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L25-242025-BL-8c.mqa\"/>
    </mc:Choice>
  </mc:AlternateContent>
  <xr:revisionPtr revIDLastSave="0" documentId="13_ncr:1_{A76936F1-496B-44F1-825B-C9D9B5330672}" xr6:coauthVersionLast="47" xr6:coauthVersionMax="47" xr10:uidLastSave="{00000000-0000-0000-0000-000000000000}"/>
  <bookViews>
    <workbookView xWindow="-120" yWindow="-120" windowWidth="29040" windowHeight="16440" activeTab="2" xr2:uid="{4DBB055C-26AE-4CAC-B03C-412D1E7F6873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Coordination!$R$1020:$R$1023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7" i="3"/>
  <c r="BR8" i="3"/>
  <c r="BS8" i="3"/>
  <c r="BR9" i="3"/>
  <c r="BS9" i="3"/>
  <c r="BS10" i="3"/>
  <c r="BR12" i="3"/>
  <c r="BR13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S22" i="3"/>
  <c r="BR24" i="3"/>
  <c r="BR25" i="3"/>
  <c r="BS25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R32" i="3"/>
  <c r="BS32" i="3"/>
  <c r="BR33" i="3"/>
  <c r="BS33" i="3"/>
  <c r="BS34" i="3"/>
  <c r="BR36" i="3"/>
  <c r="BR37" i="3"/>
  <c r="BS37" i="3"/>
  <c r="BR38" i="3"/>
  <c r="BS38" i="3"/>
  <c r="BR39" i="3"/>
  <c r="BS39" i="3"/>
  <c r="BR40" i="3"/>
  <c r="BS40" i="3"/>
  <c r="BR41" i="3"/>
  <c r="BS41" i="3"/>
  <c r="BR42" i="3"/>
  <c r="BS42" i="3"/>
  <c r="BR43" i="3"/>
  <c r="BS43" i="3"/>
  <c r="BR44" i="3"/>
  <c r="BS44" i="3"/>
  <c r="BR45" i="3"/>
  <c r="BS45" i="3"/>
  <c r="CB49" i="4"/>
  <c r="CA49" i="4"/>
  <c r="BZ49" i="4"/>
  <c r="CB48" i="4"/>
  <c r="CA48" i="4"/>
  <c r="BZ48" i="4"/>
  <c r="CB47" i="4"/>
  <c r="CA47" i="4"/>
  <c r="BZ47" i="4"/>
  <c r="CB46" i="4"/>
  <c r="CA46" i="4"/>
  <c r="BZ46" i="4"/>
  <c r="CB45" i="4"/>
  <c r="CA45" i="4"/>
  <c r="BZ45" i="4"/>
  <c r="CB44" i="4"/>
  <c r="CA44" i="4"/>
  <c r="BZ44" i="4"/>
  <c r="CB43" i="4"/>
  <c r="CA43" i="4"/>
  <c r="BZ43" i="4"/>
  <c r="CB42" i="4"/>
  <c r="CA42" i="4"/>
  <c r="BZ42" i="4"/>
  <c r="CB41" i="4"/>
  <c r="CA41" i="4"/>
  <c r="BZ41" i="4"/>
  <c r="CB40" i="4"/>
  <c r="CA40" i="4"/>
  <c r="BZ40" i="4"/>
  <c r="BX50" i="4"/>
  <c r="BY50" i="4"/>
  <c r="BW50" i="4"/>
  <c r="BX49" i="4"/>
  <c r="BY49" i="4"/>
  <c r="BW49" i="4"/>
  <c r="BX48" i="4"/>
  <c r="BY48" i="4"/>
  <c r="BW48" i="4"/>
  <c r="BX47" i="4"/>
  <c r="BY47" i="4"/>
  <c r="BW47" i="4"/>
  <c r="BX46" i="4"/>
  <c r="BY46" i="4"/>
  <c r="BW46" i="4"/>
  <c r="BX45" i="4"/>
  <c r="BY45" i="4"/>
  <c r="BW45" i="4"/>
  <c r="BX44" i="4"/>
  <c r="BY44" i="4"/>
  <c r="BW44" i="4"/>
  <c r="BX43" i="4"/>
  <c r="BY43" i="4"/>
  <c r="BW43" i="4"/>
  <c r="BX42" i="4"/>
  <c r="BY42" i="4"/>
  <c r="BW42" i="4"/>
  <c r="BX41" i="4"/>
  <c r="BY41" i="4"/>
  <c r="BW41" i="4"/>
  <c r="BX40" i="4"/>
  <c r="BY40" i="4"/>
  <c r="BW40" i="4"/>
  <c r="BV50" i="4"/>
  <c r="BU50" i="4"/>
  <c r="BT50" i="4"/>
  <c r="BV49" i="4"/>
  <c r="BU49" i="4"/>
  <c r="BT49" i="4"/>
  <c r="BV48" i="4"/>
  <c r="BU48" i="4"/>
  <c r="BT48" i="4"/>
  <c r="BV47" i="4"/>
  <c r="BU47" i="4"/>
  <c r="BT47" i="4"/>
  <c r="BV46" i="4"/>
  <c r="BU46" i="4"/>
  <c r="BT46" i="4"/>
  <c r="BV45" i="4"/>
  <c r="BU45" i="4"/>
  <c r="BT45" i="4"/>
  <c r="BV44" i="4"/>
  <c r="BU44" i="4"/>
  <c r="BT44" i="4"/>
  <c r="BV43" i="4"/>
  <c r="BU43" i="4"/>
  <c r="BT43" i="4"/>
  <c r="BV42" i="4"/>
  <c r="BU42" i="4"/>
  <c r="BT42" i="4"/>
  <c r="BV41" i="4"/>
  <c r="BU41" i="4"/>
  <c r="BT41" i="4"/>
  <c r="BV40" i="4"/>
  <c r="BU40" i="4"/>
  <c r="BT40" i="4"/>
  <c r="BS49" i="4"/>
  <c r="BR49" i="4"/>
  <c r="BQ49" i="4"/>
  <c r="BS48" i="4"/>
  <c r="BR48" i="4"/>
  <c r="BQ48" i="4"/>
  <c r="BS47" i="4"/>
  <c r="BR47" i="4"/>
  <c r="BQ47" i="4"/>
  <c r="BS46" i="4"/>
  <c r="BR46" i="4"/>
  <c r="BQ46" i="4"/>
  <c r="BS45" i="4"/>
  <c r="BR45" i="4"/>
  <c r="BQ45" i="4"/>
  <c r="BS44" i="4"/>
  <c r="BR44" i="4"/>
  <c r="BQ44" i="4"/>
  <c r="BS43" i="4"/>
  <c r="BR43" i="4"/>
  <c r="BQ43" i="4"/>
  <c r="BS42" i="4"/>
  <c r="BR42" i="4"/>
  <c r="BQ42" i="4"/>
  <c r="BS41" i="4"/>
  <c r="BR41" i="4"/>
  <c r="BQ41" i="4"/>
  <c r="BS40" i="4"/>
  <c r="BR40" i="4"/>
  <c r="BQ40" i="4"/>
  <c r="CB36" i="4"/>
  <c r="CA36" i="4"/>
  <c r="BZ36" i="4"/>
  <c r="CB35" i="4"/>
  <c r="CA35" i="4"/>
  <c r="BZ35" i="4"/>
  <c r="CB34" i="4"/>
  <c r="CA34" i="4"/>
  <c r="BZ34" i="4"/>
  <c r="CB33" i="4"/>
  <c r="CA33" i="4"/>
  <c r="BZ33" i="4"/>
  <c r="CB32" i="4"/>
  <c r="CA32" i="4"/>
  <c r="BZ32" i="4"/>
  <c r="CB31" i="4"/>
  <c r="CA31" i="4"/>
  <c r="BZ31" i="4"/>
  <c r="CB30" i="4"/>
  <c r="CA30" i="4"/>
  <c r="BZ30" i="4"/>
  <c r="CB29" i="4"/>
  <c r="CA29" i="4"/>
  <c r="BZ29" i="4"/>
  <c r="CB28" i="4"/>
  <c r="CA28" i="4"/>
  <c r="BZ28" i="4"/>
  <c r="CB27" i="4"/>
  <c r="CA27" i="4"/>
  <c r="BZ27" i="4"/>
  <c r="BY36" i="4"/>
  <c r="BX36" i="4"/>
  <c r="BW36" i="4"/>
  <c r="BY35" i="4"/>
  <c r="BX35" i="4"/>
  <c r="BW35" i="4"/>
  <c r="BY34" i="4"/>
  <c r="BX34" i="4"/>
  <c r="BW34" i="4"/>
  <c r="BY33" i="4"/>
  <c r="BX33" i="4"/>
  <c r="BW33" i="4"/>
  <c r="BY32" i="4"/>
  <c r="BX32" i="4"/>
  <c r="BW32" i="4"/>
  <c r="BY31" i="4"/>
  <c r="BX31" i="4"/>
  <c r="BW31" i="4"/>
  <c r="BY30" i="4"/>
  <c r="BX30" i="4"/>
  <c r="BW30" i="4"/>
  <c r="BY29" i="4"/>
  <c r="BX29" i="4"/>
  <c r="BW29" i="4"/>
  <c r="BY28" i="4"/>
  <c r="BX28" i="4"/>
  <c r="BW28" i="4"/>
  <c r="BY27" i="4"/>
  <c r="BX27" i="4"/>
  <c r="BW27" i="4"/>
  <c r="BV37" i="4"/>
  <c r="BU37" i="4"/>
  <c r="BT37" i="4"/>
  <c r="BV36" i="4"/>
  <c r="BU36" i="4"/>
  <c r="BT36" i="4"/>
  <c r="BV35" i="4"/>
  <c r="BU35" i="4"/>
  <c r="BT35" i="4"/>
  <c r="BV34" i="4"/>
  <c r="BU34" i="4"/>
  <c r="BT34" i="4"/>
  <c r="BV33" i="4"/>
  <c r="BU33" i="4"/>
  <c r="BT33" i="4"/>
  <c r="BV32" i="4"/>
  <c r="BU32" i="4"/>
  <c r="BT32" i="4"/>
  <c r="BV31" i="4"/>
  <c r="BU31" i="4"/>
  <c r="BT31" i="4"/>
  <c r="BV30" i="4"/>
  <c r="BU30" i="4"/>
  <c r="BT30" i="4"/>
  <c r="BV29" i="4"/>
  <c r="BU29" i="4"/>
  <c r="BT29" i="4"/>
  <c r="BV28" i="4"/>
  <c r="BU28" i="4"/>
  <c r="BT28" i="4"/>
  <c r="BV27" i="4"/>
  <c r="BU27" i="4"/>
  <c r="BT27" i="4"/>
  <c r="BS36" i="4"/>
  <c r="BR36" i="4"/>
  <c r="BQ36" i="4"/>
  <c r="BS35" i="4"/>
  <c r="BR35" i="4"/>
  <c r="BQ35" i="4"/>
  <c r="BS34" i="4"/>
  <c r="BR34" i="4"/>
  <c r="BQ34" i="4"/>
  <c r="BS33" i="4"/>
  <c r="BR33" i="4"/>
  <c r="BQ33" i="4"/>
  <c r="BS32" i="4"/>
  <c r="BR32" i="4"/>
  <c r="BQ32" i="4"/>
  <c r="BS31" i="4"/>
  <c r="BR31" i="4"/>
  <c r="BQ31" i="4"/>
  <c r="BS30" i="4"/>
  <c r="BR30" i="4"/>
  <c r="BQ30" i="4"/>
  <c r="BS29" i="4"/>
  <c r="BR29" i="4"/>
  <c r="BQ29" i="4"/>
  <c r="BS28" i="4"/>
  <c r="BR28" i="4"/>
  <c r="BQ28" i="4"/>
  <c r="BS27" i="4"/>
  <c r="BR27" i="4"/>
  <c r="BQ27" i="4"/>
  <c r="CB23" i="4"/>
  <c r="BZ23" i="4"/>
  <c r="CA23" i="4"/>
  <c r="CB22" i="4"/>
  <c r="BZ22" i="4"/>
  <c r="CA22" i="4"/>
  <c r="CB21" i="4"/>
  <c r="BZ21" i="4"/>
  <c r="CA21" i="4"/>
  <c r="CB20" i="4"/>
  <c r="BZ20" i="4"/>
  <c r="CA20" i="4"/>
  <c r="CB19" i="4"/>
  <c r="BZ19" i="4"/>
  <c r="CA19" i="4"/>
  <c r="CB18" i="4"/>
  <c r="BZ18" i="4"/>
  <c r="CA18" i="4"/>
  <c r="CB17" i="4"/>
  <c r="BZ17" i="4"/>
  <c r="CA17" i="4"/>
  <c r="CB16" i="4"/>
  <c r="BZ16" i="4"/>
  <c r="CA16" i="4"/>
  <c r="CB15" i="4"/>
  <c r="BZ15" i="4"/>
  <c r="CA15" i="4"/>
  <c r="CB14" i="4"/>
  <c r="BZ14" i="4"/>
  <c r="CA14" i="4"/>
  <c r="BY23" i="4"/>
  <c r="BW23" i="4"/>
  <c r="BX22" i="4"/>
  <c r="BY22" i="4"/>
  <c r="BW22" i="4"/>
  <c r="BX21" i="4"/>
  <c r="BY21" i="4"/>
  <c r="BW21" i="4"/>
  <c r="BX20" i="4"/>
  <c r="BY20" i="4"/>
  <c r="BW20" i="4"/>
  <c r="BX19" i="4"/>
  <c r="BY19" i="4"/>
  <c r="BW19" i="4"/>
  <c r="BX18" i="4"/>
  <c r="BY18" i="4"/>
  <c r="BW18" i="4"/>
  <c r="BX17" i="4"/>
  <c r="BY17" i="4"/>
  <c r="BW17" i="4"/>
  <c r="BX16" i="4"/>
  <c r="BY16" i="4"/>
  <c r="BW16" i="4"/>
  <c r="BX15" i="4"/>
  <c r="BY15" i="4"/>
  <c r="BW15" i="4"/>
  <c r="BX14" i="4"/>
  <c r="BY14" i="4"/>
  <c r="BW14" i="4"/>
  <c r="BU24" i="4"/>
  <c r="BV23" i="4"/>
  <c r="BT23" i="4"/>
  <c r="BU23" i="4"/>
  <c r="BV22" i="4"/>
  <c r="BT22" i="4"/>
  <c r="BU22" i="4"/>
  <c r="BV21" i="4"/>
  <c r="BT21" i="4"/>
  <c r="BU21" i="4"/>
  <c r="BV20" i="4"/>
  <c r="BT20" i="4"/>
  <c r="BU20" i="4"/>
  <c r="BV19" i="4"/>
  <c r="BT19" i="4"/>
  <c r="BU19" i="4"/>
  <c r="BV18" i="4"/>
  <c r="BT18" i="4"/>
  <c r="BU18" i="4"/>
  <c r="BV17" i="4"/>
  <c r="BT17" i="4"/>
  <c r="BU17" i="4"/>
  <c r="BV16" i="4"/>
  <c r="BT16" i="4"/>
  <c r="BU16" i="4"/>
  <c r="BV15" i="4"/>
  <c r="BT15" i="4"/>
  <c r="BU15" i="4"/>
  <c r="BV14" i="4"/>
  <c r="BU14" i="4"/>
  <c r="BT14" i="4"/>
  <c r="BR23" i="4"/>
  <c r="BS23" i="4"/>
  <c r="BQ23" i="4"/>
  <c r="BR22" i="4"/>
  <c r="BS22" i="4"/>
  <c r="BQ22" i="4"/>
  <c r="BR21" i="4"/>
  <c r="BS21" i="4"/>
  <c r="BQ21" i="4"/>
  <c r="BR20" i="4"/>
  <c r="BS20" i="4"/>
  <c r="BQ20" i="4"/>
  <c r="BR19" i="4"/>
  <c r="BS19" i="4"/>
  <c r="BQ19" i="4"/>
  <c r="BR18" i="4"/>
  <c r="BS18" i="4"/>
  <c r="BQ18" i="4"/>
  <c r="BR17" i="4"/>
  <c r="BS17" i="4"/>
  <c r="BQ17" i="4"/>
  <c r="BR16" i="4"/>
  <c r="BS16" i="4"/>
  <c r="BQ16" i="4"/>
  <c r="BR15" i="4"/>
  <c r="BS15" i="4"/>
  <c r="BQ15" i="4"/>
  <c r="BR14" i="4"/>
  <c r="BS14" i="4"/>
  <c r="AL4" i="2" s="1"/>
  <c r="BQ14" i="4"/>
  <c r="BZ11" i="4"/>
  <c r="CB10" i="4"/>
  <c r="CA10" i="4"/>
  <c r="BZ10" i="4"/>
  <c r="CB9" i="4"/>
  <c r="CA9" i="4"/>
  <c r="BZ9" i="4"/>
  <c r="CB8" i="4"/>
  <c r="CA8" i="4"/>
  <c r="BZ8" i="4"/>
  <c r="CB7" i="4"/>
  <c r="CA7" i="4"/>
  <c r="BZ7" i="4"/>
  <c r="CB6" i="4"/>
  <c r="CA6" i="4"/>
  <c r="AV3" i="2" s="1"/>
  <c r="BZ6" i="4"/>
  <c r="CB5" i="4"/>
  <c r="CA5" i="4"/>
  <c r="AU3" i="2" s="1"/>
  <c r="BZ5" i="4"/>
  <c r="CB4" i="4"/>
  <c r="CA4" i="4"/>
  <c r="BZ4" i="4"/>
  <c r="CB3" i="4"/>
  <c r="CA3" i="4"/>
  <c r="BZ3" i="4"/>
  <c r="CB2" i="4"/>
  <c r="AV4" i="2" s="1"/>
  <c r="CA2" i="4"/>
  <c r="BZ2" i="4"/>
  <c r="AV2" i="2" s="1"/>
  <c r="BY10" i="4"/>
  <c r="BW10" i="4"/>
  <c r="BX10" i="4"/>
  <c r="BY9" i="4"/>
  <c r="BW9" i="4"/>
  <c r="BX9" i="4"/>
  <c r="BY8" i="4"/>
  <c r="BW8" i="4"/>
  <c r="BX8" i="4"/>
  <c r="BY7" i="4"/>
  <c r="BW7" i="4"/>
  <c r="BX7" i="4"/>
  <c r="BY6" i="4"/>
  <c r="BW6" i="4"/>
  <c r="BX6" i="4"/>
  <c r="BY5" i="4"/>
  <c r="BW5" i="4"/>
  <c r="BX5" i="4"/>
  <c r="BY4" i="4"/>
  <c r="BW4" i="4"/>
  <c r="BX4" i="4"/>
  <c r="BY3" i="4"/>
  <c r="BW3" i="4"/>
  <c r="BX3" i="4"/>
  <c r="AS3" i="2" s="1"/>
  <c r="BY2" i="4"/>
  <c r="AS4" i="2" s="1"/>
  <c r="BW2" i="4"/>
  <c r="AS2" i="2" s="1"/>
  <c r="BX2" i="4"/>
  <c r="BV9" i="4"/>
  <c r="BU10" i="4"/>
  <c r="BT9" i="4"/>
  <c r="BV8" i="4"/>
  <c r="BU9" i="4"/>
  <c r="BT8" i="4"/>
  <c r="BV7" i="4"/>
  <c r="BU8" i="4"/>
  <c r="BT7" i="4"/>
  <c r="BV6" i="4"/>
  <c r="BU7" i="4"/>
  <c r="BT6" i="4"/>
  <c r="BV5" i="4"/>
  <c r="BU6" i="4"/>
  <c r="BT5" i="4"/>
  <c r="BU5" i="4"/>
  <c r="BV4" i="4"/>
  <c r="BT4" i="4"/>
  <c r="BV3" i="4"/>
  <c r="BU4" i="4"/>
  <c r="BT3" i="4"/>
  <c r="BU3" i="4"/>
  <c r="BV2" i="4"/>
  <c r="AP4" i="2" s="1"/>
  <c r="BT2" i="4"/>
  <c r="AP2" i="2" s="1"/>
  <c r="BU2" i="4"/>
  <c r="AP3" i="2" s="1"/>
  <c r="BS9" i="4"/>
  <c r="BR10" i="4"/>
  <c r="BQ10" i="4"/>
  <c r="BS8" i="4"/>
  <c r="BR9" i="4"/>
  <c r="BQ9" i="4"/>
  <c r="BS7" i="4"/>
  <c r="BR8" i="4"/>
  <c r="BQ8" i="4"/>
  <c r="BS6" i="4"/>
  <c r="BR7" i="4"/>
  <c r="BQ7" i="4"/>
  <c r="BS5" i="4"/>
  <c r="BR6" i="4"/>
  <c r="BQ6" i="4"/>
  <c r="AL2" i="2" s="1"/>
  <c r="BS4" i="4"/>
  <c r="BR5" i="4"/>
  <c r="BQ5" i="4"/>
  <c r="BS3" i="4"/>
  <c r="BR4" i="4"/>
  <c r="BQ4" i="4"/>
  <c r="BS2" i="4"/>
  <c r="AM4" i="2" s="1"/>
  <c r="BR3" i="4"/>
  <c r="AM3" i="2" s="1"/>
  <c r="BQ3" i="4"/>
  <c r="BR2" i="4"/>
  <c r="BQ2" i="4"/>
  <c r="AM2" i="2" s="1"/>
  <c r="BE49" i="4"/>
  <c r="BD49" i="4"/>
  <c r="BC49" i="4"/>
  <c r="BE48" i="4"/>
  <c r="BD48" i="4"/>
  <c r="BC48" i="4"/>
  <c r="BE47" i="4"/>
  <c r="BD47" i="4"/>
  <c r="BC47" i="4"/>
  <c r="BE46" i="4"/>
  <c r="BD46" i="4"/>
  <c r="BC46" i="4"/>
  <c r="BE45" i="4"/>
  <c r="BD45" i="4"/>
  <c r="BC45" i="4"/>
  <c r="BE44" i="4"/>
  <c r="BD44" i="4"/>
  <c r="BC44" i="4"/>
  <c r="BE43" i="4"/>
  <c r="BD43" i="4"/>
  <c r="BC43" i="4"/>
  <c r="BE42" i="4"/>
  <c r="BD42" i="4"/>
  <c r="BC42" i="4"/>
  <c r="BE41" i="4"/>
  <c r="BD41" i="4"/>
  <c r="BC41" i="4"/>
  <c r="BE40" i="4"/>
  <c r="BD40" i="4"/>
  <c r="BC40" i="4"/>
  <c r="BA50" i="4"/>
  <c r="BB50" i="4"/>
  <c r="AZ50" i="4"/>
  <c r="BA49" i="4"/>
  <c r="BB49" i="4"/>
  <c r="AZ49" i="4"/>
  <c r="BA48" i="4"/>
  <c r="BB48" i="4"/>
  <c r="AZ48" i="4"/>
  <c r="BA47" i="4"/>
  <c r="BB47" i="4"/>
  <c r="AZ47" i="4"/>
  <c r="BA46" i="4"/>
  <c r="BB46" i="4"/>
  <c r="AZ46" i="4"/>
  <c r="BA45" i="4"/>
  <c r="BB45" i="4"/>
  <c r="AZ45" i="4"/>
  <c r="BA44" i="4"/>
  <c r="BB44" i="4"/>
  <c r="AZ44" i="4"/>
  <c r="BA43" i="4"/>
  <c r="BB43" i="4"/>
  <c r="AZ43" i="4"/>
  <c r="BA42" i="4"/>
  <c r="BB42" i="4"/>
  <c r="AZ42" i="4"/>
  <c r="BA41" i="4"/>
  <c r="BB41" i="4"/>
  <c r="AZ41" i="4"/>
  <c r="BA40" i="4"/>
  <c r="BB40" i="4"/>
  <c r="AZ40" i="4"/>
  <c r="AY50" i="4"/>
  <c r="AX50" i="4"/>
  <c r="AW50" i="4"/>
  <c r="AY49" i="4"/>
  <c r="AX49" i="4"/>
  <c r="AW49" i="4"/>
  <c r="AY48" i="4"/>
  <c r="AX48" i="4"/>
  <c r="AW48" i="4"/>
  <c r="AY47" i="4"/>
  <c r="AX47" i="4"/>
  <c r="AW47" i="4"/>
  <c r="AY46" i="4"/>
  <c r="AX46" i="4"/>
  <c r="AW46" i="4"/>
  <c r="AY45" i="4"/>
  <c r="AX45" i="4"/>
  <c r="AW45" i="4"/>
  <c r="AY44" i="4"/>
  <c r="AX44" i="4"/>
  <c r="AW44" i="4"/>
  <c r="AY43" i="4"/>
  <c r="AX43" i="4"/>
  <c r="AW43" i="4"/>
  <c r="AY42" i="4"/>
  <c r="AX42" i="4"/>
  <c r="AW42" i="4"/>
  <c r="AY41" i="4"/>
  <c r="AX41" i="4"/>
  <c r="AW41" i="4"/>
  <c r="AY40" i="4"/>
  <c r="AX40" i="4"/>
  <c r="AW40" i="4"/>
  <c r="AV49" i="4"/>
  <c r="AU49" i="4"/>
  <c r="AT49" i="4"/>
  <c r="AV48" i="4"/>
  <c r="AU48" i="4"/>
  <c r="AT48" i="4"/>
  <c r="AV47" i="4"/>
  <c r="AU47" i="4"/>
  <c r="AT47" i="4"/>
  <c r="AV46" i="4"/>
  <c r="AU46" i="4"/>
  <c r="AT46" i="4"/>
  <c r="AV45" i="4"/>
  <c r="AU45" i="4"/>
  <c r="AT45" i="4"/>
  <c r="AV44" i="4"/>
  <c r="AU44" i="4"/>
  <c r="AT44" i="4"/>
  <c r="AV43" i="4"/>
  <c r="AU43" i="4"/>
  <c r="AT43" i="4"/>
  <c r="AV42" i="4"/>
  <c r="AU42" i="4"/>
  <c r="AT42" i="4"/>
  <c r="AV41" i="4"/>
  <c r="AU41" i="4"/>
  <c r="AT41" i="4"/>
  <c r="AV40" i="4"/>
  <c r="AU40" i="4"/>
  <c r="AT40" i="4"/>
  <c r="BE36" i="4"/>
  <c r="BD36" i="4"/>
  <c r="BC36" i="4"/>
  <c r="BE35" i="4"/>
  <c r="BD35" i="4"/>
  <c r="BC35" i="4"/>
  <c r="BE34" i="4"/>
  <c r="BD34" i="4"/>
  <c r="BC34" i="4"/>
  <c r="BE33" i="4"/>
  <c r="BD33" i="4"/>
  <c r="BC33" i="4"/>
  <c r="BE32" i="4"/>
  <c r="BD32" i="4"/>
  <c r="BC32" i="4"/>
  <c r="BE31" i="4"/>
  <c r="BD31" i="4"/>
  <c r="BC31" i="4"/>
  <c r="BE30" i="4"/>
  <c r="BD30" i="4"/>
  <c r="BC30" i="4"/>
  <c r="BE29" i="4"/>
  <c r="BD29" i="4"/>
  <c r="BC29" i="4"/>
  <c r="BE28" i="4"/>
  <c r="BD28" i="4"/>
  <c r="BC28" i="4"/>
  <c r="BE27" i="4"/>
  <c r="BD27" i="4"/>
  <c r="BC27" i="4"/>
  <c r="BB36" i="4"/>
  <c r="BA36" i="4"/>
  <c r="AZ36" i="4"/>
  <c r="BB35" i="4"/>
  <c r="BA35" i="4"/>
  <c r="AZ35" i="4"/>
  <c r="BB34" i="4"/>
  <c r="BA34" i="4"/>
  <c r="AZ34" i="4"/>
  <c r="BB33" i="4"/>
  <c r="BA33" i="4"/>
  <c r="AZ33" i="4"/>
  <c r="BB32" i="4"/>
  <c r="BA32" i="4"/>
  <c r="AZ32" i="4"/>
  <c r="BB31" i="4"/>
  <c r="BA31" i="4"/>
  <c r="AZ31" i="4"/>
  <c r="BB30" i="4"/>
  <c r="BA30" i="4"/>
  <c r="AZ30" i="4"/>
  <c r="BB29" i="4"/>
  <c r="BA29" i="4"/>
  <c r="AZ29" i="4"/>
  <c r="BB28" i="4"/>
  <c r="BA28" i="4"/>
  <c r="AZ28" i="4"/>
  <c r="BB27" i="4"/>
  <c r="BA27" i="4"/>
  <c r="AZ27" i="4"/>
  <c r="AY37" i="4"/>
  <c r="AX37" i="4"/>
  <c r="AW37" i="4"/>
  <c r="AY36" i="4"/>
  <c r="AX36" i="4"/>
  <c r="AW36" i="4"/>
  <c r="AY35" i="4"/>
  <c r="AX35" i="4"/>
  <c r="AW35" i="4"/>
  <c r="AY34" i="4"/>
  <c r="AX34" i="4"/>
  <c r="AW34" i="4"/>
  <c r="AY33" i="4"/>
  <c r="AX33" i="4"/>
  <c r="AW33" i="4"/>
  <c r="AY32" i="4"/>
  <c r="AX32" i="4"/>
  <c r="AW32" i="4"/>
  <c r="AY31" i="4"/>
  <c r="AB4" i="2" s="1"/>
  <c r="AX31" i="4"/>
  <c r="AW31" i="4"/>
  <c r="AY30" i="4"/>
  <c r="AX30" i="4"/>
  <c r="AW30" i="4"/>
  <c r="AY29" i="4"/>
  <c r="AX29" i="4"/>
  <c r="AW29" i="4"/>
  <c r="AY28" i="4"/>
  <c r="AX28" i="4"/>
  <c r="AW28" i="4"/>
  <c r="AY27" i="4"/>
  <c r="AX27" i="4"/>
  <c r="AW27" i="4"/>
  <c r="AV36" i="4"/>
  <c r="AU36" i="4"/>
  <c r="AT36" i="4"/>
  <c r="AV35" i="4"/>
  <c r="AU35" i="4"/>
  <c r="AT35" i="4"/>
  <c r="AV34" i="4"/>
  <c r="AU34" i="4"/>
  <c r="AT34" i="4"/>
  <c r="AV33" i="4"/>
  <c r="AU33" i="4"/>
  <c r="AT33" i="4"/>
  <c r="AV32" i="4"/>
  <c r="AU32" i="4"/>
  <c r="AT32" i="4"/>
  <c r="AV31" i="4"/>
  <c r="AU31" i="4"/>
  <c r="AT31" i="4"/>
  <c r="AV30" i="4"/>
  <c r="AU30" i="4"/>
  <c r="AT30" i="4"/>
  <c r="AV29" i="4"/>
  <c r="AU29" i="4"/>
  <c r="AT29" i="4"/>
  <c r="AV28" i="4"/>
  <c r="AU28" i="4"/>
  <c r="AT28" i="4"/>
  <c r="AV27" i="4"/>
  <c r="AU27" i="4"/>
  <c r="AT27" i="4"/>
  <c r="BE23" i="4"/>
  <c r="BC23" i="4"/>
  <c r="BD23" i="4"/>
  <c r="BE22" i="4"/>
  <c r="BC22" i="4"/>
  <c r="BD22" i="4"/>
  <c r="BE21" i="4"/>
  <c r="BC21" i="4"/>
  <c r="BD21" i="4"/>
  <c r="BE20" i="4"/>
  <c r="BC20" i="4"/>
  <c r="BD20" i="4"/>
  <c r="BE19" i="4"/>
  <c r="BC19" i="4"/>
  <c r="BD19" i="4"/>
  <c r="BE18" i="4"/>
  <c r="BC18" i="4"/>
  <c r="BD18" i="4"/>
  <c r="BE17" i="4"/>
  <c r="BC17" i="4"/>
  <c r="BD17" i="4"/>
  <c r="BE16" i="4"/>
  <c r="BC16" i="4"/>
  <c r="BD16" i="4"/>
  <c r="BE15" i="4"/>
  <c r="BC15" i="4"/>
  <c r="BD15" i="4"/>
  <c r="BE14" i="4"/>
  <c r="BC14" i="4"/>
  <c r="BD14" i="4"/>
  <c r="BB23" i="4"/>
  <c r="AZ23" i="4"/>
  <c r="BA22" i="4"/>
  <c r="BB22" i="4"/>
  <c r="AZ22" i="4"/>
  <c r="BA21" i="4"/>
  <c r="BB21" i="4"/>
  <c r="AZ21" i="4"/>
  <c r="BA20" i="4"/>
  <c r="BB20" i="4"/>
  <c r="AZ20" i="4"/>
  <c r="BA19" i="4"/>
  <c r="BB19" i="4"/>
  <c r="AZ19" i="4"/>
  <c r="BA18" i="4"/>
  <c r="BB18" i="4"/>
  <c r="AZ18" i="4"/>
  <c r="BA17" i="4"/>
  <c r="BB17" i="4"/>
  <c r="AZ17" i="4"/>
  <c r="BA16" i="4"/>
  <c r="BB16" i="4"/>
  <c r="AZ16" i="4"/>
  <c r="BA15" i="4"/>
  <c r="BB15" i="4"/>
  <c r="AZ15" i="4"/>
  <c r="BA14" i="4"/>
  <c r="BB14" i="4"/>
  <c r="AZ14" i="4"/>
  <c r="AX24" i="4"/>
  <c r="AY23" i="4"/>
  <c r="AW23" i="4"/>
  <c r="AX23" i="4"/>
  <c r="AY22" i="4"/>
  <c r="AW22" i="4"/>
  <c r="AX22" i="4"/>
  <c r="AY21" i="4"/>
  <c r="AW21" i="4"/>
  <c r="AX21" i="4"/>
  <c r="AY20" i="4"/>
  <c r="AW20" i="4"/>
  <c r="AX20" i="4"/>
  <c r="AY19" i="4"/>
  <c r="AW19" i="4"/>
  <c r="AX19" i="4"/>
  <c r="AY18" i="4"/>
  <c r="AW18" i="4"/>
  <c r="AX18" i="4"/>
  <c r="AY17" i="4"/>
  <c r="AW17" i="4"/>
  <c r="AX17" i="4"/>
  <c r="AY16" i="4"/>
  <c r="AW16" i="4"/>
  <c r="AX16" i="4"/>
  <c r="AY15" i="4"/>
  <c r="AW15" i="4"/>
  <c r="AX15" i="4"/>
  <c r="AY14" i="4"/>
  <c r="AX14" i="4"/>
  <c r="AW14" i="4"/>
  <c r="AU23" i="4"/>
  <c r="AV23" i="4"/>
  <c r="AT23" i="4"/>
  <c r="AU22" i="4"/>
  <c r="AV22" i="4"/>
  <c r="AT22" i="4"/>
  <c r="AU21" i="4"/>
  <c r="AV21" i="4"/>
  <c r="AT21" i="4"/>
  <c r="AU20" i="4"/>
  <c r="AV20" i="4"/>
  <c r="AT20" i="4"/>
  <c r="AU19" i="4"/>
  <c r="AV19" i="4"/>
  <c r="AT19" i="4"/>
  <c r="AU18" i="4"/>
  <c r="AV18" i="4"/>
  <c r="AT18" i="4"/>
  <c r="AU17" i="4"/>
  <c r="AV17" i="4"/>
  <c r="AT17" i="4"/>
  <c r="AU16" i="4"/>
  <c r="AV16" i="4"/>
  <c r="AT16" i="4"/>
  <c r="AU15" i="4"/>
  <c r="AV15" i="4"/>
  <c r="AT15" i="4"/>
  <c r="AU14" i="4"/>
  <c r="AV14" i="4"/>
  <c r="AT14" i="4"/>
  <c r="BC11" i="4"/>
  <c r="BE10" i="4"/>
  <c r="BD10" i="4"/>
  <c r="BC10" i="4"/>
  <c r="BE9" i="4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AH3" i="2" s="1"/>
  <c r="BC5" i="4"/>
  <c r="BE4" i="4"/>
  <c r="BD4" i="4"/>
  <c r="BC4" i="4"/>
  <c r="BE3" i="4"/>
  <c r="AH4" i="2" s="1"/>
  <c r="BD3" i="4"/>
  <c r="BC3" i="4"/>
  <c r="BE2" i="4"/>
  <c r="AG4" i="2" s="1"/>
  <c r="BD2" i="4"/>
  <c r="BC2" i="4"/>
  <c r="AH2" i="2" s="1"/>
  <c r="BB10" i="4"/>
  <c r="AZ10" i="4"/>
  <c r="BA10" i="4"/>
  <c r="BB9" i="4"/>
  <c r="AZ9" i="4"/>
  <c r="BA9" i="4"/>
  <c r="BB8" i="4"/>
  <c r="AZ8" i="4"/>
  <c r="BA8" i="4"/>
  <c r="BB7" i="4"/>
  <c r="AZ7" i="4"/>
  <c r="BA7" i="4"/>
  <c r="BB6" i="4"/>
  <c r="AZ6" i="4"/>
  <c r="BA6" i="4"/>
  <c r="BB5" i="4"/>
  <c r="AZ5" i="4"/>
  <c r="BA5" i="4"/>
  <c r="BB4" i="4"/>
  <c r="AZ4" i="4"/>
  <c r="BA4" i="4"/>
  <c r="BB3" i="4"/>
  <c r="AE4" i="2" s="1"/>
  <c r="AZ3" i="4"/>
  <c r="AE2" i="2" s="1"/>
  <c r="BA3" i="4"/>
  <c r="BB2" i="4"/>
  <c r="AZ2" i="4"/>
  <c r="BA2" i="4"/>
  <c r="AE3" i="2" s="1"/>
  <c r="AY9" i="4"/>
  <c r="AX10" i="4"/>
  <c r="AW9" i="4"/>
  <c r="AY8" i="4"/>
  <c r="AX9" i="4"/>
  <c r="AW8" i="4"/>
  <c r="AY7" i="4"/>
  <c r="AX8" i="4"/>
  <c r="AW7" i="4"/>
  <c r="AY6" i="4"/>
  <c r="AX7" i="4"/>
  <c r="AW6" i="4"/>
  <c r="AY5" i="4"/>
  <c r="AX6" i="4"/>
  <c r="AW5" i="4"/>
  <c r="AX5" i="4"/>
  <c r="AY4" i="4"/>
  <c r="AW4" i="4"/>
  <c r="AY3" i="4"/>
  <c r="AX4" i="4"/>
  <c r="AW3" i="4"/>
  <c r="AB2" i="2" s="1"/>
  <c r="AX3" i="4"/>
  <c r="AY2" i="4"/>
  <c r="AA4" i="2" s="1"/>
  <c r="AW2" i="4"/>
  <c r="AX2" i="4"/>
  <c r="AA3" i="2" s="1"/>
  <c r="AV9" i="4"/>
  <c r="AU10" i="4"/>
  <c r="AT10" i="4"/>
  <c r="AV8" i="4"/>
  <c r="AU9" i="4"/>
  <c r="AT9" i="4"/>
  <c r="AV7" i="4"/>
  <c r="AU8" i="4"/>
  <c r="AT8" i="4"/>
  <c r="AV6" i="4"/>
  <c r="AU7" i="4"/>
  <c r="AT7" i="4"/>
  <c r="AV5" i="4"/>
  <c r="AU6" i="4"/>
  <c r="AT6" i="4"/>
  <c r="Y2" i="2" s="1"/>
  <c r="AV4" i="4"/>
  <c r="Y4" i="2" s="1"/>
  <c r="AU5" i="4"/>
  <c r="AT5" i="4"/>
  <c r="AV3" i="4"/>
  <c r="AU4" i="4"/>
  <c r="AT4" i="4"/>
  <c r="AV2" i="4"/>
  <c r="AU3" i="4"/>
  <c r="X3" i="2" s="1"/>
  <c r="AT3" i="4"/>
  <c r="AU2" i="4"/>
  <c r="Y3" i="2" s="1"/>
  <c r="AT2" i="4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K2" i="4"/>
  <c r="BJ5" i="4"/>
  <c r="BJ4" i="4"/>
  <c r="BJ3" i="4"/>
  <c r="BJ2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2" i="4" s="1"/>
  <c r="AC177" i="4"/>
  <c r="AC173" i="4"/>
  <c r="AC169" i="4"/>
  <c r="AC165" i="4"/>
  <c r="AC161" i="4"/>
  <c r="AC157" i="4"/>
  <c r="AC153" i="4"/>
  <c r="AC149" i="4"/>
  <c r="AC145" i="4"/>
  <c r="AC141" i="4"/>
  <c r="AC137" i="4"/>
  <c r="AC130" i="4"/>
  <c r="AC126" i="4"/>
  <c r="AC122" i="4"/>
  <c r="AC118" i="4"/>
  <c r="AC114" i="4"/>
  <c r="AC110" i="4"/>
  <c r="AC106" i="4"/>
  <c r="AC102" i="4"/>
  <c r="AC98" i="4"/>
  <c r="AC94" i="4"/>
  <c r="AC90" i="4"/>
  <c r="AC84" i="4"/>
  <c r="AC80" i="4"/>
  <c r="AC76" i="4"/>
  <c r="AC72" i="4"/>
  <c r="AC68" i="4"/>
  <c r="AC64" i="4"/>
  <c r="AC60" i="4"/>
  <c r="AC56" i="4"/>
  <c r="AC52" i="4"/>
  <c r="AC48" i="4"/>
  <c r="AC44" i="4"/>
  <c r="AC35" i="4"/>
  <c r="AC31" i="4"/>
  <c r="AC27" i="4"/>
  <c r="AC23" i="4"/>
  <c r="AC19" i="4"/>
  <c r="AC15" i="4"/>
  <c r="AC11" i="4"/>
  <c r="AC7" i="4"/>
  <c r="AC3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2" i="4"/>
  <c r="AJ7" i="4"/>
  <c r="AJ6" i="4"/>
  <c r="AK6" i="4" s="1"/>
  <c r="AJ5" i="4"/>
  <c r="AK5" i="4" s="1"/>
  <c r="AJ4" i="4"/>
  <c r="AK4" i="4" s="1"/>
  <c r="AJ3" i="4"/>
  <c r="AK3" i="4" s="1"/>
  <c r="AJ2" i="4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48" i="3"/>
  <c r="DZ48" i="3"/>
  <c r="DY48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CU3" i="2" s="1"/>
  <c r="DY13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CS3" i="2" s="1"/>
  <c r="DV5" i="3"/>
  <c r="CR2" i="2" s="1"/>
  <c r="DX4" i="3"/>
  <c r="DW4" i="3"/>
  <c r="DV4" i="3"/>
  <c r="DX3" i="3"/>
  <c r="CR4" i="2" s="1"/>
  <c r="DW3" i="3"/>
  <c r="DV3" i="3"/>
  <c r="DX2" i="3"/>
  <c r="CS4" i="2" s="1"/>
  <c r="DW2" i="3"/>
  <c r="DV2" i="3"/>
  <c r="CS2" i="2" s="1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CP3" i="2" s="1"/>
  <c r="DS5" i="3"/>
  <c r="DU4" i="3"/>
  <c r="DT4" i="3"/>
  <c r="DS4" i="3"/>
  <c r="DU3" i="3"/>
  <c r="CP4" i="2" s="1"/>
  <c r="DT3" i="3"/>
  <c r="DS3" i="3"/>
  <c r="DU2" i="3"/>
  <c r="DT2" i="3"/>
  <c r="DS2" i="3"/>
  <c r="CP2" i="2" s="1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1" i="3"/>
  <c r="DQ11" i="3"/>
  <c r="DP11" i="3"/>
  <c r="DR10" i="3"/>
  <c r="DQ10" i="3"/>
  <c r="CM3" i="2" s="1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DP3" i="3"/>
  <c r="DR2" i="3"/>
  <c r="CM4" i="2" s="1"/>
  <c r="DQ2" i="3"/>
  <c r="DP2" i="3"/>
  <c r="CM2" i="2" s="1"/>
  <c r="DN47" i="3"/>
  <c r="DM47" i="3"/>
  <c r="DL47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CH4" i="2" s="1"/>
  <c r="DM6" i="3"/>
  <c r="DL6" i="3"/>
  <c r="DN5" i="3"/>
  <c r="DM5" i="3"/>
  <c r="DL5" i="3"/>
  <c r="DN4" i="3"/>
  <c r="DM4" i="3"/>
  <c r="DL4" i="3"/>
  <c r="DN3" i="3"/>
  <c r="DM3" i="3"/>
  <c r="DL3" i="3"/>
  <c r="CH2" i="2" s="1"/>
  <c r="DN2" i="3"/>
  <c r="CI4" i="2" s="1"/>
  <c r="DM2" i="3"/>
  <c r="CI3" i="2" s="1"/>
  <c r="DL2" i="3"/>
  <c r="CI2" i="2" s="1"/>
  <c r="DK48" i="3"/>
  <c r="DJ48" i="3"/>
  <c r="DI48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CF2" i="2" s="1"/>
  <c r="DK3" i="3"/>
  <c r="CF4" i="2" s="1"/>
  <c r="DJ3" i="3"/>
  <c r="DI3" i="3"/>
  <c r="DK2" i="3"/>
  <c r="DJ2" i="3"/>
  <c r="CF3" i="2" s="1"/>
  <c r="DI2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9" i="3"/>
  <c r="DG9" i="3"/>
  <c r="DF9" i="3"/>
  <c r="DH8" i="3"/>
  <c r="DG8" i="3"/>
  <c r="DF8" i="3"/>
  <c r="DH7" i="3"/>
  <c r="DG7" i="3"/>
  <c r="DF7" i="3"/>
  <c r="DH6" i="3"/>
  <c r="CC4" i="2" s="1"/>
  <c r="DG6" i="3"/>
  <c r="DF6" i="3"/>
  <c r="DH5" i="3"/>
  <c r="DG5" i="3"/>
  <c r="DF5" i="3"/>
  <c r="DH4" i="3"/>
  <c r="DG4" i="3"/>
  <c r="DF4" i="3"/>
  <c r="DH3" i="3"/>
  <c r="DG3" i="3"/>
  <c r="DF3" i="3"/>
  <c r="DH2" i="3"/>
  <c r="CB4" i="2" s="1"/>
  <c r="DG2" i="3"/>
  <c r="CC3" i="2" s="1"/>
  <c r="DF2" i="3"/>
  <c r="CC2" i="2" s="1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BZ4" i="2" s="1"/>
  <c r="DD15" i="3"/>
  <c r="DC15" i="3"/>
  <c r="DE14" i="3"/>
  <c r="DD14" i="3"/>
  <c r="DC14" i="3"/>
  <c r="DE13" i="3"/>
  <c r="DD13" i="3"/>
  <c r="DC13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DD3" i="3"/>
  <c r="DC3" i="3"/>
  <c r="BZ2" i="2" s="1"/>
  <c r="DE2" i="3"/>
  <c r="BY4" i="2" s="1"/>
  <c r="DD2" i="3"/>
  <c r="BZ3" i="2" s="1"/>
  <c r="DC2" i="3"/>
  <c r="BE10" i="2"/>
  <c r="BD47" i="3"/>
  <c r="AY47" i="3"/>
  <c r="BD46" i="3"/>
  <c r="AY46" i="3"/>
  <c r="BD45" i="3"/>
  <c r="AY45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I11" i="2" s="1"/>
  <c r="AY2" i="3"/>
  <c r="BH10" i="2" s="1"/>
  <c r="BC48" i="3"/>
  <c r="AX48" i="3"/>
  <c r="BC47" i="3"/>
  <c r="AX47" i="3"/>
  <c r="BC46" i="3"/>
  <c r="AX46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AX3" i="3"/>
  <c r="BC2" i="3"/>
  <c r="BE11" i="2" s="1"/>
  <c r="AX2" i="3"/>
  <c r="BF10" i="2" s="1"/>
  <c r="BB48" i="3"/>
  <c r="AW48" i="3"/>
  <c r="BB47" i="3"/>
  <c r="AW47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2" i="3"/>
  <c r="BB11" i="2" s="1"/>
  <c r="AW2" i="3"/>
  <c r="BB10" i="2" s="1"/>
  <c r="BA47" i="3"/>
  <c r="AV47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AZ10" i="2" s="1"/>
  <c r="BA2" i="3"/>
  <c r="AY11" i="2" s="1"/>
  <c r="AV2" i="3"/>
  <c r="AY10" i="2" s="1"/>
  <c r="AY8" i="2"/>
  <c r="AM47" i="3"/>
  <c r="AM46" i="3"/>
  <c r="AM45" i="3"/>
  <c r="AM44" i="3"/>
  <c r="AM43" i="3"/>
  <c r="AM42" i="3"/>
  <c r="AM41" i="3"/>
  <c r="AM40" i="3"/>
  <c r="AM39" i="3"/>
  <c r="AM38" i="3"/>
  <c r="AM34" i="3"/>
  <c r="AM33" i="3"/>
  <c r="AM32" i="3"/>
  <c r="AM31" i="3"/>
  <c r="AM30" i="3"/>
  <c r="AM29" i="3"/>
  <c r="AM28" i="3"/>
  <c r="AM27" i="3"/>
  <c r="AM26" i="3"/>
  <c r="AM25" i="3"/>
  <c r="AM22" i="3"/>
  <c r="AM21" i="3"/>
  <c r="AM20" i="3"/>
  <c r="AM19" i="3"/>
  <c r="AM18" i="3"/>
  <c r="AM17" i="3"/>
  <c r="AM16" i="3"/>
  <c r="AM15" i="3"/>
  <c r="AM14" i="3"/>
  <c r="AM13" i="3"/>
  <c r="AM10" i="3"/>
  <c r="AM9" i="3"/>
  <c r="AM8" i="3"/>
  <c r="AM7" i="3"/>
  <c r="AM6" i="3"/>
  <c r="AM5" i="3"/>
  <c r="AM4" i="3"/>
  <c r="AM3" i="3"/>
  <c r="AM2" i="3"/>
  <c r="BH8" i="2" s="1"/>
  <c r="AL48" i="3"/>
  <c r="AL47" i="3"/>
  <c r="AL46" i="3"/>
  <c r="AL45" i="3"/>
  <c r="AL44" i="3"/>
  <c r="AL43" i="3"/>
  <c r="AL42" i="3"/>
  <c r="AL41" i="3"/>
  <c r="AL40" i="3"/>
  <c r="AL39" i="3"/>
  <c r="AL38" i="3"/>
  <c r="AL34" i="3"/>
  <c r="AL33" i="3"/>
  <c r="AL32" i="3"/>
  <c r="AL31" i="3"/>
  <c r="AL30" i="3"/>
  <c r="AL29" i="3"/>
  <c r="AL28" i="3"/>
  <c r="AL27" i="3"/>
  <c r="AL26" i="3"/>
  <c r="AL25" i="3"/>
  <c r="AL22" i="3"/>
  <c r="AL21" i="3"/>
  <c r="AL20" i="3"/>
  <c r="AL19" i="3"/>
  <c r="AL18" i="3"/>
  <c r="AL17" i="3"/>
  <c r="AL16" i="3"/>
  <c r="AL15" i="3"/>
  <c r="AL14" i="3"/>
  <c r="AL13" i="3"/>
  <c r="AL10" i="3"/>
  <c r="AL9" i="3"/>
  <c r="AL8" i="3"/>
  <c r="AL7" i="3"/>
  <c r="BF8" i="2" s="1"/>
  <c r="AL6" i="3"/>
  <c r="AL5" i="3"/>
  <c r="AL4" i="3"/>
  <c r="AL3" i="3"/>
  <c r="AL2" i="3"/>
  <c r="BE8" i="2" s="1"/>
  <c r="AK48" i="3"/>
  <c r="AK47" i="3"/>
  <c r="AK46" i="3"/>
  <c r="AK45" i="3"/>
  <c r="AK44" i="3"/>
  <c r="AK43" i="3"/>
  <c r="AK42" i="3"/>
  <c r="AK41" i="3"/>
  <c r="AK40" i="3"/>
  <c r="AK39" i="3"/>
  <c r="AK38" i="3"/>
  <c r="AK35" i="3"/>
  <c r="AK34" i="3"/>
  <c r="AK33" i="3"/>
  <c r="AK32" i="3"/>
  <c r="AK31" i="3"/>
  <c r="AK30" i="3"/>
  <c r="AK29" i="3"/>
  <c r="AK28" i="3"/>
  <c r="AK27" i="3"/>
  <c r="AK26" i="3"/>
  <c r="AK25" i="3"/>
  <c r="AK22" i="3"/>
  <c r="AK21" i="3"/>
  <c r="AK20" i="3"/>
  <c r="AK19" i="3"/>
  <c r="AK18" i="3"/>
  <c r="AK17" i="3"/>
  <c r="AK16" i="3"/>
  <c r="AK15" i="3"/>
  <c r="AK14" i="3"/>
  <c r="AK13" i="3"/>
  <c r="AK9" i="3"/>
  <c r="AK8" i="3"/>
  <c r="AK7" i="3"/>
  <c r="AK6" i="3"/>
  <c r="AK5" i="3"/>
  <c r="AK4" i="3"/>
  <c r="AK3" i="3"/>
  <c r="AK2" i="3"/>
  <c r="BB8" i="2" s="1"/>
  <c r="AJ47" i="3"/>
  <c r="AJ46" i="3"/>
  <c r="AJ45" i="3"/>
  <c r="AJ44" i="3"/>
  <c r="AJ43" i="3"/>
  <c r="AJ42" i="3"/>
  <c r="AJ41" i="3"/>
  <c r="AJ40" i="3"/>
  <c r="AJ39" i="3"/>
  <c r="AJ38" i="3"/>
  <c r="AJ34" i="3"/>
  <c r="AJ33" i="3"/>
  <c r="AJ32" i="3"/>
  <c r="AJ31" i="3"/>
  <c r="AJ30" i="3"/>
  <c r="AJ29" i="3"/>
  <c r="AJ28" i="3"/>
  <c r="AJ27" i="3"/>
  <c r="AJ26" i="3"/>
  <c r="AJ25" i="3"/>
  <c r="AJ22" i="3"/>
  <c r="AJ21" i="3"/>
  <c r="AJ20" i="3"/>
  <c r="AJ19" i="3"/>
  <c r="AJ18" i="3"/>
  <c r="AJ17" i="3"/>
  <c r="AJ16" i="3"/>
  <c r="AJ15" i="3"/>
  <c r="AJ14" i="3"/>
  <c r="AJ13" i="3"/>
  <c r="AJ10" i="3"/>
  <c r="AJ9" i="3"/>
  <c r="AJ8" i="3"/>
  <c r="AJ7" i="3"/>
  <c r="AJ6" i="3"/>
  <c r="AZ8" i="2" s="1"/>
  <c r="AJ5" i="3"/>
  <c r="AJ4" i="3"/>
  <c r="AJ3" i="3"/>
  <c r="AJ2" i="3"/>
  <c r="BH6" i="2"/>
  <c r="X47" i="3"/>
  <c r="X46" i="3"/>
  <c r="X45" i="3"/>
  <c r="X44" i="3"/>
  <c r="X43" i="3"/>
  <c r="X42" i="3"/>
  <c r="X41" i="3"/>
  <c r="X40" i="3"/>
  <c r="X39" i="3"/>
  <c r="X38" i="3"/>
  <c r="X34" i="3"/>
  <c r="X33" i="3"/>
  <c r="X32" i="3"/>
  <c r="X31" i="3"/>
  <c r="X30" i="3"/>
  <c r="X29" i="3"/>
  <c r="X28" i="3"/>
  <c r="X27" i="3"/>
  <c r="X26" i="3"/>
  <c r="X25" i="3"/>
  <c r="X22" i="3"/>
  <c r="X21" i="3"/>
  <c r="X20" i="3"/>
  <c r="X19" i="3"/>
  <c r="X18" i="3"/>
  <c r="X17" i="3"/>
  <c r="X16" i="3"/>
  <c r="X15" i="3"/>
  <c r="X14" i="3"/>
  <c r="X13" i="3"/>
  <c r="X10" i="3"/>
  <c r="X9" i="3"/>
  <c r="AR9" i="3" s="1"/>
  <c r="X8" i="3"/>
  <c r="X7" i="3"/>
  <c r="X6" i="3"/>
  <c r="X5" i="3"/>
  <c r="X4" i="3"/>
  <c r="AH2" i="3" s="1"/>
  <c r="X3" i="3"/>
  <c r="X2" i="3"/>
  <c r="W48" i="3"/>
  <c r="W47" i="3"/>
  <c r="W46" i="3"/>
  <c r="W45" i="3"/>
  <c r="W44" i="3"/>
  <c r="W43" i="3"/>
  <c r="W42" i="3"/>
  <c r="W41" i="3"/>
  <c r="W40" i="3"/>
  <c r="AQ40" i="3" s="1"/>
  <c r="W39" i="3"/>
  <c r="W38" i="3"/>
  <c r="W34" i="3"/>
  <c r="W33" i="3"/>
  <c r="W32" i="3"/>
  <c r="W31" i="3"/>
  <c r="W30" i="3"/>
  <c r="W29" i="3"/>
  <c r="W28" i="3"/>
  <c r="W27" i="3"/>
  <c r="W26" i="3"/>
  <c r="W25" i="3"/>
  <c r="W22" i="3"/>
  <c r="W21" i="3"/>
  <c r="W20" i="3"/>
  <c r="W19" i="3"/>
  <c r="AQ19" i="3" s="1"/>
  <c r="W18" i="3"/>
  <c r="W17" i="3"/>
  <c r="W16" i="3"/>
  <c r="W15" i="3"/>
  <c r="W14" i="3"/>
  <c r="W13" i="3"/>
  <c r="W10" i="3"/>
  <c r="W9" i="3"/>
  <c r="W8" i="3"/>
  <c r="W7" i="3"/>
  <c r="W6" i="3"/>
  <c r="W5" i="3"/>
  <c r="W4" i="3"/>
  <c r="W3" i="3"/>
  <c r="W2" i="3"/>
  <c r="AG2" i="3" s="1"/>
  <c r="V48" i="3"/>
  <c r="AP48" i="3" s="1"/>
  <c r="V47" i="3"/>
  <c r="V46" i="3"/>
  <c r="V45" i="3"/>
  <c r="V44" i="3"/>
  <c r="V43" i="3"/>
  <c r="V42" i="3"/>
  <c r="V41" i="3"/>
  <c r="V40" i="3"/>
  <c r="V39" i="3"/>
  <c r="V38" i="3"/>
  <c r="V35" i="3"/>
  <c r="V34" i="3"/>
  <c r="V33" i="3"/>
  <c r="V32" i="3"/>
  <c r="V31" i="3"/>
  <c r="V30" i="3"/>
  <c r="V29" i="3"/>
  <c r="V28" i="3"/>
  <c r="V27" i="3"/>
  <c r="V26" i="3"/>
  <c r="V25" i="3"/>
  <c r="V22" i="3"/>
  <c r="V21" i="3"/>
  <c r="V20" i="3"/>
  <c r="V19" i="3"/>
  <c r="V18" i="3"/>
  <c r="V17" i="3"/>
  <c r="V16" i="3"/>
  <c r="V15" i="3"/>
  <c r="V14" i="3"/>
  <c r="V13" i="3"/>
  <c r="V9" i="3"/>
  <c r="BB6" i="2" s="1"/>
  <c r="V8" i="3"/>
  <c r="V7" i="3"/>
  <c r="V6" i="3"/>
  <c r="V5" i="3"/>
  <c r="V4" i="3"/>
  <c r="V3" i="3"/>
  <c r="V2" i="3"/>
  <c r="AF2" i="3" s="1"/>
  <c r="U47" i="3"/>
  <c r="U46" i="3"/>
  <c r="U45" i="3"/>
  <c r="U44" i="3"/>
  <c r="U43" i="3"/>
  <c r="U42" i="3"/>
  <c r="U41" i="3"/>
  <c r="U40" i="3"/>
  <c r="U39" i="3"/>
  <c r="U38" i="3"/>
  <c r="U34" i="3"/>
  <c r="U33" i="3"/>
  <c r="U32" i="3"/>
  <c r="U31" i="3"/>
  <c r="U30" i="3"/>
  <c r="U29" i="3"/>
  <c r="U28" i="3"/>
  <c r="U27" i="3"/>
  <c r="U26" i="3"/>
  <c r="U25" i="3"/>
  <c r="U22" i="3"/>
  <c r="U21" i="3"/>
  <c r="U20" i="3"/>
  <c r="U19" i="3"/>
  <c r="U18" i="3"/>
  <c r="U17" i="3"/>
  <c r="U16" i="3"/>
  <c r="U15" i="3"/>
  <c r="U14" i="3"/>
  <c r="U13" i="3"/>
  <c r="U10" i="3"/>
  <c r="U9" i="3"/>
  <c r="U8" i="3"/>
  <c r="U7" i="3"/>
  <c r="U6" i="3"/>
  <c r="U5" i="3"/>
  <c r="U4" i="3"/>
  <c r="U3" i="3"/>
  <c r="AZ6" i="2" s="1"/>
  <c r="U2" i="3"/>
  <c r="AE2" i="3" s="1"/>
  <c r="AY5" i="2"/>
  <c r="S48" i="3"/>
  <c r="S47" i="3"/>
  <c r="S46" i="3"/>
  <c r="S45" i="3"/>
  <c r="S44" i="3"/>
  <c r="S43" i="3"/>
  <c r="S42" i="3"/>
  <c r="S41" i="3"/>
  <c r="S40" i="3"/>
  <c r="S39" i="3"/>
  <c r="S38" i="3"/>
  <c r="S35" i="3"/>
  <c r="S34" i="3"/>
  <c r="S33" i="3"/>
  <c r="S32" i="3"/>
  <c r="S31" i="3"/>
  <c r="S30" i="3"/>
  <c r="S29" i="3"/>
  <c r="S28" i="3"/>
  <c r="S27" i="3"/>
  <c r="S26" i="3"/>
  <c r="S25" i="3"/>
  <c r="S22" i="3"/>
  <c r="S21" i="3"/>
  <c r="S20" i="3"/>
  <c r="S19" i="3"/>
  <c r="S18" i="3"/>
  <c r="S17" i="3"/>
  <c r="S16" i="3"/>
  <c r="S15" i="3"/>
  <c r="S14" i="3"/>
  <c r="S13" i="3"/>
  <c r="S10" i="3"/>
  <c r="S9" i="3"/>
  <c r="S8" i="3"/>
  <c r="S7" i="3"/>
  <c r="S6" i="3"/>
  <c r="S5" i="3"/>
  <c r="S4" i="3"/>
  <c r="S3" i="3"/>
  <c r="S2" i="3"/>
  <c r="BH5" i="2" s="1"/>
  <c r="R48" i="3"/>
  <c r="R47" i="3"/>
  <c r="R46" i="3"/>
  <c r="R45" i="3"/>
  <c r="R44" i="3"/>
  <c r="R43" i="3"/>
  <c r="R42" i="3"/>
  <c r="R41" i="3"/>
  <c r="R40" i="3"/>
  <c r="R39" i="3"/>
  <c r="R38" i="3"/>
  <c r="R35" i="3"/>
  <c r="R34" i="3"/>
  <c r="R33" i="3"/>
  <c r="R32" i="3"/>
  <c r="R31" i="3"/>
  <c r="R30" i="3"/>
  <c r="R29" i="3"/>
  <c r="R28" i="3"/>
  <c r="R27" i="3"/>
  <c r="R26" i="3"/>
  <c r="R25" i="3"/>
  <c r="R23" i="3"/>
  <c r="R22" i="3"/>
  <c r="R21" i="3"/>
  <c r="R20" i="3"/>
  <c r="R19" i="3"/>
  <c r="R18" i="3"/>
  <c r="R17" i="3"/>
  <c r="R16" i="3"/>
  <c r="R15" i="3"/>
  <c r="R14" i="3"/>
  <c r="R13" i="3"/>
  <c r="BF5" i="2" s="1"/>
  <c r="R10" i="3"/>
  <c r="R9" i="3"/>
  <c r="R8" i="3"/>
  <c r="R7" i="3"/>
  <c r="R6" i="3"/>
  <c r="R5" i="3"/>
  <c r="R4" i="3"/>
  <c r="R3" i="3"/>
  <c r="R2" i="3"/>
  <c r="BE5" i="2" s="1"/>
  <c r="Q49" i="3"/>
  <c r="Q48" i="3"/>
  <c r="Q47" i="3"/>
  <c r="Q46" i="3"/>
  <c r="Q45" i="3"/>
  <c r="Q44" i="3"/>
  <c r="Q43" i="3"/>
  <c r="Q42" i="3"/>
  <c r="Q41" i="3"/>
  <c r="Q40" i="3"/>
  <c r="Q39" i="3"/>
  <c r="Q38" i="3"/>
  <c r="Q35" i="3"/>
  <c r="Q34" i="3"/>
  <c r="Q33" i="3"/>
  <c r="Q32" i="3"/>
  <c r="Q31" i="3"/>
  <c r="Q30" i="3"/>
  <c r="Q29" i="3"/>
  <c r="Q28" i="3"/>
  <c r="Q27" i="3"/>
  <c r="Q26" i="3"/>
  <c r="Q25" i="3"/>
  <c r="Q23" i="3"/>
  <c r="Q22" i="3"/>
  <c r="Q21" i="3"/>
  <c r="Q20" i="3"/>
  <c r="Q19" i="3"/>
  <c r="Q18" i="3"/>
  <c r="Q17" i="3"/>
  <c r="Q16" i="3"/>
  <c r="Q15" i="3"/>
  <c r="Q14" i="3"/>
  <c r="Q13" i="3"/>
  <c r="Q10" i="3"/>
  <c r="Q9" i="3"/>
  <c r="Q8" i="3"/>
  <c r="Q7" i="3"/>
  <c r="Q6" i="3"/>
  <c r="Q5" i="3"/>
  <c r="Q4" i="3"/>
  <c r="Q3" i="3"/>
  <c r="Q2" i="3"/>
  <c r="BB5" i="2" s="1"/>
  <c r="P48" i="3"/>
  <c r="P47" i="3"/>
  <c r="P46" i="3"/>
  <c r="P45" i="3"/>
  <c r="P44" i="3"/>
  <c r="P43" i="3"/>
  <c r="P42" i="3"/>
  <c r="P41" i="3"/>
  <c r="P40" i="3"/>
  <c r="P39" i="3"/>
  <c r="P38" i="3"/>
  <c r="P35" i="3"/>
  <c r="P34" i="3"/>
  <c r="P33" i="3"/>
  <c r="P32" i="3"/>
  <c r="P31" i="3"/>
  <c r="P30" i="3"/>
  <c r="P29" i="3"/>
  <c r="P28" i="3"/>
  <c r="P27" i="3"/>
  <c r="P26" i="3"/>
  <c r="P25" i="3"/>
  <c r="P22" i="3"/>
  <c r="P21" i="3"/>
  <c r="P20" i="3"/>
  <c r="P19" i="3"/>
  <c r="P18" i="3"/>
  <c r="P17" i="3"/>
  <c r="AZ5" i="2" s="1"/>
  <c r="P16" i="3"/>
  <c r="P15" i="3"/>
  <c r="P14" i="3"/>
  <c r="P13" i="3"/>
  <c r="P11" i="3"/>
  <c r="P10" i="3"/>
  <c r="P9" i="3"/>
  <c r="P8" i="3"/>
  <c r="P7" i="3"/>
  <c r="P6" i="3"/>
  <c r="P5" i="3"/>
  <c r="P4" i="3"/>
  <c r="P3" i="3"/>
  <c r="P2" i="3"/>
  <c r="N47" i="3"/>
  <c r="N46" i="3"/>
  <c r="N45" i="3"/>
  <c r="N44" i="3"/>
  <c r="N43" i="3"/>
  <c r="N42" i="3"/>
  <c r="N41" i="3"/>
  <c r="N40" i="3"/>
  <c r="N39" i="3"/>
  <c r="N38" i="3"/>
  <c r="N34" i="3"/>
  <c r="N33" i="3"/>
  <c r="N32" i="3"/>
  <c r="N31" i="3"/>
  <c r="N30" i="3"/>
  <c r="N29" i="3"/>
  <c r="N28" i="3"/>
  <c r="N27" i="3"/>
  <c r="N26" i="3"/>
  <c r="N25" i="3"/>
  <c r="N22" i="3"/>
  <c r="N21" i="3"/>
  <c r="N20" i="3"/>
  <c r="N19" i="3"/>
  <c r="N18" i="3"/>
  <c r="N17" i="3"/>
  <c r="N16" i="3"/>
  <c r="N15" i="3"/>
  <c r="N14" i="3"/>
  <c r="N13" i="3"/>
  <c r="N10" i="3"/>
  <c r="N9" i="3"/>
  <c r="N8" i="3"/>
  <c r="N7" i="3"/>
  <c r="N6" i="3"/>
  <c r="N5" i="3"/>
  <c r="N4" i="3"/>
  <c r="N3" i="3"/>
  <c r="N2" i="3"/>
  <c r="BH4" i="2" s="1"/>
  <c r="M48" i="3"/>
  <c r="M47" i="3"/>
  <c r="M46" i="3"/>
  <c r="M45" i="3"/>
  <c r="M44" i="3"/>
  <c r="M43" i="3"/>
  <c r="M42" i="3"/>
  <c r="M41" i="3"/>
  <c r="M40" i="3"/>
  <c r="M39" i="3"/>
  <c r="M38" i="3"/>
  <c r="M34" i="3"/>
  <c r="M33" i="3"/>
  <c r="M32" i="3"/>
  <c r="M31" i="3"/>
  <c r="M30" i="3"/>
  <c r="M29" i="3"/>
  <c r="M28" i="3"/>
  <c r="M27" i="3"/>
  <c r="M26" i="3"/>
  <c r="M25" i="3"/>
  <c r="M22" i="3"/>
  <c r="M21" i="3"/>
  <c r="M20" i="3"/>
  <c r="M19" i="3"/>
  <c r="M18" i="3"/>
  <c r="M17" i="3"/>
  <c r="M16" i="3"/>
  <c r="M15" i="3"/>
  <c r="M14" i="3"/>
  <c r="M13" i="3"/>
  <c r="M10" i="3"/>
  <c r="M9" i="3"/>
  <c r="M8" i="3"/>
  <c r="M7" i="3"/>
  <c r="M6" i="3"/>
  <c r="M5" i="3"/>
  <c r="M4" i="3"/>
  <c r="M3" i="3"/>
  <c r="BF4" i="2" s="1"/>
  <c r="M2" i="3"/>
  <c r="BE4" i="2" s="1"/>
  <c r="L48" i="3"/>
  <c r="L47" i="3"/>
  <c r="L46" i="3"/>
  <c r="L45" i="3"/>
  <c r="L44" i="3"/>
  <c r="L43" i="3"/>
  <c r="L42" i="3"/>
  <c r="L41" i="3"/>
  <c r="L40" i="3"/>
  <c r="L39" i="3"/>
  <c r="L38" i="3"/>
  <c r="L35" i="3"/>
  <c r="L34" i="3"/>
  <c r="L33" i="3"/>
  <c r="L32" i="3"/>
  <c r="L31" i="3"/>
  <c r="L30" i="3"/>
  <c r="L29" i="3"/>
  <c r="L28" i="3"/>
  <c r="L27" i="3"/>
  <c r="L26" i="3"/>
  <c r="L25" i="3"/>
  <c r="L22" i="3"/>
  <c r="L21" i="3"/>
  <c r="L20" i="3"/>
  <c r="L19" i="3"/>
  <c r="L18" i="3"/>
  <c r="L17" i="3"/>
  <c r="L16" i="3"/>
  <c r="L15" i="3"/>
  <c r="L14" i="3"/>
  <c r="L13" i="3"/>
  <c r="L9" i="3"/>
  <c r="L8" i="3"/>
  <c r="L7" i="3"/>
  <c r="L6" i="3"/>
  <c r="L5" i="3"/>
  <c r="L4" i="3"/>
  <c r="L3" i="3"/>
  <c r="L2" i="3"/>
  <c r="BB4" i="2" s="1"/>
  <c r="K47" i="3"/>
  <c r="K46" i="3"/>
  <c r="K45" i="3"/>
  <c r="K44" i="3"/>
  <c r="K43" i="3"/>
  <c r="K42" i="3"/>
  <c r="K41" i="3"/>
  <c r="K40" i="3"/>
  <c r="K39" i="3"/>
  <c r="K38" i="3"/>
  <c r="K34" i="3"/>
  <c r="K33" i="3"/>
  <c r="K32" i="3"/>
  <c r="K31" i="3"/>
  <c r="K30" i="3"/>
  <c r="K29" i="3"/>
  <c r="K28" i="3"/>
  <c r="K27" i="3"/>
  <c r="K26" i="3"/>
  <c r="K25" i="3"/>
  <c r="K22" i="3"/>
  <c r="K21" i="3"/>
  <c r="K20" i="3"/>
  <c r="K19" i="3"/>
  <c r="K18" i="3"/>
  <c r="K17" i="3"/>
  <c r="K16" i="3"/>
  <c r="K15" i="3"/>
  <c r="K14" i="3"/>
  <c r="K13" i="3"/>
  <c r="K10" i="3"/>
  <c r="K9" i="3"/>
  <c r="K8" i="3"/>
  <c r="K7" i="3"/>
  <c r="AY4" i="2" s="1"/>
  <c r="K6" i="3"/>
  <c r="AZ4" i="2" s="1"/>
  <c r="K5" i="3"/>
  <c r="K4" i="3"/>
  <c r="K3" i="3"/>
  <c r="K2" i="3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49" i="3"/>
  <c r="BP48" i="3"/>
  <c r="BM48" i="3"/>
  <c r="BG48" i="3"/>
  <c r="BF48" i="3"/>
  <c r="AB48" i="3"/>
  <c r="AQ48" i="3" s="1"/>
  <c r="AA48" i="3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5" i="3"/>
  <c r="BM35" i="3"/>
  <c r="BG35" i="3"/>
  <c r="BF35" i="3"/>
  <c r="AA35" i="3"/>
  <c r="AP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O23" i="3"/>
  <c r="BG23" i="3"/>
  <c r="BF23" i="3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O11" i="3"/>
  <c r="BG11" i="3"/>
  <c r="BP10" i="3"/>
  <c r="BO10" i="3"/>
  <c r="BL10" i="3"/>
  <c r="BG10" i="3"/>
  <c r="BF10" i="3"/>
  <c r="AC10" i="3"/>
  <c r="AR10" i="3" s="1"/>
  <c r="AB10" i="3"/>
  <c r="AQ10" i="3" s="1"/>
  <c r="Z10" i="3"/>
  <c r="AO10" i="3" s="1"/>
  <c r="BP9" i="3"/>
  <c r="BO9" i="3"/>
  <c r="BM9" i="3"/>
  <c r="BL9" i="3"/>
  <c r="BG9" i="3"/>
  <c r="BF9" i="3"/>
  <c r="AC9" i="3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Y7" i="2" s="1"/>
  <c r="BP3" i="3"/>
  <c r="BO3" i="3"/>
  <c r="BP14" i="2" s="1"/>
  <c r="BM3" i="3"/>
  <c r="BQ9" i="2" s="1"/>
  <c r="BL3" i="3"/>
  <c r="BG3" i="3"/>
  <c r="BF3" i="3"/>
  <c r="AC3" i="3"/>
  <c r="AR3" i="3" s="1"/>
  <c r="AB3" i="3"/>
  <c r="AQ3" i="3" s="1"/>
  <c r="AA3" i="3"/>
  <c r="AP3" i="3" s="1"/>
  <c r="Z3" i="3"/>
  <c r="AZ7" i="2" s="1"/>
  <c r="BP2" i="3"/>
  <c r="BP15" i="2" s="1"/>
  <c r="BO2" i="3"/>
  <c r="BQ14" i="2" s="1"/>
  <c r="BM2" i="3"/>
  <c r="BP9" i="2" s="1"/>
  <c r="BL2" i="3"/>
  <c r="BQ8" i="2" s="1"/>
  <c r="BG2" i="3"/>
  <c r="BP3" i="2" s="1"/>
  <c r="BF2" i="3"/>
  <c r="BP2" i="2" s="1"/>
  <c r="AC2" i="3"/>
  <c r="BH7" i="2" s="1"/>
  <c r="AB2" i="3"/>
  <c r="BF7" i="2" s="1"/>
  <c r="AA2" i="3"/>
  <c r="BB7" i="2" s="1"/>
  <c r="Z2" i="3"/>
  <c r="AO2" i="3" s="1"/>
  <c r="BQ3" i="2" l="1"/>
  <c r="AZ11" i="2"/>
  <c r="BQ2" i="2"/>
  <c r="BC4" i="2"/>
  <c r="BC5" i="2"/>
  <c r="BC8" i="2"/>
  <c r="BI10" i="2"/>
  <c r="CH3" i="2"/>
  <c r="CU2" i="2"/>
  <c r="CU4" i="2"/>
  <c r="BM3" i="4"/>
  <c r="AB3" i="2"/>
  <c r="AL3" i="2"/>
  <c r="BI7" i="2"/>
  <c r="AP2" i="3"/>
  <c r="BL2" i="2" s="1"/>
  <c r="AR2" i="3"/>
  <c r="AD3" i="2"/>
  <c r="BI6" i="2"/>
  <c r="BY2" i="2"/>
  <c r="CL3" i="2"/>
  <c r="AO3" i="2"/>
  <c r="AG3" i="2"/>
  <c r="BF6" i="2"/>
  <c r="BC10" i="2"/>
  <c r="CB2" i="2"/>
  <c r="CO3" i="2"/>
  <c r="AF2" i="4"/>
  <c r="AR3" i="2"/>
  <c r="BE6" i="2"/>
  <c r="X2" i="2"/>
  <c r="X4" i="2"/>
  <c r="BC6" i="2"/>
  <c r="CE2" i="2"/>
  <c r="CE4" i="2"/>
  <c r="CR3" i="2"/>
  <c r="AT4" i="3"/>
  <c r="AA2" i="2"/>
  <c r="BE7" i="2"/>
  <c r="BP8" i="2"/>
  <c r="AY6" i="2"/>
  <c r="BH11" i="2"/>
  <c r="AQ2" i="3"/>
  <c r="BM2" i="2" s="1"/>
  <c r="AD2" i="2"/>
  <c r="AD4" i="2"/>
  <c r="AT6" i="3"/>
  <c r="BC7" i="2"/>
  <c r="BQ15" i="2"/>
  <c r="BF11" i="2"/>
  <c r="BY3" i="2"/>
  <c r="CL2" i="2"/>
  <c r="CL4" i="2"/>
  <c r="AO2" i="2"/>
  <c r="AO4" i="2"/>
  <c r="AO3" i="3"/>
  <c r="AG2" i="2"/>
  <c r="BI4" i="2"/>
  <c r="BI5" i="2"/>
  <c r="BI8" i="2"/>
  <c r="BC11" i="2"/>
  <c r="CB3" i="2"/>
  <c r="CO2" i="2"/>
  <c r="CO4" i="2"/>
  <c r="AO4" i="3"/>
  <c r="AR2" i="2"/>
  <c r="AR4" i="2"/>
  <c r="BQ12" i="2"/>
  <c r="AU2" i="2"/>
  <c r="AU4" i="2"/>
  <c r="BQ11" i="2"/>
  <c r="CE3" i="2"/>
  <c r="AT2" i="3" l="1"/>
</calcChain>
</file>

<file path=xl/sharedStrings.xml><?xml version="1.0" encoding="utf-8"?>
<sst xmlns="http://schemas.openxmlformats.org/spreadsheetml/2006/main" count="915" uniqueCount="319">
  <si>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</si>
  <si>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</si>
  <si>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</si>
  <si>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</si>
  <si>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</si>
  <si>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</si>
  <si>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</si>
  <si>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</si>
  <si>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</si>
  <si>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</si>
  <si>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</si>
  <si>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</si>
  <si>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</si>
  <si>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</si>
  <si>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</si>
  <si>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</si>
  <si>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</si>
  <si>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</si>
  <si>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</si>
  <si>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</si>
  <si>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</si>
  <si>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</si>
  <si>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</si>
  <si>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</si>
  <si>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</si>
  <si>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</si>
  <si>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</si>
  <si>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</si>
  <si>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</si>
  <si>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</si>
  <si>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</si>
  <si>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</si>
  <si>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</si>
  <si>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</si>
  <si>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</si>
  <si>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</si>
  <si>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</si>
  <si>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</si>
  <si>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</si>
  <si>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</si>
  <si>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</si>
  <si>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</si>
  <si>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</si>
  <si>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</si>
  <si>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</si>
  <si>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</si>
  <si>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</si>
  <si>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</si>
  <si>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</si>
  <si>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</si>
  <si>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</si>
  <si>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</si>
  <si>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</si>
  <si>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</si>
  <si>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</si>
  <si>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</si>
  <si>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</si>
  <si>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</si>
  <si>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</si>
  <si>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</si>
  <si>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</si>
  <si>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</si>
  <si>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</si>
  <si>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</si>
  <si>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</si>
  <si>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</si>
  <si>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</si>
  <si>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</si>
  <si>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</si>
  <si>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</si>
  <si>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</si>
  <si>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</si>
  <si>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</si>
  <si>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</si>
  <si>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</si>
  <si>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</si>
  <si>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</si>
  <si>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</si>
  <si>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</si>
  <si>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</si>
  <si>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</si>
  <si>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</si>
  <si>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</si>
  <si>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</si>
  <si>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</si>
  <si>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</si>
  <si>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</si>
  <si>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</si>
  <si>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</si>
  <si>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</si>
  <si>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</si>
  <si>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</si>
  <si>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</si>
  <si>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</si>
  <si>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</si>
  <si>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</si>
  <si>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</si>
  <si>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</si>
  <si>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</si>
  <si>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</si>
  <si>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</si>
  <si>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</si>
  <si>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</si>
  <si>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</si>
  <si>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</si>
  <si>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</si>
  <si>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</si>
  <si>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</si>
  <si>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</si>
  <si>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</si>
  <si>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</si>
  <si>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</si>
  <si>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</si>
  <si>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</si>
  <si>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</si>
  <si>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</si>
  <si>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</si>
  <si>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</si>
  <si>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</si>
  <si>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</si>
  <si>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</si>
  <si>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</si>
  <si>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</si>
  <si>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</si>
  <si>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</si>
  <si>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</si>
  <si>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</si>
  <si>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</si>
  <si>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</si>
  <si>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</si>
  <si>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</si>
  <si>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</si>
  <si>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</si>
  <si>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</si>
  <si>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</si>
  <si>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</si>
  <si>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</si>
  <si>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</si>
  <si>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</si>
  <si>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</si>
  <si>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</si>
  <si>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</si>
  <si>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</si>
  <si>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</si>
  <si>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</si>
  <si>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</si>
  <si>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</si>
  <si>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</si>
  <si>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</si>
  <si>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</si>
  <si>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</si>
  <si>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</si>
  <si>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</si>
  <si>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</si>
  <si>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</si>
  <si>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</si>
  <si>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</si>
  <si>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</si>
  <si>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</si>
  <si>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</si>
  <si>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</si>
  <si>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</si>
  <si>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</si>
  <si>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</si>
  <si>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</si>
  <si>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</si>
  <si>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</si>
  <si>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</si>
  <si>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</si>
  <si>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</si>
  <si>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</si>
  <si>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</si>
  <si>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</si>
  <si>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</si>
  <si>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</si>
  <si>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</si>
  <si>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</si>
  <si>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</si>
  <si>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</si>
  <si>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</si>
  <si>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</si>
  <si>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</si>
  <si>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</si>
  <si>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</si>
  <si>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</si>
  <si>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</si>
  <si>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</si>
  <si>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</si>
  <si>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</si>
  <si>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</si>
  <si>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</si>
  <si>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</si>
  <si>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</si>
  <si>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</si>
  <si>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</si>
  <si>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</si>
  <si>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</si>
  <si>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</si>
  <si>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</si>
  <si>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</si>
  <si>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</si>
  <si>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</si>
  <si>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</si>
  <si>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</si>
  <si>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</si>
  <si>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</si>
  <si>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</si>
  <si>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</si>
  <si>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</si>
  <si>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</si>
  <si>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</si>
  <si>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</si>
  <si>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</si>
  <si>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</si>
  <si>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</si>
  <si>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</si>
  <si>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</si>
  <si>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</si>
  <si>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</si>
  <si>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</si>
  <si>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</si>
  <si>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</si>
  <si>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</si>
  <si>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</si>
  <si>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</si>
  <si>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</si>
  <si>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</si>
  <si>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</si>
  <si>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</si>
  <si>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</si>
  <si>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</si>
  <si>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</si>
  <si>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</si>
  <si>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</si>
  <si>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</si>
  <si>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</si>
  <si>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</si>
  <si>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</si>
  <si>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</si>
  <si>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</si>
  <si>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</si>
  <si>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</si>
  <si>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</si>
  <si>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</si>
  <si>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</si>
  <si>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</si>
  <si>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</si>
  <si>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</si>
  <si>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</si>
  <si>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</si>
  <si>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</si>
  <si>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</si>
  <si>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</si>
  <si>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</si>
  <si>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</si>
  <si>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</si>
  <si>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</si>
  <si>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</si>
  <si>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</si>
  <si>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4123</t>
  </si>
  <si>
    <t>1231</t>
  </si>
  <si>
    <t>2314</t>
  </si>
  <si>
    <t>3142</t>
  </si>
  <si>
    <t>1423</t>
  </si>
  <si>
    <t>4231</t>
  </si>
  <si>
    <t>3143</t>
  </si>
  <si>
    <t>1432</t>
  </si>
  <si>
    <t>4321</t>
  </si>
  <si>
    <t>3214</t>
  </si>
  <si>
    <t>2142</t>
  </si>
  <si>
    <t>2143</t>
  </si>
  <si>
    <t>2341</t>
  </si>
  <si>
    <t>3412</t>
  </si>
  <si>
    <t>1234</t>
  </si>
  <si>
    <t>4234</t>
  </si>
  <si>
    <t>Ca</t>
  </si>
  <si>
    <t>Other</t>
  </si>
  <si>
    <t>Ab</t>
  </si>
  <si>
    <t>Cb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</si>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</sst>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Graph!$A$4:$A$232</c:f>
              <c:numCache>
                <c:formatCode>General</c:formatCode>
                <c:ptCount val="2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</c:numCache>
            </c:numRef>
          </c:xVal>
          <c:yVal>
            <c:numRef>
              <c:f>Graph!$D$5:$D$231</c:f>
              <c:numCache>
                <c:formatCode>General</c:formatCode>
                <c:ptCount val="227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2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8-480B-BF55-DF0369DAFE2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Graph!$A$4:$A$232</c:f>
              <c:numCache>
                <c:formatCode>General</c:formatCode>
                <c:ptCount val="2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</c:numCache>
            </c:numRef>
          </c:xVal>
          <c:yVal>
            <c:numRef>
              <c:f>Graph!$B$5:$B$231</c:f>
              <c:numCache>
                <c:formatCode>General</c:formatCode>
                <c:ptCount val="227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8-480B-BF55-DF0369DAFE2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Graph!$A$4:$A$232</c:f>
              <c:numCache>
                <c:formatCode>General</c:formatCode>
                <c:ptCount val="2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</c:numCache>
            </c:numRef>
          </c:xVal>
          <c:yVal>
            <c:numRef>
              <c:f>Graph!$C$5:$C$231</c:f>
              <c:numCache>
                <c:formatCode>General</c:formatCode>
                <c:ptCount val="227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D8-480B-BF55-DF0369DAFE2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Graph!$A$4:$A$232</c:f>
              <c:numCache>
                <c:formatCode>General</c:formatCode>
                <c:ptCount val="2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</c:numCache>
            </c:numRef>
          </c:xVal>
          <c:yVal>
            <c:numRef>
              <c:f>Graph!$E$5:$E$231</c:f>
              <c:numCache>
                <c:formatCode>General</c:formatCode>
                <c:ptCount val="22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D8-480B-BF55-DF0369DAFE2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Graph!$A$4:$A$232</c:f>
              <c:numCache>
                <c:formatCode>General</c:formatCode>
                <c:ptCount val="2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</c:numCache>
            </c:numRef>
          </c:xVal>
          <c:yVal>
            <c:numRef>
              <c:f>Graph!$G$5:$G$231</c:f>
              <c:numCache>
                <c:formatCode>General</c:formatCode>
                <c:ptCount val="2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D8-480B-BF55-DF0369DAFE2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Graph!$A$4:$A$232</c:f>
              <c:numCache>
                <c:formatCode>General</c:formatCode>
                <c:ptCount val="2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</c:numCache>
            </c:numRef>
          </c:xVal>
          <c:yVal>
            <c:numRef>
              <c:f>Graph!$H$5:$H$231</c:f>
              <c:numCache>
                <c:formatCode>General</c:formatCode>
                <c:ptCount val="2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D8-480B-BF55-DF0369DA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57184"/>
        <c:axId val="2081555744"/>
      </c:scatterChart>
      <c:valAx>
        <c:axId val="2081557184"/>
        <c:scaling>
          <c:orientation val="minMax"/>
          <c:max val="231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081555744"/>
        <c:crosses val="autoZero"/>
        <c:crossBetween val="midCat"/>
      </c:valAx>
      <c:valAx>
        <c:axId val="2081555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1557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Graph!$A$234:$A$486</c:f>
              <c:numCache>
                <c:formatCode>General</c:formatCode>
                <c:ptCount val="253"/>
                <c:pt idx="0">
                  <c:v>233</c:v>
                </c:pt>
                <c:pt idx="1">
                  <c:v>234</c:v>
                </c:pt>
                <c:pt idx="2">
                  <c:v>235</c:v>
                </c:pt>
                <c:pt idx="3">
                  <c:v>236</c:v>
                </c:pt>
                <c:pt idx="4">
                  <c:v>237</c:v>
                </c:pt>
                <c:pt idx="5">
                  <c:v>238</c:v>
                </c:pt>
                <c:pt idx="6">
                  <c:v>239</c:v>
                </c:pt>
                <c:pt idx="7">
                  <c:v>240</c:v>
                </c:pt>
                <c:pt idx="8">
                  <c:v>241</c:v>
                </c:pt>
                <c:pt idx="9">
                  <c:v>242</c:v>
                </c:pt>
                <c:pt idx="10">
                  <c:v>243</c:v>
                </c:pt>
                <c:pt idx="11">
                  <c:v>244</c:v>
                </c:pt>
                <c:pt idx="12">
                  <c:v>245</c:v>
                </c:pt>
                <c:pt idx="13">
                  <c:v>246</c:v>
                </c:pt>
                <c:pt idx="14">
                  <c:v>247</c:v>
                </c:pt>
                <c:pt idx="15">
                  <c:v>248</c:v>
                </c:pt>
                <c:pt idx="16">
                  <c:v>249</c:v>
                </c:pt>
                <c:pt idx="17">
                  <c:v>250</c:v>
                </c:pt>
                <c:pt idx="18">
                  <c:v>251</c:v>
                </c:pt>
                <c:pt idx="19">
                  <c:v>252</c:v>
                </c:pt>
                <c:pt idx="20">
                  <c:v>253</c:v>
                </c:pt>
                <c:pt idx="21">
                  <c:v>254</c:v>
                </c:pt>
                <c:pt idx="22">
                  <c:v>255</c:v>
                </c:pt>
                <c:pt idx="23">
                  <c:v>256</c:v>
                </c:pt>
                <c:pt idx="24">
                  <c:v>257</c:v>
                </c:pt>
                <c:pt idx="25">
                  <c:v>258</c:v>
                </c:pt>
                <c:pt idx="26">
                  <c:v>259</c:v>
                </c:pt>
                <c:pt idx="27">
                  <c:v>260</c:v>
                </c:pt>
                <c:pt idx="28">
                  <c:v>261</c:v>
                </c:pt>
                <c:pt idx="29">
                  <c:v>262</c:v>
                </c:pt>
                <c:pt idx="30">
                  <c:v>263</c:v>
                </c:pt>
                <c:pt idx="31">
                  <c:v>264</c:v>
                </c:pt>
                <c:pt idx="32">
                  <c:v>265</c:v>
                </c:pt>
                <c:pt idx="33">
                  <c:v>266</c:v>
                </c:pt>
                <c:pt idx="34">
                  <c:v>267</c:v>
                </c:pt>
                <c:pt idx="35">
                  <c:v>268</c:v>
                </c:pt>
                <c:pt idx="36">
                  <c:v>269</c:v>
                </c:pt>
                <c:pt idx="37">
                  <c:v>270</c:v>
                </c:pt>
                <c:pt idx="38">
                  <c:v>271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283</c:v>
                </c:pt>
                <c:pt idx="51">
                  <c:v>284</c:v>
                </c:pt>
                <c:pt idx="52">
                  <c:v>285</c:v>
                </c:pt>
                <c:pt idx="53">
                  <c:v>286</c:v>
                </c:pt>
                <c:pt idx="54">
                  <c:v>287</c:v>
                </c:pt>
                <c:pt idx="55">
                  <c:v>288</c:v>
                </c:pt>
                <c:pt idx="56">
                  <c:v>289</c:v>
                </c:pt>
                <c:pt idx="57">
                  <c:v>290</c:v>
                </c:pt>
                <c:pt idx="58">
                  <c:v>291</c:v>
                </c:pt>
                <c:pt idx="59">
                  <c:v>292</c:v>
                </c:pt>
                <c:pt idx="60">
                  <c:v>293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300</c:v>
                </c:pt>
                <c:pt idx="68">
                  <c:v>301</c:v>
                </c:pt>
                <c:pt idx="69">
                  <c:v>302</c:v>
                </c:pt>
                <c:pt idx="70">
                  <c:v>303</c:v>
                </c:pt>
                <c:pt idx="71">
                  <c:v>304</c:v>
                </c:pt>
                <c:pt idx="72">
                  <c:v>305</c:v>
                </c:pt>
                <c:pt idx="73">
                  <c:v>306</c:v>
                </c:pt>
                <c:pt idx="74">
                  <c:v>307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323</c:v>
                </c:pt>
                <c:pt idx="91">
                  <c:v>324</c:v>
                </c:pt>
                <c:pt idx="92">
                  <c:v>325</c:v>
                </c:pt>
                <c:pt idx="93">
                  <c:v>326</c:v>
                </c:pt>
                <c:pt idx="94">
                  <c:v>327</c:v>
                </c:pt>
                <c:pt idx="95">
                  <c:v>328</c:v>
                </c:pt>
                <c:pt idx="96">
                  <c:v>329</c:v>
                </c:pt>
                <c:pt idx="97">
                  <c:v>330</c:v>
                </c:pt>
                <c:pt idx="98">
                  <c:v>331</c:v>
                </c:pt>
                <c:pt idx="99">
                  <c:v>332</c:v>
                </c:pt>
                <c:pt idx="100">
                  <c:v>333</c:v>
                </c:pt>
                <c:pt idx="101">
                  <c:v>334</c:v>
                </c:pt>
                <c:pt idx="102">
                  <c:v>335</c:v>
                </c:pt>
                <c:pt idx="103">
                  <c:v>336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340</c:v>
                </c:pt>
                <c:pt idx="108">
                  <c:v>341</c:v>
                </c:pt>
                <c:pt idx="109">
                  <c:v>342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349</c:v>
                </c:pt>
                <c:pt idx="117">
                  <c:v>350</c:v>
                </c:pt>
                <c:pt idx="118">
                  <c:v>351</c:v>
                </c:pt>
                <c:pt idx="119">
                  <c:v>352</c:v>
                </c:pt>
                <c:pt idx="120">
                  <c:v>353</c:v>
                </c:pt>
                <c:pt idx="121">
                  <c:v>354</c:v>
                </c:pt>
                <c:pt idx="122">
                  <c:v>355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363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368</c:v>
                </c:pt>
                <c:pt idx="136">
                  <c:v>369</c:v>
                </c:pt>
                <c:pt idx="137">
                  <c:v>370</c:v>
                </c:pt>
                <c:pt idx="138">
                  <c:v>371</c:v>
                </c:pt>
                <c:pt idx="139">
                  <c:v>372</c:v>
                </c:pt>
                <c:pt idx="140">
                  <c:v>373</c:v>
                </c:pt>
                <c:pt idx="141">
                  <c:v>374</c:v>
                </c:pt>
                <c:pt idx="142">
                  <c:v>375</c:v>
                </c:pt>
                <c:pt idx="143">
                  <c:v>376</c:v>
                </c:pt>
                <c:pt idx="144">
                  <c:v>377</c:v>
                </c:pt>
                <c:pt idx="145">
                  <c:v>378</c:v>
                </c:pt>
                <c:pt idx="146">
                  <c:v>379</c:v>
                </c:pt>
                <c:pt idx="147">
                  <c:v>380</c:v>
                </c:pt>
                <c:pt idx="148">
                  <c:v>381</c:v>
                </c:pt>
                <c:pt idx="149">
                  <c:v>382</c:v>
                </c:pt>
                <c:pt idx="150">
                  <c:v>383</c:v>
                </c:pt>
                <c:pt idx="151">
                  <c:v>384</c:v>
                </c:pt>
                <c:pt idx="152">
                  <c:v>385</c:v>
                </c:pt>
                <c:pt idx="153">
                  <c:v>386</c:v>
                </c:pt>
                <c:pt idx="154">
                  <c:v>387</c:v>
                </c:pt>
                <c:pt idx="155">
                  <c:v>388</c:v>
                </c:pt>
                <c:pt idx="156">
                  <c:v>389</c:v>
                </c:pt>
                <c:pt idx="157">
                  <c:v>390</c:v>
                </c:pt>
                <c:pt idx="158">
                  <c:v>391</c:v>
                </c:pt>
                <c:pt idx="159">
                  <c:v>392</c:v>
                </c:pt>
                <c:pt idx="160">
                  <c:v>393</c:v>
                </c:pt>
                <c:pt idx="161">
                  <c:v>394</c:v>
                </c:pt>
                <c:pt idx="162">
                  <c:v>395</c:v>
                </c:pt>
                <c:pt idx="163">
                  <c:v>396</c:v>
                </c:pt>
                <c:pt idx="164">
                  <c:v>397</c:v>
                </c:pt>
                <c:pt idx="165">
                  <c:v>398</c:v>
                </c:pt>
                <c:pt idx="166">
                  <c:v>399</c:v>
                </c:pt>
                <c:pt idx="167">
                  <c:v>400</c:v>
                </c:pt>
                <c:pt idx="168">
                  <c:v>401</c:v>
                </c:pt>
                <c:pt idx="169">
                  <c:v>402</c:v>
                </c:pt>
                <c:pt idx="170">
                  <c:v>403</c:v>
                </c:pt>
                <c:pt idx="171">
                  <c:v>404</c:v>
                </c:pt>
                <c:pt idx="172">
                  <c:v>405</c:v>
                </c:pt>
                <c:pt idx="173">
                  <c:v>406</c:v>
                </c:pt>
                <c:pt idx="174">
                  <c:v>407</c:v>
                </c:pt>
                <c:pt idx="175">
                  <c:v>408</c:v>
                </c:pt>
                <c:pt idx="176">
                  <c:v>409</c:v>
                </c:pt>
                <c:pt idx="177">
                  <c:v>410</c:v>
                </c:pt>
                <c:pt idx="178">
                  <c:v>411</c:v>
                </c:pt>
                <c:pt idx="179">
                  <c:v>412</c:v>
                </c:pt>
                <c:pt idx="180">
                  <c:v>413</c:v>
                </c:pt>
                <c:pt idx="181">
                  <c:v>414</c:v>
                </c:pt>
                <c:pt idx="182">
                  <c:v>415</c:v>
                </c:pt>
                <c:pt idx="183">
                  <c:v>416</c:v>
                </c:pt>
                <c:pt idx="184">
                  <c:v>417</c:v>
                </c:pt>
                <c:pt idx="185">
                  <c:v>418</c:v>
                </c:pt>
                <c:pt idx="186">
                  <c:v>419</c:v>
                </c:pt>
                <c:pt idx="187">
                  <c:v>420</c:v>
                </c:pt>
                <c:pt idx="188">
                  <c:v>421</c:v>
                </c:pt>
                <c:pt idx="189">
                  <c:v>422</c:v>
                </c:pt>
                <c:pt idx="190">
                  <c:v>423</c:v>
                </c:pt>
                <c:pt idx="191">
                  <c:v>424</c:v>
                </c:pt>
                <c:pt idx="192">
                  <c:v>425</c:v>
                </c:pt>
                <c:pt idx="193">
                  <c:v>426</c:v>
                </c:pt>
                <c:pt idx="194">
                  <c:v>427</c:v>
                </c:pt>
                <c:pt idx="195">
                  <c:v>428</c:v>
                </c:pt>
                <c:pt idx="196">
                  <c:v>429</c:v>
                </c:pt>
                <c:pt idx="197">
                  <c:v>430</c:v>
                </c:pt>
                <c:pt idx="198">
                  <c:v>431</c:v>
                </c:pt>
                <c:pt idx="199">
                  <c:v>432</c:v>
                </c:pt>
                <c:pt idx="200">
                  <c:v>433</c:v>
                </c:pt>
                <c:pt idx="201">
                  <c:v>434</c:v>
                </c:pt>
                <c:pt idx="202">
                  <c:v>435</c:v>
                </c:pt>
                <c:pt idx="203">
                  <c:v>436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440</c:v>
                </c:pt>
                <c:pt idx="208">
                  <c:v>441</c:v>
                </c:pt>
                <c:pt idx="209">
                  <c:v>442</c:v>
                </c:pt>
                <c:pt idx="210">
                  <c:v>443</c:v>
                </c:pt>
                <c:pt idx="211">
                  <c:v>444</c:v>
                </c:pt>
                <c:pt idx="212">
                  <c:v>445</c:v>
                </c:pt>
                <c:pt idx="213">
                  <c:v>446</c:v>
                </c:pt>
                <c:pt idx="214">
                  <c:v>447</c:v>
                </c:pt>
                <c:pt idx="215">
                  <c:v>448</c:v>
                </c:pt>
                <c:pt idx="216">
                  <c:v>449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455</c:v>
                </c:pt>
                <c:pt idx="223">
                  <c:v>456</c:v>
                </c:pt>
                <c:pt idx="224">
                  <c:v>457</c:v>
                </c:pt>
                <c:pt idx="225">
                  <c:v>458</c:v>
                </c:pt>
                <c:pt idx="226">
                  <c:v>459</c:v>
                </c:pt>
                <c:pt idx="227">
                  <c:v>460</c:v>
                </c:pt>
                <c:pt idx="228">
                  <c:v>461</c:v>
                </c:pt>
                <c:pt idx="229">
                  <c:v>462</c:v>
                </c:pt>
                <c:pt idx="230">
                  <c:v>463</c:v>
                </c:pt>
                <c:pt idx="231">
                  <c:v>464</c:v>
                </c:pt>
                <c:pt idx="232">
                  <c:v>465</c:v>
                </c:pt>
                <c:pt idx="233">
                  <c:v>466</c:v>
                </c:pt>
                <c:pt idx="234">
                  <c:v>467</c:v>
                </c:pt>
                <c:pt idx="235">
                  <c:v>468</c:v>
                </c:pt>
                <c:pt idx="236">
                  <c:v>469</c:v>
                </c:pt>
                <c:pt idx="237">
                  <c:v>470</c:v>
                </c:pt>
                <c:pt idx="238">
                  <c:v>471</c:v>
                </c:pt>
                <c:pt idx="239">
                  <c:v>472</c:v>
                </c:pt>
                <c:pt idx="240">
                  <c:v>473</c:v>
                </c:pt>
                <c:pt idx="241">
                  <c:v>474</c:v>
                </c:pt>
                <c:pt idx="242">
                  <c:v>475</c:v>
                </c:pt>
                <c:pt idx="243">
                  <c:v>476</c:v>
                </c:pt>
                <c:pt idx="244">
                  <c:v>477</c:v>
                </c:pt>
                <c:pt idx="245">
                  <c:v>478</c:v>
                </c:pt>
                <c:pt idx="246">
                  <c:v>479</c:v>
                </c:pt>
                <c:pt idx="247">
                  <c:v>480</c:v>
                </c:pt>
                <c:pt idx="248">
                  <c:v>481</c:v>
                </c:pt>
                <c:pt idx="249">
                  <c:v>482</c:v>
                </c:pt>
                <c:pt idx="250">
                  <c:v>483</c:v>
                </c:pt>
                <c:pt idx="251">
                  <c:v>484</c:v>
                </c:pt>
                <c:pt idx="252">
                  <c:v>485</c:v>
                </c:pt>
              </c:numCache>
            </c:numRef>
          </c:xVal>
          <c:yVal>
            <c:numRef>
              <c:f>Graph!$D$235:$D$485</c:f>
              <c:numCache>
                <c:formatCode>General</c:formatCode>
                <c:ptCount val="251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C-4FB6-999F-2EAC6994CB8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Graph!$A$234:$A$486</c:f>
              <c:numCache>
                <c:formatCode>General</c:formatCode>
                <c:ptCount val="253"/>
                <c:pt idx="0">
                  <c:v>233</c:v>
                </c:pt>
                <c:pt idx="1">
                  <c:v>234</c:v>
                </c:pt>
                <c:pt idx="2">
                  <c:v>235</c:v>
                </c:pt>
                <c:pt idx="3">
                  <c:v>236</c:v>
                </c:pt>
                <c:pt idx="4">
                  <c:v>237</c:v>
                </c:pt>
                <c:pt idx="5">
                  <c:v>238</c:v>
                </c:pt>
                <c:pt idx="6">
                  <c:v>239</c:v>
                </c:pt>
                <c:pt idx="7">
                  <c:v>240</c:v>
                </c:pt>
                <c:pt idx="8">
                  <c:v>241</c:v>
                </c:pt>
                <c:pt idx="9">
                  <c:v>242</c:v>
                </c:pt>
                <c:pt idx="10">
                  <c:v>243</c:v>
                </c:pt>
                <c:pt idx="11">
                  <c:v>244</c:v>
                </c:pt>
                <c:pt idx="12">
                  <c:v>245</c:v>
                </c:pt>
                <c:pt idx="13">
                  <c:v>246</c:v>
                </c:pt>
                <c:pt idx="14">
                  <c:v>247</c:v>
                </c:pt>
                <c:pt idx="15">
                  <c:v>248</c:v>
                </c:pt>
                <c:pt idx="16">
                  <c:v>249</c:v>
                </c:pt>
                <c:pt idx="17">
                  <c:v>250</c:v>
                </c:pt>
                <c:pt idx="18">
                  <c:v>251</c:v>
                </c:pt>
                <c:pt idx="19">
                  <c:v>252</c:v>
                </c:pt>
                <c:pt idx="20">
                  <c:v>253</c:v>
                </c:pt>
                <c:pt idx="21">
                  <c:v>254</c:v>
                </c:pt>
                <c:pt idx="22">
                  <c:v>255</c:v>
                </c:pt>
                <c:pt idx="23">
                  <c:v>256</c:v>
                </c:pt>
                <c:pt idx="24">
                  <c:v>257</c:v>
                </c:pt>
                <c:pt idx="25">
                  <c:v>258</c:v>
                </c:pt>
                <c:pt idx="26">
                  <c:v>259</c:v>
                </c:pt>
                <c:pt idx="27">
                  <c:v>260</c:v>
                </c:pt>
                <c:pt idx="28">
                  <c:v>261</c:v>
                </c:pt>
                <c:pt idx="29">
                  <c:v>262</c:v>
                </c:pt>
                <c:pt idx="30">
                  <c:v>263</c:v>
                </c:pt>
                <c:pt idx="31">
                  <c:v>264</c:v>
                </c:pt>
                <c:pt idx="32">
                  <c:v>265</c:v>
                </c:pt>
                <c:pt idx="33">
                  <c:v>266</c:v>
                </c:pt>
                <c:pt idx="34">
                  <c:v>267</c:v>
                </c:pt>
                <c:pt idx="35">
                  <c:v>268</c:v>
                </c:pt>
                <c:pt idx="36">
                  <c:v>269</c:v>
                </c:pt>
                <c:pt idx="37">
                  <c:v>270</c:v>
                </c:pt>
                <c:pt idx="38">
                  <c:v>271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283</c:v>
                </c:pt>
                <c:pt idx="51">
                  <c:v>284</c:v>
                </c:pt>
                <c:pt idx="52">
                  <c:v>285</c:v>
                </c:pt>
                <c:pt idx="53">
                  <c:v>286</c:v>
                </c:pt>
                <c:pt idx="54">
                  <c:v>287</c:v>
                </c:pt>
                <c:pt idx="55">
                  <c:v>288</c:v>
                </c:pt>
                <c:pt idx="56">
                  <c:v>289</c:v>
                </c:pt>
                <c:pt idx="57">
                  <c:v>290</c:v>
                </c:pt>
                <c:pt idx="58">
                  <c:v>291</c:v>
                </c:pt>
                <c:pt idx="59">
                  <c:v>292</c:v>
                </c:pt>
                <c:pt idx="60">
                  <c:v>293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300</c:v>
                </c:pt>
                <c:pt idx="68">
                  <c:v>301</c:v>
                </c:pt>
                <c:pt idx="69">
                  <c:v>302</c:v>
                </c:pt>
                <c:pt idx="70">
                  <c:v>303</c:v>
                </c:pt>
                <c:pt idx="71">
                  <c:v>304</c:v>
                </c:pt>
                <c:pt idx="72">
                  <c:v>305</c:v>
                </c:pt>
                <c:pt idx="73">
                  <c:v>306</c:v>
                </c:pt>
                <c:pt idx="74">
                  <c:v>307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323</c:v>
                </c:pt>
                <c:pt idx="91">
                  <c:v>324</c:v>
                </c:pt>
                <c:pt idx="92">
                  <c:v>325</c:v>
                </c:pt>
                <c:pt idx="93">
                  <c:v>326</c:v>
                </c:pt>
                <c:pt idx="94">
                  <c:v>327</c:v>
                </c:pt>
                <c:pt idx="95">
                  <c:v>328</c:v>
                </c:pt>
                <c:pt idx="96">
                  <c:v>329</c:v>
                </c:pt>
                <c:pt idx="97">
                  <c:v>330</c:v>
                </c:pt>
                <c:pt idx="98">
                  <c:v>331</c:v>
                </c:pt>
                <c:pt idx="99">
                  <c:v>332</c:v>
                </c:pt>
                <c:pt idx="100">
                  <c:v>333</c:v>
                </c:pt>
                <c:pt idx="101">
                  <c:v>334</c:v>
                </c:pt>
                <c:pt idx="102">
                  <c:v>335</c:v>
                </c:pt>
                <c:pt idx="103">
                  <c:v>336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340</c:v>
                </c:pt>
                <c:pt idx="108">
                  <c:v>341</c:v>
                </c:pt>
                <c:pt idx="109">
                  <c:v>342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349</c:v>
                </c:pt>
                <c:pt idx="117">
                  <c:v>350</c:v>
                </c:pt>
                <c:pt idx="118">
                  <c:v>351</c:v>
                </c:pt>
                <c:pt idx="119">
                  <c:v>352</c:v>
                </c:pt>
                <c:pt idx="120">
                  <c:v>353</c:v>
                </c:pt>
                <c:pt idx="121">
                  <c:v>354</c:v>
                </c:pt>
                <c:pt idx="122">
                  <c:v>355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363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368</c:v>
                </c:pt>
                <c:pt idx="136">
                  <c:v>369</c:v>
                </c:pt>
                <c:pt idx="137">
                  <c:v>370</c:v>
                </c:pt>
                <c:pt idx="138">
                  <c:v>371</c:v>
                </c:pt>
                <c:pt idx="139">
                  <c:v>372</c:v>
                </c:pt>
                <c:pt idx="140">
                  <c:v>373</c:v>
                </c:pt>
                <c:pt idx="141">
                  <c:v>374</c:v>
                </c:pt>
                <c:pt idx="142">
                  <c:v>375</c:v>
                </c:pt>
                <c:pt idx="143">
                  <c:v>376</c:v>
                </c:pt>
                <c:pt idx="144">
                  <c:v>377</c:v>
                </c:pt>
                <c:pt idx="145">
                  <c:v>378</c:v>
                </c:pt>
                <c:pt idx="146">
                  <c:v>379</c:v>
                </c:pt>
                <c:pt idx="147">
                  <c:v>380</c:v>
                </c:pt>
                <c:pt idx="148">
                  <c:v>381</c:v>
                </c:pt>
                <c:pt idx="149">
                  <c:v>382</c:v>
                </c:pt>
                <c:pt idx="150">
                  <c:v>383</c:v>
                </c:pt>
                <c:pt idx="151">
                  <c:v>384</c:v>
                </c:pt>
                <c:pt idx="152">
                  <c:v>385</c:v>
                </c:pt>
                <c:pt idx="153">
                  <c:v>386</c:v>
                </c:pt>
                <c:pt idx="154">
                  <c:v>387</c:v>
                </c:pt>
                <c:pt idx="155">
                  <c:v>388</c:v>
                </c:pt>
                <c:pt idx="156">
                  <c:v>389</c:v>
                </c:pt>
                <c:pt idx="157">
                  <c:v>390</c:v>
                </c:pt>
                <c:pt idx="158">
                  <c:v>391</c:v>
                </c:pt>
                <c:pt idx="159">
                  <c:v>392</c:v>
                </c:pt>
                <c:pt idx="160">
                  <c:v>393</c:v>
                </c:pt>
                <c:pt idx="161">
                  <c:v>394</c:v>
                </c:pt>
                <c:pt idx="162">
                  <c:v>395</c:v>
                </c:pt>
                <c:pt idx="163">
                  <c:v>396</c:v>
                </c:pt>
                <c:pt idx="164">
                  <c:v>397</c:v>
                </c:pt>
                <c:pt idx="165">
                  <c:v>398</c:v>
                </c:pt>
                <c:pt idx="166">
                  <c:v>399</c:v>
                </c:pt>
                <c:pt idx="167">
                  <c:v>400</c:v>
                </c:pt>
                <c:pt idx="168">
                  <c:v>401</c:v>
                </c:pt>
                <c:pt idx="169">
                  <c:v>402</c:v>
                </c:pt>
                <c:pt idx="170">
                  <c:v>403</c:v>
                </c:pt>
                <c:pt idx="171">
                  <c:v>404</c:v>
                </c:pt>
                <c:pt idx="172">
                  <c:v>405</c:v>
                </c:pt>
                <c:pt idx="173">
                  <c:v>406</c:v>
                </c:pt>
                <c:pt idx="174">
                  <c:v>407</c:v>
                </c:pt>
                <c:pt idx="175">
                  <c:v>408</c:v>
                </c:pt>
                <c:pt idx="176">
                  <c:v>409</c:v>
                </c:pt>
                <c:pt idx="177">
                  <c:v>410</c:v>
                </c:pt>
                <c:pt idx="178">
                  <c:v>411</c:v>
                </c:pt>
                <c:pt idx="179">
                  <c:v>412</c:v>
                </c:pt>
                <c:pt idx="180">
                  <c:v>413</c:v>
                </c:pt>
                <c:pt idx="181">
                  <c:v>414</c:v>
                </c:pt>
                <c:pt idx="182">
                  <c:v>415</c:v>
                </c:pt>
                <c:pt idx="183">
                  <c:v>416</c:v>
                </c:pt>
                <c:pt idx="184">
                  <c:v>417</c:v>
                </c:pt>
                <c:pt idx="185">
                  <c:v>418</c:v>
                </c:pt>
                <c:pt idx="186">
                  <c:v>419</c:v>
                </c:pt>
                <c:pt idx="187">
                  <c:v>420</c:v>
                </c:pt>
                <c:pt idx="188">
                  <c:v>421</c:v>
                </c:pt>
                <c:pt idx="189">
                  <c:v>422</c:v>
                </c:pt>
                <c:pt idx="190">
                  <c:v>423</c:v>
                </c:pt>
                <c:pt idx="191">
                  <c:v>424</c:v>
                </c:pt>
                <c:pt idx="192">
                  <c:v>425</c:v>
                </c:pt>
                <c:pt idx="193">
                  <c:v>426</c:v>
                </c:pt>
                <c:pt idx="194">
                  <c:v>427</c:v>
                </c:pt>
                <c:pt idx="195">
                  <c:v>428</c:v>
                </c:pt>
                <c:pt idx="196">
                  <c:v>429</c:v>
                </c:pt>
                <c:pt idx="197">
                  <c:v>430</c:v>
                </c:pt>
                <c:pt idx="198">
                  <c:v>431</c:v>
                </c:pt>
                <c:pt idx="199">
                  <c:v>432</c:v>
                </c:pt>
                <c:pt idx="200">
                  <c:v>433</c:v>
                </c:pt>
                <c:pt idx="201">
                  <c:v>434</c:v>
                </c:pt>
                <c:pt idx="202">
                  <c:v>435</c:v>
                </c:pt>
                <c:pt idx="203">
                  <c:v>436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440</c:v>
                </c:pt>
                <c:pt idx="208">
                  <c:v>441</c:v>
                </c:pt>
                <c:pt idx="209">
                  <c:v>442</c:v>
                </c:pt>
                <c:pt idx="210">
                  <c:v>443</c:v>
                </c:pt>
                <c:pt idx="211">
                  <c:v>444</c:v>
                </c:pt>
                <c:pt idx="212">
                  <c:v>445</c:v>
                </c:pt>
                <c:pt idx="213">
                  <c:v>446</c:v>
                </c:pt>
                <c:pt idx="214">
                  <c:v>447</c:v>
                </c:pt>
                <c:pt idx="215">
                  <c:v>448</c:v>
                </c:pt>
                <c:pt idx="216">
                  <c:v>449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455</c:v>
                </c:pt>
                <c:pt idx="223">
                  <c:v>456</c:v>
                </c:pt>
                <c:pt idx="224">
                  <c:v>457</c:v>
                </c:pt>
                <c:pt idx="225">
                  <c:v>458</c:v>
                </c:pt>
                <c:pt idx="226">
                  <c:v>459</c:v>
                </c:pt>
                <c:pt idx="227">
                  <c:v>460</c:v>
                </c:pt>
                <c:pt idx="228">
                  <c:v>461</c:v>
                </c:pt>
                <c:pt idx="229">
                  <c:v>462</c:v>
                </c:pt>
                <c:pt idx="230">
                  <c:v>463</c:v>
                </c:pt>
                <c:pt idx="231">
                  <c:v>464</c:v>
                </c:pt>
                <c:pt idx="232">
                  <c:v>465</c:v>
                </c:pt>
                <c:pt idx="233">
                  <c:v>466</c:v>
                </c:pt>
                <c:pt idx="234">
                  <c:v>467</c:v>
                </c:pt>
                <c:pt idx="235">
                  <c:v>468</c:v>
                </c:pt>
                <c:pt idx="236">
                  <c:v>469</c:v>
                </c:pt>
                <c:pt idx="237">
                  <c:v>470</c:v>
                </c:pt>
                <c:pt idx="238">
                  <c:v>471</c:v>
                </c:pt>
                <c:pt idx="239">
                  <c:v>472</c:v>
                </c:pt>
                <c:pt idx="240">
                  <c:v>473</c:v>
                </c:pt>
                <c:pt idx="241">
                  <c:v>474</c:v>
                </c:pt>
                <c:pt idx="242">
                  <c:v>475</c:v>
                </c:pt>
                <c:pt idx="243">
                  <c:v>476</c:v>
                </c:pt>
                <c:pt idx="244">
                  <c:v>477</c:v>
                </c:pt>
                <c:pt idx="245">
                  <c:v>478</c:v>
                </c:pt>
                <c:pt idx="246">
                  <c:v>479</c:v>
                </c:pt>
                <c:pt idx="247">
                  <c:v>480</c:v>
                </c:pt>
                <c:pt idx="248">
                  <c:v>481</c:v>
                </c:pt>
                <c:pt idx="249">
                  <c:v>482</c:v>
                </c:pt>
                <c:pt idx="250">
                  <c:v>483</c:v>
                </c:pt>
                <c:pt idx="251">
                  <c:v>484</c:v>
                </c:pt>
                <c:pt idx="252">
                  <c:v>485</c:v>
                </c:pt>
              </c:numCache>
            </c:numRef>
          </c:xVal>
          <c:yVal>
            <c:numRef>
              <c:f>Graph!$B$235:$B$485</c:f>
              <c:numCache>
                <c:formatCode>General</c:formatCode>
                <c:ptCount val="251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BC-4FB6-999F-2EAC6994CB8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Graph!$A$234:$A$486</c:f>
              <c:numCache>
                <c:formatCode>General</c:formatCode>
                <c:ptCount val="253"/>
                <c:pt idx="0">
                  <c:v>233</c:v>
                </c:pt>
                <c:pt idx="1">
                  <c:v>234</c:v>
                </c:pt>
                <c:pt idx="2">
                  <c:v>235</c:v>
                </c:pt>
                <c:pt idx="3">
                  <c:v>236</c:v>
                </c:pt>
                <c:pt idx="4">
                  <c:v>237</c:v>
                </c:pt>
                <c:pt idx="5">
                  <c:v>238</c:v>
                </c:pt>
                <c:pt idx="6">
                  <c:v>239</c:v>
                </c:pt>
                <c:pt idx="7">
                  <c:v>240</c:v>
                </c:pt>
                <c:pt idx="8">
                  <c:v>241</c:v>
                </c:pt>
                <c:pt idx="9">
                  <c:v>242</c:v>
                </c:pt>
                <c:pt idx="10">
                  <c:v>243</c:v>
                </c:pt>
                <c:pt idx="11">
                  <c:v>244</c:v>
                </c:pt>
                <c:pt idx="12">
                  <c:v>245</c:v>
                </c:pt>
                <c:pt idx="13">
                  <c:v>246</c:v>
                </c:pt>
                <c:pt idx="14">
                  <c:v>247</c:v>
                </c:pt>
                <c:pt idx="15">
                  <c:v>248</c:v>
                </c:pt>
                <c:pt idx="16">
                  <c:v>249</c:v>
                </c:pt>
                <c:pt idx="17">
                  <c:v>250</c:v>
                </c:pt>
                <c:pt idx="18">
                  <c:v>251</c:v>
                </c:pt>
                <c:pt idx="19">
                  <c:v>252</c:v>
                </c:pt>
                <c:pt idx="20">
                  <c:v>253</c:v>
                </c:pt>
                <c:pt idx="21">
                  <c:v>254</c:v>
                </c:pt>
                <c:pt idx="22">
                  <c:v>255</c:v>
                </c:pt>
                <c:pt idx="23">
                  <c:v>256</c:v>
                </c:pt>
                <c:pt idx="24">
                  <c:v>257</c:v>
                </c:pt>
                <c:pt idx="25">
                  <c:v>258</c:v>
                </c:pt>
                <c:pt idx="26">
                  <c:v>259</c:v>
                </c:pt>
                <c:pt idx="27">
                  <c:v>260</c:v>
                </c:pt>
                <c:pt idx="28">
                  <c:v>261</c:v>
                </c:pt>
                <c:pt idx="29">
                  <c:v>262</c:v>
                </c:pt>
                <c:pt idx="30">
                  <c:v>263</c:v>
                </c:pt>
                <c:pt idx="31">
                  <c:v>264</c:v>
                </c:pt>
                <c:pt idx="32">
                  <c:v>265</c:v>
                </c:pt>
                <c:pt idx="33">
                  <c:v>266</c:v>
                </c:pt>
                <c:pt idx="34">
                  <c:v>267</c:v>
                </c:pt>
                <c:pt idx="35">
                  <c:v>268</c:v>
                </c:pt>
                <c:pt idx="36">
                  <c:v>269</c:v>
                </c:pt>
                <c:pt idx="37">
                  <c:v>270</c:v>
                </c:pt>
                <c:pt idx="38">
                  <c:v>271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283</c:v>
                </c:pt>
                <c:pt idx="51">
                  <c:v>284</c:v>
                </c:pt>
                <c:pt idx="52">
                  <c:v>285</c:v>
                </c:pt>
                <c:pt idx="53">
                  <c:v>286</c:v>
                </c:pt>
                <c:pt idx="54">
                  <c:v>287</c:v>
                </c:pt>
                <c:pt idx="55">
                  <c:v>288</c:v>
                </c:pt>
                <c:pt idx="56">
                  <c:v>289</c:v>
                </c:pt>
                <c:pt idx="57">
                  <c:v>290</c:v>
                </c:pt>
                <c:pt idx="58">
                  <c:v>291</c:v>
                </c:pt>
                <c:pt idx="59">
                  <c:v>292</c:v>
                </c:pt>
                <c:pt idx="60">
                  <c:v>293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300</c:v>
                </c:pt>
                <c:pt idx="68">
                  <c:v>301</c:v>
                </c:pt>
                <c:pt idx="69">
                  <c:v>302</c:v>
                </c:pt>
                <c:pt idx="70">
                  <c:v>303</c:v>
                </c:pt>
                <c:pt idx="71">
                  <c:v>304</c:v>
                </c:pt>
                <c:pt idx="72">
                  <c:v>305</c:v>
                </c:pt>
                <c:pt idx="73">
                  <c:v>306</c:v>
                </c:pt>
                <c:pt idx="74">
                  <c:v>307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323</c:v>
                </c:pt>
                <c:pt idx="91">
                  <c:v>324</c:v>
                </c:pt>
                <c:pt idx="92">
                  <c:v>325</c:v>
                </c:pt>
                <c:pt idx="93">
                  <c:v>326</c:v>
                </c:pt>
                <c:pt idx="94">
                  <c:v>327</c:v>
                </c:pt>
                <c:pt idx="95">
                  <c:v>328</c:v>
                </c:pt>
                <c:pt idx="96">
                  <c:v>329</c:v>
                </c:pt>
                <c:pt idx="97">
                  <c:v>330</c:v>
                </c:pt>
                <c:pt idx="98">
                  <c:v>331</c:v>
                </c:pt>
                <c:pt idx="99">
                  <c:v>332</c:v>
                </c:pt>
                <c:pt idx="100">
                  <c:v>333</c:v>
                </c:pt>
                <c:pt idx="101">
                  <c:v>334</c:v>
                </c:pt>
                <c:pt idx="102">
                  <c:v>335</c:v>
                </c:pt>
                <c:pt idx="103">
                  <c:v>336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340</c:v>
                </c:pt>
                <c:pt idx="108">
                  <c:v>341</c:v>
                </c:pt>
                <c:pt idx="109">
                  <c:v>342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349</c:v>
                </c:pt>
                <c:pt idx="117">
                  <c:v>350</c:v>
                </c:pt>
                <c:pt idx="118">
                  <c:v>351</c:v>
                </c:pt>
                <c:pt idx="119">
                  <c:v>352</c:v>
                </c:pt>
                <c:pt idx="120">
                  <c:v>353</c:v>
                </c:pt>
                <c:pt idx="121">
                  <c:v>354</c:v>
                </c:pt>
                <c:pt idx="122">
                  <c:v>355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363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368</c:v>
                </c:pt>
                <c:pt idx="136">
                  <c:v>369</c:v>
                </c:pt>
                <c:pt idx="137">
                  <c:v>370</c:v>
                </c:pt>
                <c:pt idx="138">
                  <c:v>371</c:v>
                </c:pt>
                <c:pt idx="139">
                  <c:v>372</c:v>
                </c:pt>
                <c:pt idx="140">
                  <c:v>373</c:v>
                </c:pt>
                <c:pt idx="141">
                  <c:v>374</c:v>
                </c:pt>
                <c:pt idx="142">
                  <c:v>375</c:v>
                </c:pt>
                <c:pt idx="143">
                  <c:v>376</c:v>
                </c:pt>
                <c:pt idx="144">
                  <c:v>377</c:v>
                </c:pt>
                <c:pt idx="145">
                  <c:v>378</c:v>
                </c:pt>
                <c:pt idx="146">
                  <c:v>379</c:v>
                </c:pt>
                <c:pt idx="147">
                  <c:v>380</c:v>
                </c:pt>
                <c:pt idx="148">
                  <c:v>381</c:v>
                </c:pt>
                <c:pt idx="149">
                  <c:v>382</c:v>
                </c:pt>
                <c:pt idx="150">
                  <c:v>383</c:v>
                </c:pt>
                <c:pt idx="151">
                  <c:v>384</c:v>
                </c:pt>
                <c:pt idx="152">
                  <c:v>385</c:v>
                </c:pt>
                <c:pt idx="153">
                  <c:v>386</c:v>
                </c:pt>
                <c:pt idx="154">
                  <c:v>387</c:v>
                </c:pt>
                <c:pt idx="155">
                  <c:v>388</c:v>
                </c:pt>
                <c:pt idx="156">
                  <c:v>389</c:v>
                </c:pt>
                <c:pt idx="157">
                  <c:v>390</c:v>
                </c:pt>
                <c:pt idx="158">
                  <c:v>391</c:v>
                </c:pt>
                <c:pt idx="159">
                  <c:v>392</c:v>
                </c:pt>
                <c:pt idx="160">
                  <c:v>393</c:v>
                </c:pt>
                <c:pt idx="161">
                  <c:v>394</c:v>
                </c:pt>
                <c:pt idx="162">
                  <c:v>395</c:v>
                </c:pt>
                <c:pt idx="163">
                  <c:v>396</c:v>
                </c:pt>
                <c:pt idx="164">
                  <c:v>397</c:v>
                </c:pt>
                <c:pt idx="165">
                  <c:v>398</c:v>
                </c:pt>
                <c:pt idx="166">
                  <c:v>399</c:v>
                </c:pt>
                <c:pt idx="167">
                  <c:v>400</c:v>
                </c:pt>
                <c:pt idx="168">
                  <c:v>401</c:v>
                </c:pt>
                <c:pt idx="169">
                  <c:v>402</c:v>
                </c:pt>
                <c:pt idx="170">
                  <c:v>403</c:v>
                </c:pt>
                <c:pt idx="171">
                  <c:v>404</c:v>
                </c:pt>
                <c:pt idx="172">
                  <c:v>405</c:v>
                </c:pt>
                <c:pt idx="173">
                  <c:v>406</c:v>
                </c:pt>
                <c:pt idx="174">
                  <c:v>407</c:v>
                </c:pt>
                <c:pt idx="175">
                  <c:v>408</c:v>
                </c:pt>
                <c:pt idx="176">
                  <c:v>409</c:v>
                </c:pt>
                <c:pt idx="177">
                  <c:v>410</c:v>
                </c:pt>
                <c:pt idx="178">
                  <c:v>411</c:v>
                </c:pt>
                <c:pt idx="179">
                  <c:v>412</c:v>
                </c:pt>
                <c:pt idx="180">
                  <c:v>413</c:v>
                </c:pt>
                <c:pt idx="181">
                  <c:v>414</c:v>
                </c:pt>
                <c:pt idx="182">
                  <c:v>415</c:v>
                </c:pt>
                <c:pt idx="183">
                  <c:v>416</c:v>
                </c:pt>
                <c:pt idx="184">
                  <c:v>417</c:v>
                </c:pt>
                <c:pt idx="185">
                  <c:v>418</c:v>
                </c:pt>
                <c:pt idx="186">
                  <c:v>419</c:v>
                </c:pt>
                <c:pt idx="187">
                  <c:v>420</c:v>
                </c:pt>
                <c:pt idx="188">
                  <c:v>421</c:v>
                </c:pt>
                <c:pt idx="189">
                  <c:v>422</c:v>
                </c:pt>
                <c:pt idx="190">
                  <c:v>423</c:v>
                </c:pt>
                <c:pt idx="191">
                  <c:v>424</c:v>
                </c:pt>
                <c:pt idx="192">
                  <c:v>425</c:v>
                </c:pt>
                <c:pt idx="193">
                  <c:v>426</c:v>
                </c:pt>
                <c:pt idx="194">
                  <c:v>427</c:v>
                </c:pt>
                <c:pt idx="195">
                  <c:v>428</c:v>
                </c:pt>
                <c:pt idx="196">
                  <c:v>429</c:v>
                </c:pt>
                <c:pt idx="197">
                  <c:v>430</c:v>
                </c:pt>
                <c:pt idx="198">
                  <c:v>431</c:v>
                </c:pt>
                <c:pt idx="199">
                  <c:v>432</c:v>
                </c:pt>
                <c:pt idx="200">
                  <c:v>433</c:v>
                </c:pt>
                <c:pt idx="201">
                  <c:v>434</c:v>
                </c:pt>
                <c:pt idx="202">
                  <c:v>435</c:v>
                </c:pt>
                <c:pt idx="203">
                  <c:v>436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440</c:v>
                </c:pt>
                <c:pt idx="208">
                  <c:v>441</c:v>
                </c:pt>
                <c:pt idx="209">
                  <c:v>442</c:v>
                </c:pt>
                <c:pt idx="210">
                  <c:v>443</c:v>
                </c:pt>
                <c:pt idx="211">
                  <c:v>444</c:v>
                </c:pt>
                <c:pt idx="212">
                  <c:v>445</c:v>
                </c:pt>
                <c:pt idx="213">
                  <c:v>446</c:v>
                </c:pt>
                <c:pt idx="214">
                  <c:v>447</c:v>
                </c:pt>
                <c:pt idx="215">
                  <c:v>448</c:v>
                </c:pt>
                <c:pt idx="216">
                  <c:v>449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455</c:v>
                </c:pt>
                <c:pt idx="223">
                  <c:v>456</c:v>
                </c:pt>
                <c:pt idx="224">
                  <c:v>457</c:v>
                </c:pt>
                <c:pt idx="225">
                  <c:v>458</c:v>
                </c:pt>
                <c:pt idx="226">
                  <c:v>459</c:v>
                </c:pt>
                <c:pt idx="227">
                  <c:v>460</c:v>
                </c:pt>
                <c:pt idx="228">
                  <c:v>461</c:v>
                </c:pt>
                <c:pt idx="229">
                  <c:v>462</c:v>
                </c:pt>
                <c:pt idx="230">
                  <c:v>463</c:v>
                </c:pt>
                <c:pt idx="231">
                  <c:v>464</c:v>
                </c:pt>
                <c:pt idx="232">
                  <c:v>465</c:v>
                </c:pt>
                <c:pt idx="233">
                  <c:v>466</c:v>
                </c:pt>
                <c:pt idx="234">
                  <c:v>467</c:v>
                </c:pt>
                <c:pt idx="235">
                  <c:v>468</c:v>
                </c:pt>
                <c:pt idx="236">
                  <c:v>469</c:v>
                </c:pt>
                <c:pt idx="237">
                  <c:v>470</c:v>
                </c:pt>
                <c:pt idx="238">
                  <c:v>471</c:v>
                </c:pt>
                <c:pt idx="239">
                  <c:v>472</c:v>
                </c:pt>
                <c:pt idx="240">
                  <c:v>473</c:v>
                </c:pt>
                <c:pt idx="241">
                  <c:v>474</c:v>
                </c:pt>
                <c:pt idx="242">
                  <c:v>475</c:v>
                </c:pt>
                <c:pt idx="243">
                  <c:v>476</c:v>
                </c:pt>
                <c:pt idx="244">
                  <c:v>477</c:v>
                </c:pt>
                <c:pt idx="245">
                  <c:v>478</c:v>
                </c:pt>
                <c:pt idx="246">
                  <c:v>479</c:v>
                </c:pt>
                <c:pt idx="247">
                  <c:v>480</c:v>
                </c:pt>
                <c:pt idx="248">
                  <c:v>481</c:v>
                </c:pt>
                <c:pt idx="249">
                  <c:v>482</c:v>
                </c:pt>
                <c:pt idx="250">
                  <c:v>483</c:v>
                </c:pt>
                <c:pt idx="251">
                  <c:v>484</c:v>
                </c:pt>
                <c:pt idx="252">
                  <c:v>485</c:v>
                </c:pt>
              </c:numCache>
            </c:numRef>
          </c:xVal>
          <c:yVal>
            <c:numRef>
              <c:f>Graph!$C$235:$C$485</c:f>
              <c:numCache>
                <c:formatCode>General</c:formatCode>
                <c:ptCount val="2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BC-4FB6-999F-2EAC6994CB8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Graph!$A$234:$A$486</c:f>
              <c:numCache>
                <c:formatCode>General</c:formatCode>
                <c:ptCount val="253"/>
                <c:pt idx="0">
                  <c:v>233</c:v>
                </c:pt>
                <c:pt idx="1">
                  <c:v>234</c:v>
                </c:pt>
                <c:pt idx="2">
                  <c:v>235</c:v>
                </c:pt>
                <c:pt idx="3">
                  <c:v>236</c:v>
                </c:pt>
                <c:pt idx="4">
                  <c:v>237</c:v>
                </c:pt>
                <c:pt idx="5">
                  <c:v>238</c:v>
                </c:pt>
                <c:pt idx="6">
                  <c:v>239</c:v>
                </c:pt>
                <c:pt idx="7">
                  <c:v>240</c:v>
                </c:pt>
                <c:pt idx="8">
                  <c:v>241</c:v>
                </c:pt>
                <c:pt idx="9">
                  <c:v>242</c:v>
                </c:pt>
                <c:pt idx="10">
                  <c:v>243</c:v>
                </c:pt>
                <c:pt idx="11">
                  <c:v>244</c:v>
                </c:pt>
                <c:pt idx="12">
                  <c:v>245</c:v>
                </c:pt>
                <c:pt idx="13">
                  <c:v>246</c:v>
                </c:pt>
                <c:pt idx="14">
                  <c:v>247</c:v>
                </c:pt>
                <c:pt idx="15">
                  <c:v>248</c:v>
                </c:pt>
                <c:pt idx="16">
                  <c:v>249</c:v>
                </c:pt>
                <c:pt idx="17">
                  <c:v>250</c:v>
                </c:pt>
                <c:pt idx="18">
                  <c:v>251</c:v>
                </c:pt>
                <c:pt idx="19">
                  <c:v>252</c:v>
                </c:pt>
                <c:pt idx="20">
                  <c:v>253</c:v>
                </c:pt>
                <c:pt idx="21">
                  <c:v>254</c:v>
                </c:pt>
                <c:pt idx="22">
                  <c:v>255</c:v>
                </c:pt>
                <c:pt idx="23">
                  <c:v>256</c:v>
                </c:pt>
                <c:pt idx="24">
                  <c:v>257</c:v>
                </c:pt>
                <c:pt idx="25">
                  <c:v>258</c:v>
                </c:pt>
                <c:pt idx="26">
                  <c:v>259</c:v>
                </c:pt>
                <c:pt idx="27">
                  <c:v>260</c:v>
                </c:pt>
                <c:pt idx="28">
                  <c:v>261</c:v>
                </c:pt>
                <c:pt idx="29">
                  <c:v>262</c:v>
                </c:pt>
                <c:pt idx="30">
                  <c:v>263</c:v>
                </c:pt>
                <c:pt idx="31">
                  <c:v>264</c:v>
                </c:pt>
                <c:pt idx="32">
                  <c:v>265</c:v>
                </c:pt>
                <c:pt idx="33">
                  <c:v>266</c:v>
                </c:pt>
                <c:pt idx="34">
                  <c:v>267</c:v>
                </c:pt>
                <c:pt idx="35">
                  <c:v>268</c:v>
                </c:pt>
                <c:pt idx="36">
                  <c:v>269</c:v>
                </c:pt>
                <c:pt idx="37">
                  <c:v>270</c:v>
                </c:pt>
                <c:pt idx="38">
                  <c:v>271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283</c:v>
                </c:pt>
                <c:pt idx="51">
                  <c:v>284</c:v>
                </c:pt>
                <c:pt idx="52">
                  <c:v>285</c:v>
                </c:pt>
                <c:pt idx="53">
                  <c:v>286</c:v>
                </c:pt>
                <c:pt idx="54">
                  <c:v>287</c:v>
                </c:pt>
                <c:pt idx="55">
                  <c:v>288</c:v>
                </c:pt>
                <c:pt idx="56">
                  <c:v>289</c:v>
                </c:pt>
                <c:pt idx="57">
                  <c:v>290</c:v>
                </c:pt>
                <c:pt idx="58">
                  <c:v>291</c:v>
                </c:pt>
                <c:pt idx="59">
                  <c:v>292</c:v>
                </c:pt>
                <c:pt idx="60">
                  <c:v>293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300</c:v>
                </c:pt>
                <c:pt idx="68">
                  <c:v>301</c:v>
                </c:pt>
                <c:pt idx="69">
                  <c:v>302</c:v>
                </c:pt>
                <c:pt idx="70">
                  <c:v>303</c:v>
                </c:pt>
                <c:pt idx="71">
                  <c:v>304</c:v>
                </c:pt>
                <c:pt idx="72">
                  <c:v>305</c:v>
                </c:pt>
                <c:pt idx="73">
                  <c:v>306</c:v>
                </c:pt>
                <c:pt idx="74">
                  <c:v>307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323</c:v>
                </c:pt>
                <c:pt idx="91">
                  <c:v>324</c:v>
                </c:pt>
                <c:pt idx="92">
                  <c:v>325</c:v>
                </c:pt>
                <c:pt idx="93">
                  <c:v>326</c:v>
                </c:pt>
                <c:pt idx="94">
                  <c:v>327</c:v>
                </c:pt>
                <c:pt idx="95">
                  <c:v>328</c:v>
                </c:pt>
                <c:pt idx="96">
                  <c:v>329</c:v>
                </c:pt>
                <c:pt idx="97">
                  <c:v>330</c:v>
                </c:pt>
                <c:pt idx="98">
                  <c:v>331</c:v>
                </c:pt>
                <c:pt idx="99">
                  <c:v>332</c:v>
                </c:pt>
                <c:pt idx="100">
                  <c:v>333</c:v>
                </c:pt>
                <c:pt idx="101">
                  <c:v>334</c:v>
                </c:pt>
                <c:pt idx="102">
                  <c:v>335</c:v>
                </c:pt>
                <c:pt idx="103">
                  <c:v>336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340</c:v>
                </c:pt>
                <c:pt idx="108">
                  <c:v>341</c:v>
                </c:pt>
                <c:pt idx="109">
                  <c:v>342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349</c:v>
                </c:pt>
                <c:pt idx="117">
                  <c:v>350</c:v>
                </c:pt>
                <c:pt idx="118">
                  <c:v>351</c:v>
                </c:pt>
                <c:pt idx="119">
                  <c:v>352</c:v>
                </c:pt>
                <c:pt idx="120">
                  <c:v>353</c:v>
                </c:pt>
                <c:pt idx="121">
                  <c:v>354</c:v>
                </c:pt>
                <c:pt idx="122">
                  <c:v>355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363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368</c:v>
                </c:pt>
                <c:pt idx="136">
                  <c:v>369</c:v>
                </c:pt>
                <c:pt idx="137">
                  <c:v>370</c:v>
                </c:pt>
                <c:pt idx="138">
                  <c:v>371</c:v>
                </c:pt>
                <c:pt idx="139">
                  <c:v>372</c:v>
                </c:pt>
                <c:pt idx="140">
                  <c:v>373</c:v>
                </c:pt>
                <c:pt idx="141">
                  <c:v>374</c:v>
                </c:pt>
                <c:pt idx="142">
                  <c:v>375</c:v>
                </c:pt>
                <c:pt idx="143">
                  <c:v>376</c:v>
                </c:pt>
                <c:pt idx="144">
                  <c:v>377</c:v>
                </c:pt>
                <c:pt idx="145">
                  <c:v>378</c:v>
                </c:pt>
                <c:pt idx="146">
                  <c:v>379</c:v>
                </c:pt>
                <c:pt idx="147">
                  <c:v>380</c:v>
                </c:pt>
                <c:pt idx="148">
                  <c:v>381</c:v>
                </c:pt>
                <c:pt idx="149">
                  <c:v>382</c:v>
                </c:pt>
                <c:pt idx="150">
                  <c:v>383</c:v>
                </c:pt>
                <c:pt idx="151">
                  <c:v>384</c:v>
                </c:pt>
                <c:pt idx="152">
                  <c:v>385</c:v>
                </c:pt>
                <c:pt idx="153">
                  <c:v>386</c:v>
                </c:pt>
                <c:pt idx="154">
                  <c:v>387</c:v>
                </c:pt>
                <c:pt idx="155">
                  <c:v>388</c:v>
                </c:pt>
                <c:pt idx="156">
                  <c:v>389</c:v>
                </c:pt>
                <c:pt idx="157">
                  <c:v>390</c:v>
                </c:pt>
                <c:pt idx="158">
                  <c:v>391</c:v>
                </c:pt>
                <c:pt idx="159">
                  <c:v>392</c:v>
                </c:pt>
                <c:pt idx="160">
                  <c:v>393</c:v>
                </c:pt>
                <c:pt idx="161">
                  <c:v>394</c:v>
                </c:pt>
                <c:pt idx="162">
                  <c:v>395</c:v>
                </c:pt>
                <c:pt idx="163">
                  <c:v>396</c:v>
                </c:pt>
                <c:pt idx="164">
                  <c:v>397</c:v>
                </c:pt>
                <c:pt idx="165">
                  <c:v>398</c:v>
                </c:pt>
                <c:pt idx="166">
                  <c:v>399</c:v>
                </c:pt>
                <c:pt idx="167">
                  <c:v>400</c:v>
                </c:pt>
                <c:pt idx="168">
                  <c:v>401</c:v>
                </c:pt>
                <c:pt idx="169">
                  <c:v>402</c:v>
                </c:pt>
                <c:pt idx="170">
                  <c:v>403</c:v>
                </c:pt>
                <c:pt idx="171">
                  <c:v>404</c:v>
                </c:pt>
                <c:pt idx="172">
                  <c:v>405</c:v>
                </c:pt>
                <c:pt idx="173">
                  <c:v>406</c:v>
                </c:pt>
                <c:pt idx="174">
                  <c:v>407</c:v>
                </c:pt>
                <c:pt idx="175">
                  <c:v>408</c:v>
                </c:pt>
                <c:pt idx="176">
                  <c:v>409</c:v>
                </c:pt>
                <c:pt idx="177">
                  <c:v>410</c:v>
                </c:pt>
                <c:pt idx="178">
                  <c:v>411</c:v>
                </c:pt>
                <c:pt idx="179">
                  <c:v>412</c:v>
                </c:pt>
                <c:pt idx="180">
                  <c:v>413</c:v>
                </c:pt>
                <c:pt idx="181">
                  <c:v>414</c:v>
                </c:pt>
                <c:pt idx="182">
                  <c:v>415</c:v>
                </c:pt>
                <c:pt idx="183">
                  <c:v>416</c:v>
                </c:pt>
                <c:pt idx="184">
                  <c:v>417</c:v>
                </c:pt>
                <c:pt idx="185">
                  <c:v>418</c:v>
                </c:pt>
                <c:pt idx="186">
                  <c:v>419</c:v>
                </c:pt>
                <c:pt idx="187">
                  <c:v>420</c:v>
                </c:pt>
                <c:pt idx="188">
                  <c:v>421</c:v>
                </c:pt>
                <c:pt idx="189">
                  <c:v>422</c:v>
                </c:pt>
                <c:pt idx="190">
                  <c:v>423</c:v>
                </c:pt>
                <c:pt idx="191">
                  <c:v>424</c:v>
                </c:pt>
                <c:pt idx="192">
                  <c:v>425</c:v>
                </c:pt>
                <c:pt idx="193">
                  <c:v>426</c:v>
                </c:pt>
                <c:pt idx="194">
                  <c:v>427</c:v>
                </c:pt>
                <c:pt idx="195">
                  <c:v>428</c:v>
                </c:pt>
                <c:pt idx="196">
                  <c:v>429</c:v>
                </c:pt>
                <c:pt idx="197">
                  <c:v>430</c:v>
                </c:pt>
                <c:pt idx="198">
                  <c:v>431</c:v>
                </c:pt>
                <c:pt idx="199">
                  <c:v>432</c:v>
                </c:pt>
                <c:pt idx="200">
                  <c:v>433</c:v>
                </c:pt>
                <c:pt idx="201">
                  <c:v>434</c:v>
                </c:pt>
                <c:pt idx="202">
                  <c:v>435</c:v>
                </c:pt>
                <c:pt idx="203">
                  <c:v>436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440</c:v>
                </c:pt>
                <c:pt idx="208">
                  <c:v>441</c:v>
                </c:pt>
                <c:pt idx="209">
                  <c:v>442</c:v>
                </c:pt>
                <c:pt idx="210">
                  <c:v>443</c:v>
                </c:pt>
                <c:pt idx="211">
                  <c:v>444</c:v>
                </c:pt>
                <c:pt idx="212">
                  <c:v>445</c:v>
                </c:pt>
                <c:pt idx="213">
                  <c:v>446</c:v>
                </c:pt>
                <c:pt idx="214">
                  <c:v>447</c:v>
                </c:pt>
                <c:pt idx="215">
                  <c:v>448</c:v>
                </c:pt>
                <c:pt idx="216">
                  <c:v>449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455</c:v>
                </c:pt>
                <c:pt idx="223">
                  <c:v>456</c:v>
                </c:pt>
                <c:pt idx="224">
                  <c:v>457</c:v>
                </c:pt>
                <c:pt idx="225">
                  <c:v>458</c:v>
                </c:pt>
                <c:pt idx="226">
                  <c:v>459</c:v>
                </c:pt>
                <c:pt idx="227">
                  <c:v>460</c:v>
                </c:pt>
                <c:pt idx="228">
                  <c:v>461</c:v>
                </c:pt>
                <c:pt idx="229">
                  <c:v>462</c:v>
                </c:pt>
                <c:pt idx="230">
                  <c:v>463</c:v>
                </c:pt>
                <c:pt idx="231">
                  <c:v>464</c:v>
                </c:pt>
                <c:pt idx="232">
                  <c:v>465</c:v>
                </c:pt>
                <c:pt idx="233">
                  <c:v>466</c:v>
                </c:pt>
                <c:pt idx="234">
                  <c:v>467</c:v>
                </c:pt>
                <c:pt idx="235">
                  <c:v>468</c:v>
                </c:pt>
                <c:pt idx="236">
                  <c:v>469</c:v>
                </c:pt>
                <c:pt idx="237">
                  <c:v>470</c:v>
                </c:pt>
                <c:pt idx="238">
                  <c:v>471</c:v>
                </c:pt>
                <c:pt idx="239">
                  <c:v>472</c:v>
                </c:pt>
                <c:pt idx="240">
                  <c:v>473</c:v>
                </c:pt>
                <c:pt idx="241">
                  <c:v>474</c:v>
                </c:pt>
                <c:pt idx="242">
                  <c:v>475</c:v>
                </c:pt>
                <c:pt idx="243">
                  <c:v>476</c:v>
                </c:pt>
                <c:pt idx="244">
                  <c:v>477</c:v>
                </c:pt>
                <c:pt idx="245">
                  <c:v>478</c:v>
                </c:pt>
                <c:pt idx="246">
                  <c:v>479</c:v>
                </c:pt>
                <c:pt idx="247">
                  <c:v>480</c:v>
                </c:pt>
                <c:pt idx="248">
                  <c:v>481</c:v>
                </c:pt>
                <c:pt idx="249">
                  <c:v>482</c:v>
                </c:pt>
                <c:pt idx="250">
                  <c:v>483</c:v>
                </c:pt>
                <c:pt idx="251">
                  <c:v>484</c:v>
                </c:pt>
                <c:pt idx="252">
                  <c:v>485</c:v>
                </c:pt>
              </c:numCache>
            </c:numRef>
          </c:xVal>
          <c:yVal>
            <c:numRef>
              <c:f>Graph!$E$235:$E$485</c:f>
              <c:numCache>
                <c:formatCode>General</c:formatCode>
                <c:ptCount val="251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49">
                  <c:v>4</c:v>
                </c:pt>
                <c:pt idx="25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BC-4FB6-999F-2EAC6994CB8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Graph!$A$234:$A$486</c:f>
              <c:numCache>
                <c:formatCode>General</c:formatCode>
                <c:ptCount val="253"/>
                <c:pt idx="0">
                  <c:v>233</c:v>
                </c:pt>
                <c:pt idx="1">
                  <c:v>234</c:v>
                </c:pt>
                <c:pt idx="2">
                  <c:v>235</c:v>
                </c:pt>
                <c:pt idx="3">
                  <c:v>236</c:v>
                </c:pt>
                <c:pt idx="4">
                  <c:v>237</c:v>
                </c:pt>
                <c:pt idx="5">
                  <c:v>238</c:v>
                </c:pt>
                <c:pt idx="6">
                  <c:v>239</c:v>
                </c:pt>
                <c:pt idx="7">
                  <c:v>240</c:v>
                </c:pt>
                <c:pt idx="8">
                  <c:v>241</c:v>
                </c:pt>
                <c:pt idx="9">
                  <c:v>242</c:v>
                </c:pt>
                <c:pt idx="10">
                  <c:v>243</c:v>
                </c:pt>
                <c:pt idx="11">
                  <c:v>244</c:v>
                </c:pt>
                <c:pt idx="12">
                  <c:v>245</c:v>
                </c:pt>
                <c:pt idx="13">
                  <c:v>246</c:v>
                </c:pt>
                <c:pt idx="14">
                  <c:v>247</c:v>
                </c:pt>
                <c:pt idx="15">
                  <c:v>248</c:v>
                </c:pt>
                <c:pt idx="16">
                  <c:v>249</c:v>
                </c:pt>
                <c:pt idx="17">
                  <c:v>250</c:v>
                </c:pt>
                <c:pt idx="18">
                  <c:v>251</c:v>
                </c:pt>
                <c:pt idx="19">
                  <c:v>252</c:v>
                </c:pt>
                <c:pt idx="20">
                  <c:v>253</c:v>
                </c:pt>
                <c:pt idx="21">
                  <c:v>254</c:v>
                </c:pt>
                <c:pt idx="22">
                  <c:v>255</c:v>
                </c:pt>
                <c:pt idx="23">
                  <c:v>256</c:v>
                </c:pt>
                <c:pt idx="24">
                  <c:v>257</c:v>
                </c:pt>
                <c:pt idx="25">
                  <c:v>258</c:v>
                </c:pt>
                <c:pt idx="26">
                  <c:v>259</c:v>
                </c:pt>
                <c:pt idx="27">
                  <c:v>260</c:v>
                </c:pt>
                <c:pt idx="28">
                  <c:v>261</c:v>
                </c:pt>
                <c:pt idx="29">
                  <c:v>262</c:v>
                </c:pt>
                <c:pt idx="30">
                  <c:v>263</c:v>
                </c:pt>
                <c:pt idx="31">
                  <c:v>264</c:v>
                </c:pt>
                <c:pt idx="32">
                  <c:v>265</c:v>
                </c:pt>
                <c:pt idx="33">
                  <c:v>266</c:v>
                </c:pt>
                <c:pt idx="34">
                  <c:v>267</c:v>
                </c:pt>
                <c:pt idx="35">
                  <c:v>268</c:v>
                </c:pt>
                <c:pt idx="36">
                  <c:v>269</c:v>
                </c:pt>
                <c:pt idx="37">
                  <c:v>270</c:v>
                </c:pt>
                <c:pt idx="38">
                  <c:v>271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283</c:v>
                </c:pt>
                <c:pt idx="51">
                  <c:v>284</c:v>
                </c:pt>
                <c:pt idx="52">
                  <c:v>285</c:v>
                </c:pt>
                <c:pt idx="53">
                  <c:v>286</c:v>
                </c:pt>
                <c:pt idx="54">
                  <c:v>287</c:v>
                </c:pt>
                <c:pt idx="55">
                  <c:v>288</c:v>
                </c:pt>
                <c:pt idx="56">
                  <c:v>289</c:v>
                </c:pt>
                <c:pt idx="57">
                  <c:v>290</c:v>
                </c:pt>
                <c:pt idx="58">
                  <c:v>291</c:v>
                </c:pt>
                <c:pt idx="59">
                  <c:v>292</c:v>
                </c:pt>
                <c:pt idx="60">
                  <c:v>293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300</c:v>
                </c:pt>
                <c:pt idx="68">
                  <c:v>301</c:v>
                </c:pt>
                <c:pt idx="69">
                  <c:v>302</c:v>
                </c:pt>
                <c:pt idx="70">
                  <c:v>303</c:v>
                </c:pt>
                <c:pt idx="71">
                  <c:v>304</c:v>
                </c:pt>
                <c:pt idx="72">
                  <c:v>305</c:v>
                </c:pt>
                <c:pt idx="73">
                  <c:v>306</c:v>
                </c:pt>
                <c:pt idx="74">
                  <c:v>307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323</c:v>
                </c:pt>
                <c:pt idx="91">
                  <c:v>324</c:v>
                </c:pt>
                <c:pt idx="92">
                  <c:v>325</c:v>
                </c:pt>
                <c:pt idx="93">
                  <c:v>326</c:v>
                </c:pt>
                <c:pt idx="94">
                  <c:v>327</c:v>
                </c:pt>
                <c:pt idx="95">
                  <c:v>328</c:v>
                </c:pt>
                <c:pt idx="96">
                  <c:v>329</c:v>
                </c:pt>
                <c:pt idx="97">
                  <c:v>330</c:v>
                </c:pt>
                <c:pt idx="98">
                  <c:v>331</c:v>
                </c:pt>
                <c:pt idx="99">
                  <c:v>332</c:v>
                </c:pt>
                <c:pt idx="100">
                  <c:v>333</c:v>
                </c:pt>
                <c:pt idx="101">
                  <c:v>334</c:v>
                </c:pt>
                <c:pt idx="102">
                  <c:v>335</c:v>
                </c:pt>
                <c:pt idx="103">
                  <c:v>336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340</c:v>
                </c:pt>
                <c:pt idx="108">
                  <c:v>341</c:v>
                </c:pt>
                <c:pt idx="109">
                  <c:v>342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349</c:v>
                </c:pt>
                <c:pt idx="117">
                  <c:v>350</c:v>
                </c:pt>
                <c:pt idx="118">
                  <c:v>351</c:v>
                </c:pt>
                <c:pt idx="119">
                  <c:v>352</c:v>
                </c:pt>
                <c:pt idx="120">
                  <c:v>353</c:v>
                </c:pt>
                <c:pt idx="121">
                  <c:v>354</c:v>
                </c:pt>
                <c:pt idx="122">
                  <c:v>355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363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368</c:v>
                </c:pt>
                <c:pt idx="136">
                  <c:v>369</c:v>
                </c:pt>
                <c:pt idx="137">
                  <c:v>370</c:v>
                </c:pt>
                <c:pt idx="138">
                  <c:v>371</c:v>
                </c:pt>
                <c:pt idx="139">
                  <c:v>372</c:v>
                </c:pt>
                <c:pt idx="140">
                  <c:v>373</c:v>
                </c:pt>
                <c:pt idx="141">
                  <c:v>374</c:v>
                </c:pt>
                <c:pt idx="142">
                  <c:v>375</c:v>
                </c:pt>
                <c:pt idx="143">
                  <c:v>376</c:v>
                </c:pt>
                <c:pt idx="144">
                  <c:v>377</c:v>
                </c:pt>
                <c:pt idx="145">
                  <c:v>378</c:v>
                </c:pt>
                <c:pt idx="146">
                  <c:v>379</c:v>
                </c:pt>
                <c:pt idx="147">
                  <c:v>380</c:v>
                </c:pt>
                <c:pt idx="148">
                  <c:v>381</c:v>
                </c:pt>
                <c:pt idx="149">
                  <c:v>382</c:v>
                </c:pt>
                <c:pt idx="150">
                  <c:v>383</c:v>
                </c:pt>
                <c:pt idx="151">
                  <c:v>384</c:v>
                </c:pt>
                <c:pt idx="152">
                  <c:v>385</c:v>
                </c:pt>
                <c:pt idx="153">
                  <c:v>386</c:v>
                </c:pt>
                <c:pt idx="154">
                  <c:v>387</c:v>
                </c:pt>
                <c:pt idx="155">
                  <c:v>388</c:v>
                </c:pt>
                <c:pt idx="156">
                  <c:v>389</c:v>
                </c:pt>
                <c:pt idx="157">
                  <c:v>390</c:v>
                </c:pt>
                <c:pt idx="158">
                  <c:v>391</c:v>
                </c:pt>
                <c:pt idx="159">
                  <c:v>392</c:v>
                </c:pt>
                <c:pt idx="160">
                  <c:v>393</c:v>
                </c:pt>
                <c:pt idx="161">
                  <c:v>394</c:v>
                </c:pt>
                <c:pt idx="162">
                  <c:v>395</c:v>
                </c:pt>
                <c:pt idx="163">
                  <c:v>396</c:v>
                </c:pt>
                <c:pt idx="164">
                  <c:v>397</c:v>
                </c:pt>
                <c:pt idx="165">
                  <c:v>398</c:v>
                </c:pt>
                <c:pt idx="166">
                  <c:v>399</c:v>
                </c:pt>
                <c:pt idx="167">
                  <c:v>400</c:v>
                </c:pt>
                <c:pt idx="168">
                  <c:v>401</c:v>
                </c:pt>
                <c:pt idx="169">
                  <c:v>402</c:v>
                </c:pt>
                <c:pt idx="170">
                  <c:v>403</c:v>
                </c:pt>
                <c:pt idx="171">
                  <c:v>404</c:v>
                </c:pt>
                <c:pt idx="172">
                  <c:v>405</c:v>
                </c:pt>
                <c:pt idx="173">
                  <c:v>406</c:v>
                </c:pt>
                <c:pt idx="174">
                  <c:v>407</c:v>
                </c:pt>
                <c:pt idx="175">
                  <c:v>408</c:v>
                </c:pt>
                <c:pt idx="176">
                  <c:v>409</c:v>
                </c:pt>
                <c:pt idx="177">
                  <c:v>410</c:v>
                </c:pt>
                <c:pt idx="178">
                  <c:v>411</c:v>
                </c:pt>
                <c:pt idx="179">
                  <c:v>412</c:v>
                </c:pt>
                <c:pt idx="180">
                  <c:v>413</c:v>
                </c:pt>
                <c:pt idx="181">
                  <c:v>414</c:v>
                </c:pt>
                <c:pt idx="182">
                  <c:v>415</c:v>
                </c:pt>
                <c:pt idx="183">
                  <c:v>416</c:v>
                </c:pt>
                <c:pt idx="184">
                  <c:v>417</c:v>
                </c:pt>
                <c:pt idx="185">
                  <c:v>418</c:v>
                </c:pt>
                <c:pt idx="186">
                  <c:v>419</c:v>
                </c:pt>
                <c:pt idx="187">
                  <c:v>420</c:v>
                </c:pt>
                <c:pt idx="188">
                  <c:v>421</c:v>
                </c:pt>
                <c:pt idx="189">
                  <c:v>422</c:v>
                </c:pt>
                <c:pt idx="190">
                  <c:v>423</c:v>
                </c:pt>
                <c:pt idx="191">
                  <c:v>424</c:v>
                </c:pt>
                <c:pt idx="192">
                  <c:v>425</c:v>
                </c:pt>
                <c:pt idx="193">
                  <c:v>426</c:v>
                </c:pt>
                <c:pt idx="194">
                  <c:v>427</c:v>
                </c:pt>
                <c:pt idx="195">
                  <c:v>428</c:v>
                </c:pt>
                <c:pt idx="196">
                  <c:v>429</c:v>
                </c:pt>
                <c:pt idx="197">
                  <c:v>430</c:v>
                </c:pt>
                <c:pt idx="198">
                  <c:v>431</c:v>
                </c:pt>
                <c:pt idx="199">
                  <c:v>432</c:v>
                </c:pt>
                <c:pt idx="200">
                  <c:v>433</c:v>
                </c:pt>
                <c:pt idx="201">
                  <c:v>434</c:v>
                </c:pt>
                <c:pt idx="202">
                  <c:v>435</c:v>
                </c:pt>
                <c:pt idx="203">
                  <c:v>436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440</c:v>
                </c:pt>
                <c:pt idx="208">
                  <c:v>441</c:v>
                </c:pt>
                <c:pt idx="209">
                  <c:v>442</c:v>
                </c:pt>
                <c:pt idx="210">
                  <c:v>443</c:v>
                </c:pt>
                <c:pt idx="211">
                  <c:v>444</c:v>
                </c:pt>
                <c:pt idx="212">
                  <c:v>445</c:v>
                </c:pt>
                <c:pt idx="213">
                  <c:v>446</c:v>
                </c:pt>
                <c:pt idx="214">
                  <c:v>447</c:v>
                </c:pt>
                <c:pt idx="215">
                  <c:v>448</c:v>
                </c:pt>
                <c:pt idx="216">
                  <c:v>449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455</c:v>
                </c:pt>
                <c:pt idx="223">
                  <c:v>456</c:v>
                </c:pt>
                <c:pt idx="224">
                  <c:v>457</c:v>
                </c:pt>
                <c:pt idx="225">
                  <c:v>458</c:v>
                </c:pt>
                <c:pt idx="226">
                  <c:v>459</c:v>
                </c:pt>
                <c:pt idx="227">
                  <c:v>460</c:v>
                </c:pt>
                <c:pt idx="228">
                  <c:v>461</c:v>
                </c:pt>
                <c:pt idx="229">
                  <c:v>462</c:v>
                </c:pt>
                <c:pt idx="230">
                  <c:v>463</c:v>
                </c:pt>
                <c:pt idx="231">
                  <c:v>464</c:v>
                </c:pt>
                <c:pt idx="232">
                  <c:v>465</c:v>
                </c:pt>
                <c:pt idx="233">
                  <c:v>466</c:v>
                </c:pt>
                <c:pt idx="234">
                  <c:v>467</c:v>
                </c:pt>
                <c:pt idx="235">
                  <c:v>468</c:v>
                </c:pt>
                <c:pt idx="236">
                  <c:v>469</c:v>
                </c:pt>
                <c:pt idx="237">
                  <c:v>470</c:v>
                </c:pt>
                <c:pt idx="238">
                  <c:v>471</c:v>
                </c:pt>
                <c:pt idx="239">
                  <c:v>472</c:v>
                </c:pt>
                <c:pt idx="240">
                  <c:v>473</c:v>
                </c:pt>
                <c:pt idx="241">
                  <c:v>474</c:v>
                </c:pt>
                <c:pt idx="242">
                  <c:v>475</c:v>
                </c:pt>
                <c:pt idx="243">
                  <c:v>476</c:v>
                </c:pt>
                <c:pt idx="244">
                  <c:v>477</c:v>
                </c:pt>
                <c:pt idx="245">
                  <c:v>478</c:v>
                </c:pt>
                <c:pt idx="246">
                  <c:v>479</c:v>
                </c:pt>
                <c:pt idx="247">
                  <c:v>480</c:v>
                </c:pt>
                <c:pt idx="248">
                  <c:v>481</c:v>
                </c:pt>
                <c:pt idx="249">
                  <c:v>482</c:v>
                </c:pt>
                <c:pt idx="250">
                  <c:v>483</c:v>
                </c:pt>
                <c:pt idx="251">
                  <c:v>484</c:v>
                </c:pt>
                <c:pt idx="252">
                  <c:v>485</c:v>
                </c:pt>
              </c:numCache>
            </c:numRef>
          </c:xVal>
          <c:yVal>
            <c:numRef>
              <c:f>Graph!$G$235:$G$485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BC-4FB6-999F-2EAC6994CB8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Graph!$A$234:$A$486</c:f>
              <c:numCache>
                <c:formatCode>General</c:formatCode>
                <c:ptCount val="253"/>
                <c:pt idx="0">
                  <c:v>233</c:v>
                </c:pt>
                <c:pt idx="1">
                  <c:v>234</c:v>
                </c:pt>
                <c:pt idx="2">
                  <c:v>235</c:v>
                </c:pt>
                <c:pt idx="3">
                  <c:v>236</c:v>
                </c:pt>
                <c:pt idx="4">
                  <c:v>237</c:v>
                </c:pt>
                <c:pt idx="5">
                  <c:v>238</c:v>
                </c:pt>
                <c:pt idx="6">
                  <c:v>239</c:v>
                </c:pt>
                <c:pt idx="7">
                  <c:v>240</c:v>
                </c:pt>
                <c:pt idx="8">
                  <c:v>241</c:v>
                </c:pt>
                <c:pt idx="9">
                  <c:v>242</c:v>
                </c:pt>
                <c:pt idx="10">
                  <c:v>243</c:v>
                </c:pt>
                <c:pt idx="11">
                  <c:v>244</c:v>
                </c:pt>
                <c:pt idx="12">
                  <c:v>245</c:v>
                </c:pt>
                <c:pt idx="13">
                  <c:v>246</c:v>
                </c:pt>
                <c:pt idx="14">
                  <c:v>247</c:v>
                </c:pt>
                <c:pt idx="15">
                  <c:v>248</c:v>
                </c:pt>
                <c:pt idx="16">
                  <c:v>249</c:v>
                </c:pt>
                <c:pt idx="17">
                  <c:v>250</c:v>
                </c:pt>
                <c:pt idx="18">
                  <c:v>251</c:v>
                </c:pt>
                <c:pt idx="19">
                  <c:v>252</c:v>
                </c:pt>
                <c:pt idx="20">
                  <c:v>253</c:v>
                </c:pt>
                <c:pt idx="21">
                  <c:v>254</c:v>
                </c:pt>
                <c:pt idx="22">
                  <c:v>255</c:v>
                </c:pt>
                <c:pt idx="23">
                  <c:v>256</c:v>
                </c:pt>
                <c:pt idx="24">
                  <c:v>257</c:v>
                </c:pt>
                <c:pt idx="25">
                  <c:v>258</c:v>
                </c:pt>
                <c:pt idx="26">
                  <c:v>259</c:v>
                </c:pt>
                <c:pt idx="27">
                  <c:v>260</c:v>
                </c:pt>
                <c:pt idx="28">
                  <c:v>261</c:v>
                </c:pt>
                <c:pt idx="29">
                  <c:v>262</c:v>
                </c:pt>
                <c:pt idx="30">
                  <c:v>263</c:v>
                </c:pt>
                <c:pt idx="31">
                  <c:v>264</c:v>
                </c:pt>
                <c:pt idx="32">
                  <c:v>265</c:v>
                </c:pt>
                <c:pt idx="33">
                  <c:v>266</c:v>
                </c:pt>
                <c:pt idx="34">
                  <c:v>267</c:v>
                </c:pt>
                <c:pt idx="35">
                  <c:v>268</c:v>
                </c:pt>
                <c:pt idx="36">
                  <c:v>269</c:v>
                </c:pt>
                <c:pt idx="37">
                  <c:v>270</c:v>
                </c:pt>
                <c:pt idx="38">
                  <c:v>271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283</c:v>
                </c:pt>
                <c:pt idx="51">
                  <c:v>284</c:v>
                </c:pt>
                <c:pt idx="52">
                  <c:v>285</c:v>
                </c:pt>
                <c:pt idx="53">
                  <c:v>286</c:v>
                </c:pt>
                <c:pt idx="54">
                  <c:v>287</c:v>
                </c:pt>
                <c:pt idx="55">
                  <c:v>288</c:v>
                </c:pt>
                <c:pt idx="56">
                  <c:v>289</c:v>
                </c:pt>
                <c:pt idx="57">
                  <c:v>290</c:v>
                </c:pt>
                <c:pt idx="58">
                  <c:v>291</c:v>
                </c:pt>
                <c:pt idx="59">
                  <c:v>292</c:v>
                </c:pt>
                <c:pt idx="60">
                  <c:v>293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300</c:v>
                </c:pt>
                <c:pt idx="68">
                  <c:v>301</c:v>
                </c:pt>
                <c:pt idx="69">
                  <c:v>302</c:v>
                </c:pt>
                <c:pt idx="70">
                  <c:v>303</c:v>
                </c:pt>
                <c:pt idx="71">
                  <c:v>304</c:v>
                </c:pt>
                <c:pt idx="72">
                  <c:v>305</c:v>
                </c:pt>
                <c:pt idx="73">
                  <c:v>306</c:v>
                </c:pt>
                <c:pt idx="74">
                  <c:v>307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323</c:v>
                </c:pt>
                <c:pt idx="91">
                  <c:v>324</c:v>
                </c:pt>
                <c:pt idx="92">
                  <c:v>325</c:v>
                </c:pt>
                <c:pt idx="93">
                  <c:v>326</c:v>
                </c:pt>
                <c:pt idx="94">
                  <c:v>327</c:v>
                </c:pt>
                <c:pt idx="95">
                  <c:v>328</c:v>
                </c:pt>
                <c:pt idx="96">
                  <c:v>329</c:v>
                </c:pt>
                <c:pt idx="97">
                  <c:v>330</c:v>
                </c:pt>
                <c:pt idx="98">
                  <c:v>331</c:v>
                </c:pt>
                <c:pt idx="99">
                  <c:v>332</c:v>
                </c:pt>
                <c:pt idx="100">
                  <c:v>333</c:v>
                </c:pt>
                <c:pt idx="101">
                  <c:v>334</c:v>
                </c:pt>
                <c:pt idx="102">
                  <c:v>335</c:v>
                </c:pt>
                <c:pt idx="103">
                  <c:v>336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340</c:v>
                </c:pt>
                <c:pt idx="108">
                  <c:v>341</c:v>
                </c:pt>
                <c:pt idx="109">
                  <c:v>342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349</c:v>
                </c:pt>
                <c:pt idx="117">
                  <c:v>350</c:v>
                </c:pt>
                <c:pt idx="118">
                  <c:v>351</c:v>
                </c:pt>
                <c:pt idx="119">
                  <c:v>352</c:v>
                </c:pt>
                <c:pt idx="120">
                  <c:v>353</c:v>
                </c:pt>
                <c:pt idx="121">
                  <c:v>354</c:v>
                </c:pt>
                <c:pt idx="122">
                  <c:v>355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363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368</c:v>
                </c:pt>
                <c:pt idx="136">
                  <c:v>369</c:v>
                </c:pt>
                <c:pt idx="137">
                  <c:v>370</c:v>
                </c:pt>
                <c:pt idx="138">
                  <c:v>371</c:v>
                </c:pt>
                <c:pt idx="139">
                  <c:v>372</c:v>
                </c:pt>
                <c:pt idx="140">
                  <c:v>373</c:v>
                </c:pt>
                <c:pt idx="141">
                  <c:v>374</c:v>
                </c:pt>
                <c:pt idx="142">
                  <c:v>375</c:v>
                </c:pt>
                <c:pt idx="143">
                  <c:v>376</c:v>
                </c:pt>
                <c:pt idx="144">
                  <c:v>377</c:v>
                </c:pt>
                <c:pt idx="145">
                  <c:v>378</c:v>
                </c:pt>
                <c:pt idx="146">
                  <c:v>379</c:v>
                </c:pt>
                <c:pt idx="147">
                  <c:v>380</c:v>
                </c:pt>
                <c:pt idx="148">
                  <c:v>381</c:v>
                </c:pt>
                <c:pt idx="149">
                  <c:v>382</c:v>
                </c:pt>
                <c:pt idx="150">
                  <c:v>383</c:v>
                </c:pt>
                <c:pt idx="151">
                  <c:v>384</c:v>
                </c:pt>
                <c:pt idx="152">
                  <c:v>385</c:v>
                </c:pt>
                <c:pt idx="153">
                  <c:v>386</c:v>
                </c:pt>
                <c:pt idx="154">
                  <c:v>387</c:v>
                </c:pt>
                <c:pt idx="155">
                  <c:v>388</c:v>
                </c:pt>
                <c:pt idx="156">
                  <c:v>389</c:v>
                </c:pt>
                <c:pt idx="157">
                  <c:v>390</c:v>
                </c:pt>
                <c:pt idx="158">
                  <c:v>391</c:v>
                </c:pt>
                <c:pt idx="159">
                  <c:v>392</c:v>
                </c:pt>
                <c:pt idx="160">
                  <c:v>393</c:v>
                </c:pt>
                <c:pt idx="161">
                  <c:v>394</c:v>
                </c:pt>
                <c:pt idx="162">
                  <c:v>395</c:v>
                </c:pt>
                <c:pt idx="163">
                  <c:v>396</c:v>
                </c:pt>
                <c:pt idx="164">
                  <c:v>397</c:v>
                </c:pt>
                <c:pt idx="165">
                  <c:v>398</c:v>
                </c:pt>
                <c:pt idx="166">
                  <c:v>399</c:v>
                </c:pt>
                <c:pt idx="167">
                  <c:v>400</c:v>
                </c:pt>
                <c:pt idx="168">
                  <c:v>401</c:v>
                </c:pt>
                <c:pt idx="169">
                  <c:v>402</c:v>
                </c:pt>
                <c:pt idx="170">
                  <c:v>403</c:v>
                </c:pt>
                <c:pt idx="171">
                  <c:v>404</c:v>
                </c:pt>
                <c:pt idx="172">
                  <c:v>405</c:v>
                </c:pt>
                <c:pt idx="173">
                  <c:v>406</c:v>
                </c:pt>
                <c:pt idx="174">
                  <c:v>407</c:v>
                </c:pt>
                <c:pt idx="175">
                  <c:v>408</c:v>
                </c:pt>
                <c:pt idx="176">
                  <c:v>409</c:v>
                </c:pt>
                <c:pt idx="177">
                  <c:v>410</c:v>
                </c:pt>
                <c:pt idx="178">
                  <c:v>411</c:v>
                </c:pt>
                <c:pt idx="179">
                  <c:v>412</c:v>
                </c:pt>
                <c:pt idx="180">
                  <c:v>413</c:v>
                </c:pt>
                <c:pt idx="181">
                  <c:v>414</c:v>
                </c:pt>
                <c:pt idx="182">
                  <c:v>415</c:v>
                </c:pt>
                <c:pt idx="183">
                  <c:v>416</c:v>
                </c:pt>
                <c:pt idx="184">
                  <c:v>417</c:v>
                </c:pt>
                <c:pt idx="185">
                  <c:v>418</c:v>
                </c:pt>
                <c:pt idx="186">
                  <c:v>419</c:v>
                </c:pt>
                <c:pt idx="187">
                  <c:v>420</c:v>
                </c:pt>
                <c:pt idx="188">
                  <c:v>421</c:v>
                </c:pt>
                <c:pt idx="189">
                  <c:v>422</c:v>
                </c:pt>
                <c:pt idx="190">
                  <c:v>423</c:v>
                </c:pt>
                <c:pt idx="191">
                  <c:v>424</c:v>
                </c:pt>
                <c:pt idx="192">
                  <c:v>425</c:v>
                </c:pt>
                <c:pt idx="193">
                  <c:v>426</c:v>
                </c:pt>
                <c:pt idx="194">
                  <c:v>427</c:v>
                </c:pt>
                <c:pt idx="195">
                  <c:v>428</c:v>
                </c:pt>
                <c:pt idx="196">
                  <c:v>429</c:v>
                </c:pt>
                <c:pt idx="197">
                  <c:v>430</c:v>
                </c:pt>
                <c:pt idx="198">
                  <c:v>431</c:v>
                </c:pt>
                <c:pt idx="199">
                  <c:v>432</c:v>
                </c:pt>
                <c:pt idx="200">
                  <c:v>433</c:v>
                </c:pt>
                <c:pt idx="201">
                  <c:v>434</c:v>
                </c:pt>
                <c:pt idx="202">
                  <c:v>435</c:v>
                </c:pt>
                <c:pt idx="203">
                  <c:v>436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440</c:v>
                </c:pt>
                <c:pt idx="208">
                  <c:v>441</c:v>
                </c:pt>
                <c:pt idx="209">
                  <c:v>442</c:v>
                </c:pt>
                <c:pt idx="210">
                  <c:v>443</c:v>
                </c:pt>
                <c:pt idx="211">
                  <c:v>444</c:v>
                </c:pt>
                <c:pt idx="212">
                  <c:v>445</c:v>
                </c:pt>
                <c:pt idx="213">
                  <c:v>446</c:v>
                </c:pt>
                <c:pt idx="214">
                  <c:v>447</c:v>
                </c:pt>
                <c:pt idx="215">
                  <c:v>448</c:v>
                </c:pt>
                <c:pt idx="216">
                  <c:v>449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455</c:v>
                </c:pt>
                <c:pt idx="223">
                  <c:v>456</c:v>
                </c:pt>
                <c:pt idx="224">
                  <c:v>457</c:v>
                </c:pt>
                <c:pt idx="225">
                  <c:v>458</c:v>
                </c:pt>
                <c:pt idx="226">
                  <c:v>459</c:v>
                </c:pt>
                <c:pt idx="227">
                  <c:v>460</c:v>
                </c:pt>
                <c:pt idx="228">
                  <c:v>461</c:v>
                </c:pt>
                <c:pt idx="229">
                  <c:v>462</c:v>
                </c:pt>
                <c:pt idx="230">
                  <c:v>463</c:v>
                </c:pt>
                <c:pt idx="231">
                  <c:v>464</c:v>
                </c:pt>
                <c:pt idx="232">
                  <c:v>465</c:v>
                </c:pt>
                <c:pt idx="233">
                  <c:v>466</c:v>
                </c:pt>
                <c:pt idx="234">
                  <c:v>467</c:v>
                </c:pt>
                <c:pt idx="235">
                  <c:v>468</c:v>
                </c:pt>
                <c:pt idx="236">
                  <c:v>469</c:v>
                </c:pt>
                <c:pt idx="237">
                  <c:v>470</c:v>
                </c:pt>
                <c:pt idx="238">
                  <c:v>471</c:v>
                </c:pt>
                <c:pt idx="239">
                  <c:v>472</c:v>
                </c:pt>
                <c:pt idx="240">
                  <c:v>473</c:v>
                </c:pt>
                <c:pt idx="241">
                  <c:v>474</c:v>
                </c:pt>
                <c:pt idx="242">
                  <c:v>475</c:v>
                </c:pt>
                <c:pt idx="243">
                  <c:v>476</c:v>
                </c:pt>
                <c:pt idx="244">
                  <c:v>477</c:v>
                </c:pt>
                <c:pt idx="245">
                  <c:v>478</c:v>
                </c:pt>
                <c:pt idx="246">
                  <c:v>479</c:v>
                </c:pt>
                <c:pt idx="247">
                  <c:v>480</c:v>
                </c:pt>
                <c:pt idx="248">
                  <c:v>481</c:v>
                </c:pt>
                <c:pt idx="249">
                  <c:v>482</c:v>
                </c:pt>
                <c:pt idx="250">
                  <c:v>483</c:v>
                </c:pt>
                <c:pt idx="251">
                  <c:v>484</c:v>
                </c:pt>
                <c:pt idx="252">
                  <c:v>485</c:v>
                </c:pt>
              </c:numCache>
            </c:numRef>
          </c:xVal>
          <c:yVal>
            <c:numRef>
              <c:f>Graph!$H$235:$H$485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BC-4FB6-999F-2EAC6994C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13984"/>
        <c:axId val="198612544"/>
      </c:scatterChart>
      <c:valAx>
        <c:axId val="198613984"/>
        <c:scaling>
          <c:orientation val="minMax"/>
          <c:max val="485"/>
          <c:min val="233"/>
        </c:scaling>
        <c:delete val="0"/>
        <c:axPos val="b"/>
        <c:numFmt formatCode="General" sourceLinked="1"/>
        <c:majorTickMark val="out"/>
        <c:minorTickMark val="none"/>
        <c:tickLblPos val="nextTo"/>
        <c:crossAx val="198612544"/>
        <c:crosses val="autoZero"/>
        <c:crossBetween val="midCat"/>
      </c:valAx>
      <c:valAx>
        <c:axId val="198612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613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Graph!$A$488:$A$748</c:f>
              <c:numCache>
                <c:formatCode>General</c:formatCode>
                <c:ptCount val="261"/>
                <c:pt idx="0">
                  <c:v>487</c:v>
                </c:pt>
                <c:pt idx="1">
                  <c:v>488</c:v>
                </c:pt>
                <c:pt idx="2">
                  <c:v>489</c:v>
                </c:pt>
                <c:pt idx="3">
                  <c:v>490</c:v>
                </c:pt>
                <c:pt idx="4">
                  <c:v>491</c:v>
                </c:pt>
                <c:pt idx="5">
                  <c:v>492</c:v>
                </c:pt>
                <c:pt idx="6">
                  <c:v>493</c:v>
                </c:pt>
                <c:pt idx="7">
                  <c:v>494</c:v>
                </c:pt>
                <c:pt idx="8">
                  <c:v>495</c:v>
                </c:pt>
                <c:pt idx="9">
                  <c:v>496</c:v>
                </c:pt>
                <c:pt idx="10">
                  <c:v>497</c:v>
                </c:pt>
                <c:pt idx="11">
                  <c:v>498</c:v>
                </c:pt>
                <c:pt idx="12">
                  <c:v>499</c:v>
                </c:pt>
                <c:pt idx="13">
                  <c:v>500</c:v>
                </c:pt>
                <c:pt idx="14">
                  <c:v>501</c:v>
                </c:pt>
                <c:pt idx="15">
                  <c:v>502</c:v>
                </c:pt>
                <c:pt idx="16">
                  <c:v>503</c:v>
                </c:pt>
                <c:pt idx="17">
                  <c:v>504</c:v>
                </c:pt>
                <c:pt idx="18">
                  <c:v>505</c:v>
                </c:pt>
                <c:pt idx="19">
                  <c:v>506</c:v>
                </c:pt>
                <c:pt idx="20">
                  <c:v>507</c:v>
                </c:pt>
                <c:pt idx="21">
                  <c:v>508</c:v>
                </c:pt>
                <c:pt idx="22">
                  <c:v>509</c:v>
                </c:pt>
                <c:pt idx="23">
                  <c:v>510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514</c:v>
                </c:pt>
                <c:pt idx="28">
                  <c:v>515</c:v>
                </c:pt>
                <c:pt idx="29">
                  <c:v>516</c:v>
                </c:pt>
                <c:pt idx="30">
                  <c:v>517</c:v>
                </c:pt>
                <c:pt idx="31">
                  <c:v>518</c:v>
                </c:pt>
                <c:pt idx="32">
                  <c:v>519</c:v>
                </c:pt>
                <c:pt idx="33">
                  <c:v>520</c:v>
                </c:pt>
                <c:pt idx="34">
                  <c:v>521</c:v>
                </c:pt>
                <c:pt idx="35">
                  <c:v>522</c:v>
                </c:pt>
                <c:pt idx="36">
                  <c:v>523</c:v>
                </c:pt>
                <c:pt idx="37">
                  <c:v>524</c:v>
                </c:pt>
                <c:pt idx="38">
                  <c:v>525</c:v>
                </c:pt>
                <c:pt idx="39">
                  <c:v>526</c:v>
                </c:pt>
                <c:pt idx="40">
                  <c:v>527</c:v>
                </c:pt>
                <c:pt idx="41">
                  <c:v>528</c:v>
                </c:pt>
                <c:pt idx="42">
                  <c:v>529</c:v>
                </c:pt>
                <c:pt idx="43">
                  <c:v>530</c:v>
                </c:pt>
                <c:pt idx="44">
                  <c:v>531</c:v>
                </c:pt>
                <c:pt idx="45">
                  <c:v>532</c:v>
                </c:pt>
                <c:pt idx="46">
                  <c:v>533</c:v>
                </c:pt>
                <c:pt idx="47">
                  <c:v>534</c:v>
                </c:pt>
                <c:pt idx="48">
                  <c:v>535</c:v>
                </c:pt>
                <c:pt idx="49">
                  <c:v>536</c:v>
                </c:pt>
                <c:pt idx="50">
                  <c:v>537</c:v>
                </c:pt>
                <c:pt idx="51">
                  <c:v>538</c:v>
                </c:pt>
                <c:pt idx="52">
                  <c:v>539</c:v>
                </c:pt>
                <c:pt idx="53">
                  <c:v>540</c:v>
                </c:pt>
                <c:pt idx="54">
                  <c:v>541</c:v>
                </c:pt>
                <c:pt idx="55">
                  <c:v>542</c:v>
                </c:pt>
                <c:pt idx="56">
                  <c:v>543</c:v>
                </c:pt>
                <c:pt idx="57">
                  <c:v>544</c:v>
                </c:pt>
                <c:pt idx="58">
                  <c:v>545</c:v>
                </c:pt>
                <c:pt idx="59">
                  <c:v>546</c:v>
                </c:pt>
                <c:pt idx="60">
                  <c:v>547</c:v>
                </c:pt>
                <c:pt idx="61">
                  <c:v>548</c:v>
                </c:pt>
                <c:pt idx="62">
                  <c:v>549</c:v>
                </c:pt>
                <c:pt idx="63">
                  <c:v>550</c:v>
                </c:pt>
                <c:pt idx="64">
                  <c:v>551</c:v>
                </c:pt>
                <c:pt idx="65">
                  <c:v>552</c:v>
                </c:pt>
                <c:pt idx="66">
                  <c:v>553</c:v>
                </c:pt>
                <c:pt idx="67">
                  <c:v>554</c:v>
                </c:pt>
                <c:pt idx="68">
                  <c:v>555</c:v>
                </c:pt>
                <c:pt idx="69">
                  <c:v>556</c:v>
                </c:pt>
                <c:pt idx="70">
                  <c:v>557</c:v>
                </c:pt>
                <c:pt idx="71">
                  <c:v>558</c:v>
                </c:pt>
                <c:pt idx="72">
                  <c:v>559</c:v>
                </c:pt>
                <c:pt idx="73">
                  <c:v>560</c:v>
                </c:pt>
                <c:pt idx="74">
                  <c:v>561</c:v>
                </c:pt>
                <c:pt idx="75">
                  <c:v>562</c:v>
                </c:pt>
                <c:pt idx="76">
                  <c:v>563</c:v>
                </c:pt>
                <c:pt idx="77">
                  <c:v>564</c:v>
                </c:pt>
                <c:pt idx="78">
                  <c:v>565</c:v>
                </c:pt>
                <c:pt idx="79">
                  <c:v>566</c:v>
                </c:pt>
                <c:pt idx="80">
                  <c:v>567</c:v>
                </c:pt>
                <c:pt idx="81">
                  <c:v>568</c:v>
                </c:pt>
                <c:pt idx="82">
                  <c:v>569</c:v>
                </c:pt>
                <c:pt idx="83">
                  <c:v>570</c:v>
                </c:pt>
                <c:pt idx="84">
                  <c:v>571</c:v>
                </c:pt>
                <c:pt idx="85">
                  <c:v>572</c:v>
                </c:pt>
                <c:pt idx="86">
                  <c:v>573</c:v>
                </c:pt>
                <c:pt idx="87">
                  <c:v>574</c:v>
                </c:pt>
                <c:pt idx="88">
                  <c:v>575</c:v>
                </c:pt>
                <c:pt idx="89">
                  <c:v>576</c:v>
                </c:pt>
                <c:pt idx="90">
                  <c:v>577</c:v>
                </c:pt>
                <c:pt idx="91">
                  <c:v>578</c:v>
                </c:pt>
                <c:pt idx="92">
                  <c:v>579</c:v>
                </c:pt>
                <c:pt idx="93">
                  <c:v>580</c:v>
                </c:pt>
                <c:pt idx="94">
                  <c:v>581</c:v>
                </c:pt>
                <c:pt idx="95">
                  <c:v>582</c:v>
                </c:pt>
                <c:pt idx="96">
                  <c:v>583</c:v>
                </c:pt>
                <c:pt idx="97">
                  <c:v>584</c:v>
                </c:pt>
                <c:pt idx="98">
                  <c:v>585</c:v>
                </c:pt>
                <c:pt idx="99">
                  <c:v>586</c:v>
                </c:pt>
                <c:pt idx="100">
                  <c:v>587</c:v>
                </c:pt>
                <c:pt idx="101">
                  <c:v>588</c:v>
                </c:pt>
                <c:pt idx="102">
                  <c:v>589</c:v>
                </c:pt>
                <c:pt idx="103">
                  <c:v>590</c:v>
                </c:pt>
                <c:pt idx="104">
                  <c:v>591</c:v>
                </c:pt>
                <c:pt idx="105">
                  <c:v>592</c:v>
                </c:pt>
                <c:pt idx="106">
                  <c:v>593</c:v>
                </c:pt>
                <c:pt idx="107">
                  <c:v>594</c:v>
                </c:pt>
                <c:pt idx="108">
                  <c:v>595</c:v>
                </c:pt>
                <c:pt idx="109">
                  <c:v>596</c:v>
                </c:pt>
                <c:pt idx="110">
                  <c:v>597</c:v>
                </c:pt>
                <c:pt idx="111">
                  <c:v>598</c:v>
                </c:pt>
                <c:pt idx="112">
                  <c:v>599</c:v>
                </c:pt>
                <c:pt idx="113">
                  <c:v>600</c:v>
                </c:pt>
                <c:pt idx="114">
                  <c:v>601</c:v>
                </c:pt>
                <c:pt idx="115">
                  <c:v>602</c:v>
                </c:pt>
                <c:pt idx="116">
                  <c:v>603</c:v>
                </c:pt>
                <c:pt idx="117">
                  <c:v>604</c:v>
                </c:pt>
                <c:pt idx="118">
                  <c:v>605</c:v>
                </c:pt>
                <c:pt idx="119">
                  <c:v>606</c:v>
                </c:pt>
                <c:pt idx="120">
                  <c:v>607</c:v>
                </c:pt>
                <c:pt idx="121">
                  <c:v>608</c:v>
                </c:pt>
                <c:pt idx="122">
                  <c:v>609</c:v>
                </c:pt>
                <c:pt idx="123">
                  <c:v>610</c:v>
                </c:pt>
                <c:pt idx="124">
                  <c:v>611</c:v>
                </c:pt>
                <c:pt idx="125">
                  <c:v>612</c:v>
                </c:pt>
                <c:pt idx="126">
                  <c:v>613</c:v>
                </c:pt>
                <c:pt idx="127">
                  <c:v>614</c:v>
                </c:pt>
                <c:pt idx="128">
                  <c:v>615</c:v>
                </c:pt>
                <c:pt idx="129">
                  <c:v>616</c:v>
                </c:pt>
                <c:pt idx="130">
                  <c:v>617</c:v>
                </c:pt>
                <c:pt idx="131">
                  <c:v>618</c:v>
                </c:pt>
                <c:pt idx="132">
                  <c:v>619</c:v>
                </c:pt>
                <c:pt idx="133">
                  <c:v>620</c:v>
                </c:pt>
                <c:pt idx="134">
                  <c:v>621</c:v>
                </c:pt>
                <c:pt idx="135">
                  <c:v>622</c:v>
                </c:pt>
                <c:pt idx="136">
                  <c:v>623</c:v>
                </c:pt>
                <c:pt idx="137">
                  <c:v>624</c:v>
                </c:pt>
                <c:pt idx="138">
                  <c:v>625</c:v>
                </c:pt>
                <c:pt idx="139">
                  <c:v>626</c:v>
                </c:pt>
                <c:pt idx="140">
                  <c:v>627</c:v>
                </c:pt>
                <c:pt idx="141">
                  <c:v>628</c:v>
                </c:pt>
                <c:pt idx="142">
                  <c:v>629</c:v>
                </c:pt>
                <c:pt idx="143">
                  <c:v>630</c:v>
                </c:pt>
                <c:pt idx="144">
                  <c:v>631</c:v>
                </c:pt>
                <c:pt idx="145">
                  <c:v>632</c:v>
                </c:pt>
                <c:pt idx="146">
                  <c:v>633</c:v>
                </c:pt>
                <c:pt idx="147">
                  <c:v>634</c:v>
                </c:pt>
                <c:pt idx="148">
                  <c:v>635</c:v>
                </c:pt>
                <c:pt idx="149">
                  <c:v>636</c:v>
                </c:pt>
                <c:pt idx="150">
                  <c:v>637</c:v>
                </c:pt>
                <c:pt idx="151">
                  <c:v>638</c:v>
                </c:pt>
                <c:pt idx="152">
                  <c:v>639</c:v>
                </c:pt>
                <c:pt idx="153">
                  <c:v>640</c:v>
                </c:pt>
                <c:pt idx="154">
                  <c:v>641</c:v>
                </c:pt>
                <c:pt idx="155">
                  <c:v>642</c:v>
                </c:pt>
                <c:pt idx="156">
                  <c:v>643</c:v>
                </c:pt>
                <c:pt idx="157">
                  <c:v>644</c:v>
                </c:pt>
                <c:pt idx="158">
                  <c:v>645</c:v>
                </c:pt>
                <c:pt idx="159">
                  <c:v>646</c:v>
                </c:pt>
                <c:pt idx="160">
                  <c:v>647</c:v>
                </c:pt>
                <c:pt idx="161">
                  <c:v>648</c:v>
                </c:pt>
                <c:pt idx="162">
                  <c:v>649</c:v>
                </c:pt>
                <c:pt idx="163">
                  <c:v>650</c:v>
                </c:pt>
                <c:pt idx="164">
                  <c:v>651</c:v>
                </c:pt>
                <c:pt idx="165">
                  <c:v>652</c:v>
                </c:pt>
                <c:pt idx="166">
                  <c:v>653</c:v>
                </c:pt>
                <c:pt idx="167">
                  <c:v>654</c:v>
                </c:pt>
                <c:pt idx="168">
                  <c:v>655</c:v>
                </c:pt>
                <c:pt idx="169">
                  <c:v>656</c:v>
                </c:pt>
                <c:pt idx="170">
                  <c:v>657</c:v>
                </c:pt>
                <c:pt idx="171">
                  <c:v>658</c:v>
                </c:pt>
                <c:pt idx="172">
                  <c:v>659</c:v>
                </c:pt>
                <c:pt idx="173">
                  <c:v>660</c:v>
                </c:pt>
                <c:pt idx="174">
                  <c:v>661</c:v>
                </c:pt>
                <c:pt idx="175">
                  <c:v>662</c:v>
                </c:pt>
                <c:pt idx="176">
                  <c:v>663</c:v>
                </c:pt>
                <c:pt idx="177">
                  <c:v>664</c:v>
                </c:pt>
                <c:pt idx="178">
                  <c:v>665</c:v>
                </c:pt>
                <c:pt idx="179">
                  <c:v>666</c:v>
                </c:pt>
                <c:pt idx="180">
                  <c:v>667</c:v>
                </c:pt>
                <c:pt idx="181">
                  <c:v>668</c:v>
                </c:pt>
                <c:pt idx="182">
                  <c:v>669</c:v>
                </c:pt>
                <c:pt idx="183">
                  <c:v>670</c:v>
                </c:pt>
                <c:pt idx="184">
                  <c:v>671</c:v>
                </c:pt>
                <c:pt idx="185">
                  <c:v>672</c:v>
                </c:pt>
                <c:pt idx="186">
                  <c:v>673</c:v>
                </c:pt>
                <c:pt idx="187">
                  <c:v>674</c:v>
                </c:pt>
                <c:pt idx="188">
                  <c:v>675</c:v>
                </c:pt>
                <c:pt idx="189">
                  <c:v>676</c:v>
                </c:pt>
                <c:pt idx="190">
                  <c:v>677</c:v>
                </c:pt>
                <c:pt idx="191">
                  <c:v>678</c:v>
                </c:pt>
                <c:pt idx="192">
                  <c:v>679</c:v>
                </c:pt>
                <c:pt idx="193">
                  <c:v>680</c:v>
                </c:pt>
                <c:pt idx="194">
                  <c:v>681</c:v>
                </c:pt>
                <c:pt idx="195">
                  <c:v>682</c:v>
                </c:pt>
                <c:pt idx="196">
                  <c:v>683</c:v>
                </c:pt>
                <c:pt idx="197">
                  <c:v>684</c:v>
                </c:pt>
                <c:pt idx="198">
                  <c:v>685</c:v>
                </c:pt>
                <c:pt idx="199">
                  <c:v>686</c:v>
                </c:pt>
                <c:pt idx="200">
                  <c:v>687</c:v>
                </c:pt>
                <c:pt idx="201">
                  <c:v>688</c:v>
                </c:pt>
                <c:pt idx="202">
                  <c:v>689</c:v>
                </c:pt>
                <c:pt idx="203">
                  <c:v>690</c:v>
                </c:pt>
                <c:pt idx="204">
                  <c:v>691</c:v>
                </c:pt>
                <c:pt idx="205">
                  <c:v>692</c:v>
                </c:pt>
                <c:pt idx="206">
                  <c:v>693</c:v>
                </c:pt>
                <c:pt idx="207">
                  <c:v>694</c:v>
                </c:pt>
                <c:pt idx="208">
                  <c:v>695</c:v>
                </c:pt>
                <c:pt idx="209">
                  <c:v>696</c:v>
                </c:pt>
                <c:pt idx="210">
                  <c:v>697</c:v>
                </c:pt>
                <c:pt idx="211">
                  <c:v>698</c:v>
                </c:pt>
                <c:pt idx="212">
                  <c:v>699</c:v>
                </c:pt>
                <c:pt idx="213">
                  <c:v>700</c:v>
                </c:pt>
                <c:pt idx="214">
                  <c:v>701</c:v>
                </c:pt>
                <c:pt idx="215">
                  <c:v>702</c:v>
                </c:pt>
                <c:pt idx="216">
                  <c:v>703</c:v>
                </c:pt>
                <c:pt idx="217">
                  <c:v>704</c:v>
                </c:pt>
                <c:pt idx="218">
                  <c:v>705</c:v>
                </c:pt>
                <c:pt idx="219">
                  <c:v>706</c:v>
                </c:pt>
                <c:pt idx="220">
                  <c:v>707</c:v>
                </c:pt>
                <c:pt idx="221">
                  <c:v>708</c:v>
                </c:pt>
                <c:pt idx="222">
                  <c:v>709</c:v>
                </c:pt>
                <c:pt idx="223">
                  <c:v>710</c:v>
                </c:pt>
                <c:pt idx="224">
                  <c:v>711</c:v>
                </c:pt>
                <c:pt idx="225">
                  <c:v>712</c:v>
                </c:pt>
                <c:pt idx="226">
                  <c:v>713</c:v>
                </c:pt>
                <c:pt idx="227">
                  <c:v>714</c:v>
                </c:pt>
                <c:pt idx="228">
                  <c:v>715</c:v>
                </c:pt>
                <c:pt idx="229">
                  <c:v>716</c:v>
                </c:pt>
                <c:pt idx="230">
                  <c:v>717</c:v>
                </c:pt>
                <c:pt idx="231">
                  <c:v>718</c:v>
                </c:pt>
                <c:pt idx="232">
                  <c:v>719</c:v>
                </c:pt>
                <c:pt idx="233">
                  <c:v>720</c:v>
                </c:pt>
                <c:pt idx="234">
                  <c:v>721</c:v>
                </c:pt>
                <c:pt idx="235">
                  <c:v>722</c:v>
                </c:pt>
                <c:pt idx="236">
                  <c:v>723</c:v>
                </c:pt>
                <c:pt idx="237">
                  <c:v>724</c:v>
                </c:pt>
                <c:pt idx="238">
                  <c:v>725</c:v>
                </c:pt>
                <c:pt idx="239">
                  <c:v>726</c:v>
                </c:pt>
                <c:pt idx="240">
                  <c:v>727</c:v>
                </c:pt>
                <c:pt idx="241">
                  <c:v>728</c:v>
                </c:pt>
                <c:pt idx="242">
                  <c:v>729</c:v>
                </c:pt>
                <c:pt idx="243">
                  <c:v>730</c:v>
                </c:pt>
                <c:pt idx="244">
                  <c:v>731</c:v>
                </c:pt>
                <c:pt idx="245">
                  <c:v>732</c:v>
                </c:pt>
                <c:pt idx="246">
                  <c:v>733</c:v>
                </c:pt>
                <c:pt idx="247">
                  <c:v>734</c:v>
                </c:pt>
                <c:pt idx="248">
                  <c:v>735</c:v>
                </c:pt>
                <c:pt idx="249">
                  <c:v>736</c:v>
                </c:pt>
                <c:pt idx="250">
                  <c:v>737</c:v>
                </c:pt>
                <c:pt idx="251">
                  <c:v>738</c:v>
                </c:pt>
                <c:pt idx="252">
                  <c:v>739</c:v>
                </c:pt>
                <c:pt idx="253">
                  <c:v>740</c:v>
                </c:pt>
                <c:pt idx="254">
                  <c:v>741</c:v>
                </c:pt>
                <c:pt idx="255">
                  <c:v>742</c:v>
                </c:pt>
                <c:pt idx="256">
                  <c:v>743</c:v>
                </c:pt>
                <c:pt idx="257">
                  <c:v>744</c:v>
                </c:pt>
                <c:pt idx="258">
                  <c:v>745</c:v>
                </c:pt>
                <c:pt idx="259">
                  <c:v>746</c:v>
                </c:pt>
                <c:pt idx="260">
                  <c:v>747</c:v>
                </c:pt>
              </c:numCache>
            </c:numRef>
          </c:xVal>
          <c:yVal>
            <c:numRef>
              <c:f>Graph!$D$489:$D$747</c:f>
              <c:numCache>
                <c:formatCode>General</c:formatCode>
                <c:ptCount val="259"/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0-40EE-908F-D145E977077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Graph!$A$488:$A$748</c:f>
              <c:numCache>
                <c:formatCode>General</c:formatCode>
                <c:ptCount val="261"/>
                <c:pt idx="0">
                  <c:v>487</c:v>
                </c:pt>
                <c:pt idx="1">
                  <c:v>488</c:v>
                </c:pt>
                <c:pt idx="2">
                  <c:v>489</c:v>
                </c:pt>
                <c:pt idx="3">
                  <c:v>490</c:v>
                </c:pt>
                <c:pt idx="4">
                  <c:v>491</c:v>
                </c:pt>
                <c:pt idx="5">
                  <c:v>492</c:v>
                </c:pt>
                <c:pt idx="6">
                  <c:v>493</c:v>
                </c:pt>
                <c:pt idx="7">
                  <c:v>494</c:v>
                </c:pt>
                <c:pt idx="8">
                  <c:v>495</c:v>
                </c:pt>
                <c:pt idx="9">
                  <c:v>496</c:v>
                </c:pt>
                <c:pt idx="10">
                  <c:v>497</c:v>
                </c:pt>
                <c:pt idx="11">
                  <c:v>498</c:v>
                </c:pt>
                <c:pt idx="12">
                  <c:v>499</c:v>
                </c:pt>
                <c:pt idx="13">
                  <c:v>500</c:v>
                </c:pt>
                <c:pt idx="14">
                  <c:v>501</c:v>
                </c:pt>
                <c:pt idx="15">
                  <c:v>502</c:v>
                </c:pt>
                <c:pt idx="16">
                  <c:v>503</c:v>
                </c:pt>
                <c:pt idx="17">
                  <c:v>504</c:v>
                </c:pt>
                <c:pt idx="18">
                  <c:v>505</c:v>
                </c:pt>
                <c:pt idx="19">
                  <c:v>506</c:v>
                </c:pt>
                <c:pt idx="20">
                  <c:v>507</c:v>
                </c:pt>
                <c:pt idx="21">
                  <c:v>508</c:v>
                </c:pt>
                <c:pt idx="22">
                  <c:v>509</c:v>
                </c:pt>
                <c:pt idx="23">
                  <c:v>510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514</c:v>
                </c:pt>
                <c:pt idx="28">
                  <c:v>515</c:v>
                </c:pt>
                <c:pt idx="29">
                  <c:v>516</c:v>
                </c:pt>
                <c:pt idx="30">
                  <c:v>517</c:v>
                </c:pt>
                <c:pt idx="31">
                  <c:v>518</c:v>
                </c:pt>
                <c:pt idx="32">
                  <c:v>519</c:v>
                </c:pt>
                <c:pt idx="33">
                  <c:v>520</c:v>
                </c:pt>
                <c:pt idx="34">
                  <c:v>521</c:v>
                </c:pt>
                <c:pt idx="35">
                  <c:v>522</c:v>
                </c:pt>
                <c:pt idx="36">
                  <c:v>523</c:v>
                </c:pt>
                <c:pt idx="37">
                  <c:v>524</c:v>
                </c:pt>
                <c:pt idx="38">
                  <c:v>525</c:v>
                </c:pt>
                <c:pt idx="39">
                  <c:v>526</c:v>
                </c:pt>
                <c:pt idx="40">
                  <c:v>527</c:v>
                </c:pt>
                <c:pt idx="41">
                  <c:v>528</c:v>
                </c:pt>
                <c:pt idx="42">
                  <c:v>529</c:v>
                </c:pt>
                <c:pt idx="43">
                  <c:v>530</c:v>
                </c:pt>
                <c:pt idx="44">
                  <c:v>531</c:v>
                </c:pt>
                <c:pt idx="45">
                  <c:v>532</c:v>
                </c:pt>
                <c:pt idx="46">
                  <c:v>533</c:v>
                </c:pt>
                <c:pt idx="47">
                  <c:v>534</c:v>
                </c:pt>
                <c:pt idx="48">
                  <c:v>535</c:v>
                </c:pt>
                <c:pt idx="49">
                  <c:v>536</c:v>
                </c:pt>
                <c:pt idx="50">
                  <c:v>537</c:v>
                </c:pt>
                <c:pt idx="51">
                  <c:v>538</c:v>
                </c:pt>
                <c:pt idx="52">
                  <c:v>539</c:v>
                </c:pt>
                <c:pt idx="53">
                  <c:v>540</c:v>
                </c:pt>
                <c:pt idx="54">
                  <c:v>541</c:v>
                </c:pt>
                <c:pt idx="55">
                  <c:v>542</c:v>
                </c:pt>
                <c:pt idx="56">
                  <c:v>543</c:v>
                </c:pt>
                <c:pt idx="57">
                  <c:v>544</c:v>
                </c:pt>
                <c:pt idx="58">
                  <c:v>545</c:v>
                </c:pt>
                <c:pt idx="59">
                  <c:v>546</c:v>
                </c:pt>
                <c:pt idx="60">
                  <c:v>547</c:v>
                </c:pt>
                <c:pt idx="61">
                  <c:v>548</c:v>
                </c:pt>
                <c:pt idx="62">
                  <c:v>549</c:v>
                </c:pt>
                <c:pt idx="63">
                  <c:v>550</c:v>
                </c:pt>
                <c:pt idx="64">
                  <c:v>551</c:v>
                </c:pt>
                <c:pt idx="65">
                  <c:v>552</c:v>
                </c:pt>
                <c:pt idx="66">
                  <c:v>553</c:v>
                </c:pt>
                <c:pt idx="67">
                  <c:v>554</c:v>
                </c:pt>
                <c:pt idx="68">
                  <c:v>555</c:v>
                </c:pt>
                <c:pt idx="69">
                  <c:v>556</c:v>
                </c:pt>
                <c:pt idx="70">
                  <c:v>557</c:v>
                </c:pt>
                <c:pt idx="71">
                  <c:v>558</c:v>
                </c:pt>
                <c:pt idx="72">
                  <c:v>559</c:v>
                </c:pt>
                <c:pt idx="73">
                  <c:v>560</c:v>
                </c:pt>
                <c:pt idx="74">
                  <c:v>561</c:v>
                </c:pt>
                <c:pt idx="75">
                  <c:v>562</c:v>
                </c:pt>
                <c:pt idx="76">
                  <c:v>563</c:v>
                </c:pt>
                <c:pt idx="77">
                  <c:v>564</c:v>
                </c:pt>
                <c:pt idx="78">
                  <c:v>565</c:v>
                </c:pt>
                <c:pt idx="79">
                  <c:v>566</c:v>
                </c:pt>
                <c:pt idx="80">
                  <c:v>567</c:v>
                </c:pt>
                <c:pt idx="81">
                  <c:v>568</c:v>
                </c:pt>
                <c:pt idx="82">
                  <c:v>569</c:v>
                </c:pt>
                <c:pt idx="83">
                  <c:v>570</c:v>
                </c:pt>
                <c:pt idx="84">
                  <c:v>571</c:v>
                </c:pt>
                <c:pt idx="85">
                  <c:v>572</c:v>
                </c:pt>
                <c:pt idx="86">
                  <c:v>573</c:v>
                </c:pt>
                <c:pt idx="87">
                  <c:v>574</c:v>
                </c:pt>
                <c:pt idx="88">
                  <c:v>575</c:v>
                </c:pt>
                <c:pt idx="89">
                  <c:v>576</c:v>
                </c:pt>
                <c:pt idx="90">
                  <c:v>577</c:v>
                </c:pt>
                <c:pt idx="91">
                  <c:v>578</c:v>
                </c:pt>
                <c:pt idx="92">
                  <c:v>579</c:v>
                </c:pt>
                <c:pt idx="93">
                  <c:v>580</c:v>
                </c:pt>
                <c:pt idx="94">
                  <c:v>581</c:v>
                </c:pt>
                <c:pt idx="95">
                  <c:v>582</c:v>
                </c:pt>
                <c:pt idx="96">
                  <c:v>583</c:v>
                </c:pt>
                <c:pt idx="97">
                  <c:v>584</c:v>
                </c:pt>
                <c:pt idx="98">
                  <c:v>585</c:v>
                </c:pt>
                <c:pt idx="99">
                  <c:v>586</c:v>
                </c:pt>
                <c:pt idx="100">
                  <c:v>587</c:v>
                </c:pt>
                <c:pt idx="101">
                  <c:v>588</c:v>
                </c:pt>
                <c:pt idx="102">
                  <c:v>589</c:v>
                </c:pt>
                <c:pt idx="103">
                  <c:v>590</c:v>
                </c:pt>
                <c:pt idx="104">
                  <c:v>591</c:v>
                </c:pt>
                <c:pt idx="105">
                  <c:v>592</c:v>
                </c:pt>
                <c:pt idx="106">
                  <c:v>593</c:v>
                </c:pt>
                <c:pt idx="107">
                  <c:v>594</c:v>
                </c:pt>
                <c:pt idx="108">
                  <c:v>595</c:v>
                </c:pt>
                <c:pt idx="109">
                  <c:v>596</c:v>
                </c:pt>
                <c:pt idx="110">
                  <c:v>597</c:v>
                </c:pt>
                <c:pt idx="111">
                  <c:v>598</c:v>
                </c:pt>
                <c:pt idx="112">
                  <c:v>599</c:v>
                </c:pt>
                <c:pt idx="113">
                  <c:v>600</c:v>
                </c:pt>
                <c:pt idx="114">
                  <c:v>601</c:v>
                </c:pt>
                <c:pt idx="115">
                  <c:v>602</c:v>
                </c:pt>
                <c:pt idx="116">
                  <c:v>603</c:v>
                </c:pt>
                <c:pt idx="117">
                  <c:v>604</c:v>
                </c:pt>
                <c:pt idx="118">
                  <c:v>605</c:v>
                </c:pt>
                <c:pt idx="119">
                  <c:v>606</c:v>
                </c:pt>
                <c:pt idx="120">
                  <c:v>607</c:v>
                </c:pt>
                <c:pt idx="121">
                  <c:v>608</c:v>
                </c:pt>
                <c:pt idx="122">
                  <c:v>609</c:v>
                </c:pt>
                <c:pt idx="123">
                  <c:v>610</c:v>
                </c:pt>
                <c:pt idx="124">
                  <c:v>611</c:v>
                </c:pt>
                <c:pt idx="125">
                  <c:v>612</c:v>
                </c:pt>
                <c:pt idx="126">
                  <c:v>613</c:v>
                </c:pt>
                <c:pt idx="127">
                  <c:v>614</c:v>
                </c:pt>
                <c:pt idx="128">
                  <c:v>615</c:v>
                </c:pt>
                <c:pt idx="129">
                  <c:v>616</c:v>
                </c:pt>
                <c:pt idx="130">
                  <c:v>617</c:v>
                </c:pt>
                <c:pt idx="131">
                  <c:v>618</c:v>
                </c:pt>
                <c:pt idx="132">
                  <c:v>619</c:v>
                </c:pt>
                <c:pt idx="133">
                  <c:v>620</c:v>
                </c:pt>
                <c:pt idx="134">
                  <c:v>621</c:v>
                </c:pt>
                <c:pt idx="135">
                  <c:v>622</c:v>
                </c:pt>
                <c:pt idx="136">
                  <c:v>623</c:v>
                </c:pt>
                <c:pt idx="137">
                  <c:v>624</c:v>
                </c:pt>
                <c:pt idx="138">
                  <c:v>625</c:v>
                </c:pt>
                <c:pt idx="139">
                  <c:v>626</c:v>
                </c:pt>
                <c:pt idx="140">
                  <c:v>627</c:v>
                </c:pt>
                <c:pt idx="141">
                  <c:v>628</c:v>
                </c:pt>
                <c:pt idx="142">
                  <c:v>629</c:v>
                </c:pt>
                <c:pt idx="143">
                  <c:v>630</c:v>
                </c:pt>
                <c:pt idx="144">
                  <c:v>631</c:v>
                </c:pt>
                <c:pt idx="145">
                  <c:v>632</c:v>
                </c:pt>
                <c:pt idx="146">
                  <c:v>633</c:v>
                </c:pt>
                <c:pt idx="147">
                  <c:v>634</c:v>
                </c:pt>
                <c:pt idx="148">
                  <c:v>635</c:v>
                </c:pt>
                <c:pt idx="149">
                  <c:v>636</c:v>
                </c:pt>
                <c:pt idx="150">
                  <c:v>637</c:v>
                </c:pt>
                <c:pt idx="151">
                  <c:v>638</c:v>
                </c:pt>
                <c:pt idx="152">
                  <c:v>639</c:v>
                </c:pt>
                <c:pt idx="153">
                  <c:v>640</c:v>
                </c:pt>
                <c:pt idx="154">
                  <c:v>641</c:v>
                </c:pt>
                <c:pt idx="155">
                  <c:v>642</c:v>
                </c:pt>
                <c:pt idx="156">
                  <c:v>643</c:v>
                </c:pt>
                <c:pt idx="157">
                  <c:v>644</c:v>
                </c:pt>
                <c:pt idx="158">
                  <c:v>645</c:v>
                </c:pt>
                <c:pt idx="159">
                  <c:v>646</c:v>
                </c:pt>
                <c:pt idx="160">
                  <c:v>647</c:v>
                </c:pt>
                <c:pt idx="161">
                  <c:v>648</c:v>
                </c:pt>
                <c:pt idx="162">
                  <c:v>649</c:v>
                </c:pt>
                <c:pt idx="163">
                  <c:v>650</c:v>
                </c:pt>
                <c:pt idx="164">
                  <c:v>651</c:v>
                </c:pt>
                <c:pt idx="165">
                  <c:v>652</c:v>
                </c:pt>
                <c:pt idx="166">
                  <c:v>653</c:v>
                </c:pt>
                <c:pt idx="167">
                  <c:v>654</c:v>
                </c:pt>
                <c:pt idx="168">
                  <c:v>655</c:v>
                </c:pt>
                <c:pt idx="169">
                  <c:v>656</c:v>
                </c:pt>
                <c:pt idx="170">
                  <c:v>657</c:v>
                </c:pt>
                <c:pt idx="171">
                  <c:v>658</c:v>
                </c:pt>
                <c:pt idx="172">
                  <c:v>659</c:v>
                </c:pt>
                <c:pt idx="173">
                  <c:v>660</c:v>
                </c:pt>
                <c:pt idx="174">
                  <c:v>661</c:v>
                </c:pt>
                <c:pt idx="175">
                  <c:v>662</c:v>
                </c:pt>
                <c:pt idx="176">
                  <c:v>663</c:v>
                </c:pt>
                <c:pt idx="177">
                  <c:v>664</c:v>
                </c:pt>
                <c:pt idx="178">
                  <c:v>665</c:v>
                </c:pt>
                <c:pt idx="179">
                  <c:v>666</c:v>
                </c:pt>
                <c:pt idx="180">
                  <c:v>667</c:v>
                </c:pt>
                <c:pt idx="181">
                  <c:v>668</c:v>
                </c:pt>
                <c:pt idx="182">
                  <c:v>669</c:v>
                </c:pt>
                <c:pt idx="183">
                  <c:v>670</c:v>
                </c:pt>
                <c:pt idx="184">
                  <c:v>671</c:v>
                </c:pt>
                <c:pt idx="185">
                  <c:v>672</c:v>
                </c:pt>
                <c:pt idx="186">
                  <c:v>673</c:v>
                </c:pt>
                <c:pt idx="187">
                  <c:v>674</c:v>
                </c:pt>
                <c:pt idx="188">
                  <c:v>675</c:v>
                </c:pt>
                <c:pt idx="189">
                  <c:v>676</c:v>
                </c:pt>
                <c:pt idx="190">
                  <c:v>677</c:v>
                </c:pt>
                <c:pt idx="191">
                  <c:v>678</c:v>
                </c:pt>
                <c:pt idx="192">
                  <c:v>679</c:v>
                </c:pt>
                <c:pt idx="193">
                  <c:v>680</c:v>
                </c:pt>
                <c:pt idx="194">
                  <c:v>681</c:v>
                </c:pt>
                <c:pt idx="195">
                  <c:v>682</c:v>
                </c:pt>
                <c:pt idx="196">
                  <c:v>683</c:v>
                </c:pt>
                <c:pt idx="197">
                  <c:v>684</c:v>
                </c:pt>
                <c:pt idx="198">
                  <c:v>685</c:v>
                </c:pt>
                <c:pt idx="199">
                  <c:v>686</c:v>
                </c:pt>
                <c:pt idx="200">
                  <c:v>687</c:v>
                </c:pt>
                <c:pt idx="201">
                  <c:v>688</c:v>
                </c:pt>
                <c:pt idx="202">
                  <c:v>689</c:v>
                </c:pt>
                <c:pt idx="203">
                  <c:v>690</c:v>
                </c:pt>
                <c:pt idx="204">
                  <c:v>691</c:v>
                </c:pt>
                <c:pt idx="205">
                  <c:v>692</c:v>
                </c:pt>
                <c:pt idx="206">
                  <c:v>693</c:v>
                </c:pt>
                <c:pt idx="207">
                  <c:v>694</c:v>
                </c:pt>
                <c:pt idx="208">
                  <c:v>695</c:v>
                </c:pt>
                <c:pt idx="209">
                  <c:v>696</c:v>
                </c:pt>
                <c:pt idx="210">
                  <c:v>697</c:v>
                </c:pt>
                <c:pt idx="211">
                  <c:v>698</c:v>
                </c:pt>
                <c:pt idx="212">
                  <c:v>699</c:v>
                </c:pt>
                <c:pt idx="213">
                  <c:v>700</c:v>
                </c:pt>
                <c:pt idx="214">
                  <c:v>701</c:v>
                </c:pt>
                <c:pt idx="215">
                  <c:v>702</c:v>
                </c:pt>
                <c:pt idx="216">
                  <c:v>703</c:v>
                </c:pt>
                <c:pt idx="217">
                  <c:v>704</c:v>
                </c:pt>
                <c:pt idx="218">
                  <c:v>705</c:v>
                </c:pt>
                <c:pt idx="219">
                  <c:v>706</c:v>
                </c:pt>
                <c:pt idx="220">
                  <c:v>707</c:v>
                </c:pt>
                <c:pt idx="221">
                  <c:v>708</c:v>
                </c:pt>
                <c:pt idx="222">
                  <c:v>709</c:v>
                </c:pt>
                <c:pt idx="223">
                  <c:v>710</c:v>
                </c:pt>
                <c:pt idx="224">
                  <c:v>711</c:v>
                </c:pt>
                <c:pt idx="225">
                  <c:v>712</c:v>
                </c:pt>
                <c:pt idx="226">
                  <c:v>713</c:v>
                </c:pt>
                <c:pt idx="227">
                  <c:v>714</c:v>
                </c:pt>
                <c:pt idx="228">
                  <c:v>715</c:v>
                </c:pt>
                <c:pt idx="229">
                  <c:v>716</c:v>
                </c:pt>
                <c:pt idx="230">
                  <c:v>717</c:v>
                </c:pt>
                <c:pt idx="231">
                  <c:v>718</c:v>
                </c:pt>
                <c:pt idx="232">
                  <c:v>719</c:v>
                </c:pt>
                <c:pt idx="233">
                  <c:v>720</c:v>
                </c:pt>
                <c:pt idx="234">
                  <c:v>721</c:v>
                </c:pt>
                <c:pt idx="235">
                  <c:v>722</c:v>
                </c:pt>
                <c:pt idx="236">
                  <c:v>723</c:v>
                </c:pt>
                <c:pt idx="237">
                  <c:v>724</c:v>
                </c:pt>
                <c:pt idx="238">
                  <c:v>725</c:v>
                </c:pt>
                <c:pt idx="239">
                  <c:v>726</c:v>
                </c:pt>
                <c:pt idx="240">
                  <c:v>727</c:v>
                </c:pt>
                <c:pt idx="241">
                  <c:v>728</c:v>
                </c:pt>
                <c:pt idx="242">
                  <c:v>729</c:v>
                </c:pt>
                <c:pt idx="243">
                  <c:v>730</c:v>
                </c:pt>
                <c:pt idx="244">
                  <c:v>731</c:v>
                </c:pt>
                <c:pt idx="245">
                  <c:v>732</c:v>
                </c:pt>
                <c:pt idx="246">
                  <c:v>733</c:v>
                </c:pt>
                <c:pt idx="247">
                  <c:v>734</c:v>
                </c:pt>
                <c:pt idx="248">
                  <c:v>735</c:v>
                </c:pt>
                <c:pt idx="249">
                  <c:v>736</c:v>
                </c:pt>
                <c:pt idx="250">
                  <c:v>737</c:v>
                </c:pt>
                <c:pt idx="251">
                  <c:v>738</c:v>
                </c:pt>
                <c:pt idx="252">
                  <c:v>739</c:v>
                </c:pt>
                <c:pt idx="253">
                  <c:v>740</c:v>
                </c:pt>
                <c:pt idx="254">
                  <c:v>741</c:v>
                </c:pt>
                <c:pt idx="255">
                  <c:v>742</c:v>
                </c:pt>
                <c:pt idx="256">
                  <c:v>743</c:v>
                </c:pt>
                <c:pt idx="257">
                  <c:v>744</c:v>
                </c:pt>
                <c:pt idx="258">
                  <c:v>745</c:v>
                </c:pt>
                <c:pt idx="259">
                  <c:v>746</c:v>
                </c:pt>
                <c:pt idx="260">
                  <c:v>747</c:v>
                </c:pt>
              </c:numCache>
            </c:numRef>
          </c:xVal>
          <c:yVal>
            <c:numRef>
              <c:f>Graph!$B$489:$B$747</c:f>
              <c:numCache>
                <c:formatCode>General</c:formatCode>
                <c:ptCount val="259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A0-40EE-908F-D145E977077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Graph!$A$488:$A$748</c:f>
              <c:numCache>
                <c:formatCode>General</c:formatCode>
                <c:ptCount val="261"/>
                <c:pt idx="0">
                  <c:v>487</c:v>
                </c:pt>
                <c:pt idx="1">
                  <c:v>488</c:v>
                </c:pt>
                <c:pt idx="2">
                  <c:v>489</c:v>
                </c:pt>
                <c:pt idx="3">
                  <c:v>490</c:v>
                </c:pt>
                <c:pt idx="4">
                  <c:v>491</c:v>
                </c:pt>
                <c:pt idx="5">
                  <c:v>492</c:v>
                </c:pt>
                <c:pt idx="6">
                  <c:v>493</c:v>
                </c:pt>
                <c:pt idx="7">
                  <c:v>494</c:v>
                </c:pt>
                <c:pt idx="8">
                  <c:v>495</c:v>
                </c:pt>
                <c:pt idx="9">
                  <c:v>496</c:v>
                </c:pt>
                <c:pt idx="10">
                  <c:v>497</c:v>
                </c:pt>
                <c:pt idx="11">
                  <c:v>498</c:v>
                </c:pt>
                <c:pt idx="12">
                  <c:v>499</c:v>
                </c:pt>
                <c:pt idx="13">
                  <c:v>500</c:v>
                </c:pt>
                <c:pt idx="14">
                  <c:v>501</c:v>
                </c:pt>
                <c:pt idx="15">
                  <c:v>502</c:v>
                </c:pt>
                <c:pt idx="16">
                  <c:v>503</c:v>
                </c:pt>
                <c:pt idx="17">
                  <c:v>504</c:v>
                </c:pt>
                <c:pt idx="18">
                  <c:v>505</c:v>
                </c:pt>
                <c:pt idx="19">
                  <c:v>506</c:v>
                </c:pt>
                <c:pt idx="20">
                  <c:v>507</c:v>
                </c:pt>
                <c:pt idx="21">
                  <c:v>508</c:v>
                </c:pt>
                <c:pt idx="22">
                  <c:v>509</c:v>
                </c:pt>
                <c:pt idx="23">
                  <c:v>510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514</c:v>
                </c:pt>
                <c:pt idx="28">
                  <c:v>515</c:v>
                </c:pt>
                <c:pt idx="29">
                  <c:v>516</c:v>
                </c:pt>
                <c:pt idx="30">
                  <c:v>517</c:v>
                </c:pt>
                <c:pt idx="31">
                  <c:v>518</c:v>
                </c:pt>
                <c:pt idx="32">
                  <c:v>519</c:v>
                </c:pt>
                <c:pt idx="33">
                  <c:v>520</c:v>
                </c:pt>
                <c:pt idx="34">
                  <c:v>521</c:v>
                </c:pt>
                <c:pt idx="35">
                  <c:v>522</c:v>
                </c:pt>
                <c:pt idx="36">
                  <c:v>523</c:v>
                </c:pt>
                <c:pt idx="37">
                  <c:v>524</c:v>
                </c:pt>
                <c:pt idx="38">
                  <c:v>525</c:v>
                </c:pt>
                <c:pt idx="39">
                  <c:v>526</c:v>
                </c:pt>
                <c:pt idx="40">
                  <c:v>527</c:v>
                </c:pt>
                <c:pt idx="41">
                  <c:v>528</c:v>
                </c:pt>
                <c:pt idx="42">
                  <c:v>529</c:v>
                </c:pt>
                <c:pt idx="43">
                  <c:v>530</c:v>
                </c:pt>
                <c:pt idx="44">
                  <c:v>531</c:v>
                </c:pt>
                <c:pt idx="45">
                  <c:v>532</c:v>
                </c:pt>
                <c:pt idx="46">
                  <c:v>533</c:v>
                </c:pt>
                <c:pt idx="47">
                  <c:v>534</c:v>
                </c:pt>
                <c:pt idx="48">
                  <c:v>535</c:v>
                </c:pt>
                <c:pt idx="49">
                  <c:v>536</c:v>
                </c:pt>
                <c:pt idx="50">
                  <c:v>537</c:v>
                </c:pt>
                <c:pt idx="51">
                  <c:v>538</c:v>
                </c:pt>
                <c:pt idx="52">
                  <c:v>539</c:v>
                </c:pt>
                <c:pt idx="53">
                  <c:v>540</c:v>
                </c:pt>
                <c:pt idx="54">
                  <c:v>541</c:v>
                </c:pt>
                <c:pt idx="55">
                  <c:v>542</c:v>
                </c:pt>
                <c:pt idx="56">
                  <c:v>543</c:v>
                </c:pt>
                <c:pt idx="57">
                  <c:v>544</c:v>
                </c:pt>
                <c:pt idx="58">
                  <c:v>545</c:v>
                </c:pt>
                <c:pt idx="59">
                  <c:v>546</c:v>
                </c:pt>
                <c:pt idx="60">
                  <c:v>547</c:v>
                </c:pt>
                <c:pt idx="61">
                  <c:v>548</c:v>
                </c:pt>
                <c:pt idx="62">
                  <c:v>549</c:v>
                </c:pt>
                <c:pt idx="63">
                  <c:v>550</c:v>
                </c:pt>
                <c:pt idx="64">
                  <c:v>551</c:v>
                </c:pt>
                <c:pt idx="65">
                  <c:v>552</c:v>
                </c:pt>
                <c:pt idx="66">
                  <c:v>553</c:v>
                </c:pt>
                <c:pt idx="67">
                  <c:v>554</c:v>
                </c:pt>
                <c:pt idx="68">
                  <c:v>555</c:v>
                </c:pt>
                <c:pt idx="69">
                  <c:v>556</c:v>
                </c:pt>
                <c:pt idx="70">
                  <c:v>557</c:v>
                </c:pt>
                <c:pt idx="71">
                  <c:v>558</c:v>
                </c:pt>
                <c:pt idx="72">
                  <c:v>559</c:v>
                </c:pt>
                <c:pt idx="73">
                  <c:v>560</c:v>
                </c:pt>
                <c:pt idx="74">
                  <c:v>561</c:v>
                </c:pt>
                <c:pt idx="75">
                  <c:v>562</c:v>
                </c:pt>
                <c:pt idx="76">
                  <c:v>563</c:v>
                </c:pt>
                <c:pt idx="77">
                  <c:v>564</c:v>
                </c:pt>
                <c:pt idx="78">
                  <c:v>565</c:v>
                </c:pt>
                <c:pt idx="79">
                  <c:v>566</c:v>
                </c:pt>
                <c:pt idx="80">
                  <c:v>567</c:v>
                </c:pt>
                <c:pt idx="81">
                  <c:v>568</c:v>
                </c:pt>
                <c:pt idx="82">
                  <c:v>569</c:v>
                </c:pt>
                <c:pt idx="83">
                  <c:v>570</c:v>
                </c:pt>
                <c:pt idx="84">
                  <c:v>571</c:v>
                </c:pt>
                <c:pt idx="85">
                  <c:v>572</c:v>
                </c:pt>
                <c:pt idx="86">
                  <c:v>573</c:v>
                </c:pt>
                <c:pt idx="87">
                  <c:v>574</c:v>
                </c:pt>
                <c:pt idx="88">
                  <c:v>575</c:v>
                </c:pt>
                <c:pt idx="89">
                  <c:v>576</c:v>
                </c:pt>
                <c:pt idx="90">
                  <c:v>577</c:v>
                </c:pt>
                <c:pt idx="91">
                  <c:v>578</c:v>
                </c:pt>
                <c:pt idx="92">
                  <c:v>579</c:v>
                </c:pt>
                <c:pt idx="93">
                  <c:v>580</c:v>
                </c:pt>
                <c:pt idx="94">
                  <c:v>581</c:v>
                </c:pt>
                <c:pt idx="95">
                  <c:v>582</c:v>
                </c:pt>
                <c:pt idx="96">
                  <c:v>583</c:v>
                </c:pt>
                <c:pt idx="97">
                  <c:v>584</c:v>
                </c:pt>
                <c:pt idx="98">
                  <c:v>585</c:v>
                </c:pt>
                <c:pt idx="99">
                  <c:v>586</c:v>
                </c:pt>
                <c:pt idx="100">
                  <c:v>587</c:v>
                </c:pt>
                <c:pt idx="101">
                  <c:v>588</c:v>
                </c:pt>
                <c:pt idx="102">
                  <c:v>589</c:v>
                </c:pt>
                <c:pt idx="103">
                  <c:v>590</c:v>
                </c:pt>
                <c:pt idx="104">
                  <c:v>591</c:v>
                </c:pt>
                <c:pt idx="105">
                  <c:v>592</c:v>
                </c:pt>
                <c:pt idx="106">
                  <c:v>593</c:v>
                </c:pt>
                <c:pt idx="107">
                  <c:v>594</c:v>
                </c:pt>
                <c:pt idx="108">
                  <c:v>595</c:v>
                </c:pt>
                <c:pt idx="109">
                  <c:v>596</c:v>
                </c:pt>
                <c:pt idx="110">
                  <c:v>597</c:v>
                </c:pt>
                <c:pt idx="111">
                  <c:v>598</c:v>
                </c:pt>
                <c:pt idx="112">
                  <c:v>599</c:v>
                </c:pt>
                <c:pt idx="113">
                  <c:v>600</c:v>
                </c:pt>
                <c:pt idx="114">
                  <c:v>601</c:v>
                </c:pt>
                <c:pt idx="115">
                  <c:v>602</c:v>
                </c:pt>
                <c:pt idx="116">
                  <c:v>603</c:v>
                </c:pt>
                <c:pt idx="117">
                  <c:v>604</c:v>
                </c:pt>
                <c:pt idx="118">
                  <c:v>605</c:v>
                </c:pt>
                <c:pt idx="119">
                  <c:v>606</c:v>
                </c:pt>
                <c:pt idx="120">
                  <c:v>607</c:v>
                </c:pt>
                <c:pt idx="121">
                  <c:v>608</c:v>
                </c:pt>
                <c:pt idx="122">
                  <c:v>609</c:v>
                </c:pt>
                <c:pt idx="123">
                  <c:v>610</c:v>
                </c:pt>
                <c:pt idx="124">
                  <c:v>611</c:v>
                </c:pt>
                <c:pt idx="125">
                  <c:v>612</c:v>
                </c:pt>
                <c:pt idx="126">
                  <c:v>613</c:v>
                </c:pt>
                <c:pt idx="127">
                  <c:v>614</c:v>
                </c:pt>
                <c:pt idx="128">
                  <c:v>615</c:v>
                </c:pt>
                <c:pt idx="129">
                  <c:v>616</c:v>
                </c:pt>
                <c:pt idx="130">
                  <c:v>617</c:v>
                </c:pt>
                <c:pt idx="131">
                  <c:v>618</c:v>
                </c:pt>
                <c:pt idx="132">
                  <c:v>619</c:v>
                </c:pt>
                <c:pt idx="133">
                  <c:v>620</c:v>
                </c:pt>
                <c:pt idx="134">
                  <c:v>621</c:v>
                </c:pt>
                <c:pt idx="135">
                  <c:v>622</c:v>
                </c:pt>
                <c:pt idx="136">
                  <c:v>623</c:v>
                </c:pt>
                <c:pt idx="137">
                  <c:v>624</c:v>
                </c:pt>
                <c:pt idx="138">
                  <c:v>625</c:v>
                </c:pt>
                <c:pt idx="139">
                  <c:v>626</c:v>
                </c:pt>
                <c:pt idx="140">
                  <c:v>627</c:v>
                </c:pt>
                <c:pt idx="141">
                  <c:v>628</c:v>
                </c:pt>
                <c:pt idx="142">
                  <c:v>629</c:v>
                </c:pt>
                <c:pt idx="143">
                  <c:v>630</c:v>
                </c:pt>
                <c:pt idx="144">
                  <c:v>631</c:v>
                </c:pt>
                <c:pt idx="145">
                  <c:v>632</c:v>
                </c:pt>
                <c:pt idx="146">
                  <c:v>633</c:v>
                </c:pt>
                <c:pt idx="147">
                  <c:v>634</c:v>
                </c:pt>
                <c:pt idx="148">
                  <c:v>635</c:v>
                </c:pt>
                <c:pt idx="149">
                  <c:v>636</c:v>
                </c:pt>
                <c:pt idx="150">
                  <c:v>637</c:v>
                </c:pt>
                <c:pt idx="151">
                  <c:v>638</c:v>
                </c:pt>
                <c:pt idx="152">
                  <c:v>639</c:v>
                </c:pt>
                <c:pt idx="153">
                  <c:v>640</c:v>
                </c:pt>
                <c:pt idx="154">
                  <c:v>641</c:v>
                </c:pt>
                <c:pt idx="155">
                  <c:v>642</c:v>
                </c:pt>
                <c:pt idx="156">
                  <c:v>643</c:v>
                </c:pt>
                <c:pt idx="157">
                  <c:v>644</c:v>
                </c:pt>
                <c:pt idx="158">
                  <c:v>645</c:v>
                </c:pt>
                <c:pt idx="159">
                  <c:v>646</c:v>
                </c:pt>
                <c:pt idx="160">
                  <c:v>647</c:v>
                </c:pt>
                <c:pt idx="161">
                  <c:v>648</c:v>
                </c:pt>
                <c:pt idx="162">
                  <c:v>649</c:v>
                </c:pt>
                <c:pt idx="163">
                  <c:v>650</c:v>
                </c:pt>
                <c:pt idx="164">
                  <c:v>651</c:v>
                </c:pt>
                <c:pt idx="165">
                  <c:v>652</c:v>
                </c:pt>
                <c:pt idx="166">
                  <c:v>653</c:v>
                </c:pt>
                <c:pt idx="167">
                  <c:v>654</c:v>
                </c:pt>
                <c:pt idx="168">
                  <c:v>655</c:v>
                </c:pt>
                <c:pt idx="169">
                  <c:v>656</c:v>
                </c:pt>
                <c:pt idx="170">
                  <c:v>657</c:v>
                </c:pt>
                <c:pt idx="171">
                  <c:v>658</c:v>
                </c:pt>
                <c:pt idx="172">
                  <c:v>659</c:v>
                </c:pt>
                <c:pt idx="173">
                  <c:v>660</c:v>
                </c:pt>
                <c:pt idx="174">
                  <c:v>661</c:v>
                </c:pt>
                <c:pt idx="175">
                  <c:v>662</c:v>
                </c:pt>
                <c:pt idx="176">
                  <c:v>663</c:v>
                </c:pt>
                <c:pt idx="177">
                  <c:v>664</c:v>
                </c:pt>
                <c:pt idx="178">
                  <c:v>665</c:v>
                </c:pt>
                <c:pt idx="179">
                  <c:v>666</c:v>
                </c:pt>
                <c:pt idx="180">
                  <c:v>667</c:v>
                </c:pt>
                <c:pt idx="181">
                  <c:v>668</c:v>
                </c:pt>
                <c:pt idx="182">
                  <c:v>669</c:v>
                </c:pt>
                <c:pt idx="183">
                  <c:v>670</c:v>
                </c:pt>
                <c:pt idx="184">
                  <c:v>671</c:v>
                </c:pt>
                <c:pt idx="185">
                  <c:v>672</c:v>
                </c:pt>
                <c:pt idx="186">
                  <c:v>673</c:v>
                </c:pt>
                <c:pt idx="187">
                  <c:v>674</c:v>
                </c:pt>
                <c:pt idx="188">
                  <c:v>675</c:v>
                </c:pt>
                <c:pt idx="189">
                  <c:v>676</c:v>
                </c:pt>
                <c:pt idx="190">
                  <c:v>677</c:v>
                </c:pt>
                <c:pt idx="191">
                  <c:v>678</c:v>
                </c:pt>
                <c:pt idx="192">
                  <c:v>679</c:v>
                </c:pt>
                <c:pt idx="193">
                  <c:v>680</c:v>
                </c:pt>
                <c:pt idx="194">
                  <c:v>681</c:v>
                </c:pt>
                <c:pt idx="195">
                  <c:v>682</c:v>
                </c:pt>
                <c:pt idx="196">
                  <c:v>683</c:v>
                </c:pt>
                <c:pt idx="197">
                  <c:v>684</c:v>
                </c:pt>
                <c:pt idx="198">
                  <c:v>685</c:v>
                </c:pt>
                <c:pt idx="199">
                  <c:v>686</c:v>
                </c:pt>
                <c:pt idx="200">
                  <c:v>687</c:v>
                </c:pt>
                <c:pt idx="201">
                  <c:v>688</c:v>
                </c:pt>
                <c:pt idx="202">
                  <c:v>689</c:v>
                </c:pt>
                <c:pt idx="203">
                  <c:v>690</c:v>
                </c:pt>
                <c:pt idx="204">
                  <c:v>691</c:v>
                </c:pt>
                <c:pt idx="205">
                  <c:v>692</c:v>
                </c:pt>
                <c:pt idx="206">
                  <c:v>693</c:v>
                </c:pt>
                <c:pt idx="207">
                  <c:v>694</c:v>
                </c:pt>
                <c:pt idx="208">
                  <c:v>695</c:v>
                </c:pt>
                <c:pt idx="209">
                  <c:v>696</c:v>
                </c:pt>
                <c:pt idx="210">
                  <c:v>697</c:v>
                </c:pt>
                <c:pt idx="211">
                  <c:v>698</c:v>
                </c:pt>
                <c:pt idx="212">
                  <c:v>699</c:v>
                </c:pt>
                <c:pt idx="213">
                  <c:v>700</c:v>
                </c:pt>
                <c:pt idx="214">
                  <c:v>701</c:v>
                </c:pt>
                <c:pt idx="215">
                  <c:v>702</c:v>
                </c:pt>
                <c:pt idx="216">
                  <c:v>703</c:v>
                </c:pt>
                <c:pt idx="217">
                  <c:v>704</c:v>
                </c:pt>
                <c:pt idx="218">
                  <c:v>705</c:v>
                </c:pt>
                <c:pt idx="219">
                  <c:v>706</c:v>
                </c:pt>
                <c:pt idx="220">
                  <c:v>707</c:v>
                </c:pt>
                <c:pt idx="221">
                  <c:v>708</c:v>
                </c:pt>
                <c:pt idx="222">
                  <c:v>709</c:v>
                </c:pt>
                <c:pt idx="223">
                  <c:v>710</c:v>
                </c:pt>
                <c:pt idx="224">
                  <c:v>711</c:v>
                </c:pt>
                <c:pt idx="225">
                  <c:v>712</c:v>
                </c:pt>
                <c:pt idx="226">
                  <c:v>713</c:v>
                </c:pt>
                <c:pt idx="227">
                  <c:v>714</c:v>
                </c:pt>
                <c:pt idx="228">
                  <c:v>715</c:v>
                </c:pt>
                <c:pt idx="229">
                  <c:v>716</c:v>
                </c:pt>
                <c:pt idx="230">
                  <c:v>717</c:v>
                </c:pt>
                <c:pt idx="231">
                  <c:v>718</c:v>
                </c:pt>
                <c:pt idx="232">
                  <c:v>719</c:v>
                </c:pt>
                <c:pt idx="233">
                  <c:v>720</c:v>
                </c:pt>
                <c:pt idx="234">
                  <c:v>721</c:v>
                </c:pt>
                <c:pt idx="235">
                  <c:v>722</c:v>
                </c:pt>
                <c:pt idx="236">
                  <c:v>723</c:v>
                </c:pt>
                <c:pt idx="237">
                  <c:v>724</c:v>
                </c:pt>
                <c:pt idx="238">
                  <c:v>725</c:v>
                </c:pt>
                <c:pt idx="239">
                  <c:v>726</c:v>
                </c:pt>
                <c:pt idx="240">
                  <c:v>727</c:v>
                </c:pt>
                <c:pt idx="241">
                  <c:v>728</c:v>
                </c:pt>
                <c:pt idx="242">
                  <c:v>729</c:v>
                </c:pt>
                <c:pt idx="243">
                  <c:v>730</c:v>
                </c:pt>
                <c:pt idx="244">
                  <c:v>731</c:v>
                </c:pt>
                <c:pt idx="245">
                  <c:v>732</c:v>
                </c:pt>
                <c:pt idx="246">
                  <c:v>733</c:v>
                </c:pt>
                <c:pt idx="247">
                  <c:v>734</c:v>
                </c:pt>
                <c:pt idx="248">
                  <c:v>735</c:v>
                </c:pt>
                <c:pt idx="249">
                  <c:v>736</c:v>
                </c:pt>
                <c:pt idx="250">
                  <c:v>737</c:v>
                </c:pt>
                <c:pt idx="251">
                  <c:v>738</c:v>
                </c:pt>
                <c:pt idx="252">
                  <c:v>739</c:v>
                </c:pt>
                <c:pt idx="253">
                  <c:v>740</c:v>
                </c:pt>
                <c:pt idx="254">
                  <c:v>741</c:v>
                </c:pt>
                <c:pt idx="255">
                  <c:v>742</c:v>
                </c:pt>
                <c:pt idx="256">
                  <c:v>743</c:v>
                </c:pt>
                <c:pt idx="257">
                  <c:v>744</c:v>
                </c:pt>
                <c:pt idx="258">
                  <c:v>745</c:v>
                </c:pt>
                <c:pt idx="259">
                  <c:v>746</c:v>
                </c:pt>
                <c:pt idx="260">
                  <c:v>747</c:v>
                </c:pt>
              </c:numCache>
            </c:numRef>
          </c:xVal>
          <c:yVal>
            <c:numRef>
              <c:f>Graph!$C$489:$C$747</c:f>
              <c:numCache>
                <c:formatCode>General</c:formatCode>
                <c:ptCount val="2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A0-40EE-908F-D145E977077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Graph!$A$488:$A$748</c:f>
              <c:numCache>
                <c:formatCode>General</c:formatCode>
                <c:ptCount val="261"/>
                <c:pt idx="0">
                  <c:v>487</c:v>
                </c:pt>
                <c:pt idx="1">
                  <c:v>488</c:v>
                </c:pt>
                <c:pt idx="2">
                  <c:v>489</c:v>
                </c:pt>
                <c:pt idx="3">
                  <c:v>490</c:v>
                </c:pt>
                <c:pt idx="4">
                  <c:v>491</c:v>
                </c:pt>
                <c:pt idx="5">
                  <c:v>492</c:v>
                </c:pt>
                <c:pt idx="6">
                  <c:v>493</c:v>
                </c:pt>
                <c:pt idx="7">
                  <c:v>494</c:v>
                </c:pt>
                <c:pt idx="8">
                  <c:v>495</c:v>
                </c:pt>
                <c:pt idx="9">
                  <c:v>496</c:v>
                </c:pt>
                <c:pt idx="10">
                  <c:v>497</c:v>
                </c:pt>
                <c:pt idx="11">
                  <c:v>498</c:v>
                </c:pt>
                <c:pt idx="12">
                  <c:v>499</c:v>
                </c:pt>
                <c:pt idx="13">
                  <c:v>500</c:v>
                </c:pt>
                <c:pt idx="14">
                  <c:v>501</c:v>
                </c:pt>
                <c:pt idx="15">
                  <c:v>502</c:v>
                </c:pt>
                <c:pt idx="16">
                  <c:v>503</c:v>
                </c:pt>
                <c:pt idx="17">
                  <c:v>504</c:v>
                </c:pt>
                <c:pt idx="18">
                  <c:v>505</c:v>
                </c:pt>
                <c:pt idx="19">
                  <c:v>506</c:v>
                </c:pt>
                <c:pt idx="20">
                  <c:v>507</c:v>
                </c:pt>
                <c:pt idx="21">
                  <c:v>508</c:v>
                </c:pt>
                <c:pt idx="22">
                  <c:v>509</c:v>
                </c:pt>
                <c:pt idx="23">
                  <c:v>510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514</c:v>
                </c:pt>
                <c:pt idx="28">
                  <c:v>515</c:v>
                </c:pt>
                <c:pt idx="29">
                  <c:v>516</c:v>
                </c:pt>
                <c:pt idx="30">
                  <c:v>517</c:v>
                </c:pt>
                <c:pt idx="31">
                  <c:v>518</c:v>
                </c:pt>
                <c:pt idx="32">
                  <c:v>519</c:v>
                </c:pt>
                <c:pt idx="33">
                  <c:v>520</c:v>
                </c:pt>
                <c:pt idx="34">
                  <c:v>521</c:v>
                </c:pt>
                <c:pt idx="35">
                  <c:v>522</c:v>
                </c:pt>
                <c:pt idx="36">
                  <c:v>523</c:v>
                </c:pt>
                <c:pt idx="37">
                  <c:v>524</c:v>
                </c:pt>
                <c:pt idx="38">
                  <c:v>525</c:v>
                </c:pt>
                <c:pt idx="39">
                  <c:v>526</c:v>
                </c:pt>
                <c:pt idx="40">
                  <c:v>527</c:v>
                </c:pt>
                <c:pt idx="41">
                  <c:v>528</c:v>
                </c:pt>
                <c:pt idx="42">
                  <c:v>529</c:v>
                </c:pt>
                <c:pt idx="43">
                  <c:v>530</c:v>
                </c:pt>
                <c:pt idx="44">
                  <c:v>531</c:v>
                </c:pt>
                <c:pt idx="45">
                  <c:v>532</c:v>
                </c:pt>
                <c:pt idx="46">
                  <c:v>533</c:v>
                </c:pt>
                <c:pt idx="47">
                  <c:v>534</c:v>
                </c:pt>
                <c:pt idx="48">
                  <c:v>535</c:v>
                </c:pt>
                <c:pt idx="49">
                  <c:v>536</c:v>
                </c:pt>
                <c:pt idx="50">
                  <c:v>537</c:v>
                </c:pt>
                <c:pt idx="51">
                  <c:v>538</c:v>
                </c:pt>
                <c:pt idx="52">
                  <c:v>539</c:v>
                </c:pt>
                <c:pt idx="53">
                  <c:v>540</c:v>
                </c:pt>
                <c:pt idx="54">
                  <c:v>541</c:v>
                </c:pt>
                <c:pt idx="55">
                  <c:v>542</c:v>
                </c:pt>
                <c:pt idx="56">
                  <c:v>543</c:v>
                </c:pt>
                <c:pt idx="57">
                  <c:v>544</c:v>
                </c:pt>
                <c:pt idx="58">
                  <c:v>545</c:v>
                </c:pt>
                <c:pt idx="59">
                  <c:v>546</c:v>
                </c:pt>
                <c:pt idx="60">
                  <c:v>547</c:v>
                </c:pt>
                <c:pt idx="61">
                  <c:v>548</c:v>
                </c:pt>
                <c:pt idx="62">
                  <c:v>549</c:v>
                </c:pt>
                <c:pt idx="63">
                  <c:v>550</c:v>
                </c:pt>
                <c:pt idx="64">
                  <c:v>551</c:v>
                </c:pt>
                <c:pt idx="65">
                  <c:v>552</c:v>
                </c:pt>
                <c:pt idx="66">
                  <c:v>553</c:v>
                </c:pt>
                <c:pt idx="67">
                  <c:v>554</c:v>
                </c:pt>
                <c:pt idx="68">
                  <c:v>555</c:v>
                </c:pt>
                <c:pt idx="69">
                  <c:v>556</c:v>
                </c:pt>
                <c:pt idx="70">
                  <c:v>557</c:v>
                </c:pt>
                <c:pt idx="71">
                  <c:v>558</c:v>
                </c:pt>
                <c:pt idx="72">
                  <c:v>559</c:v>
                </c:pt>
                <c:pt idx="73">
                  <c:v>560</c:v>
                </c:pt>
                <c:pt idx="74">
                  <c:v>561</c:v>
                </c:pt>
                <c:pt idx="75">
                  <c:v>562</c:v>
                </c:pt>
                <c:pt idx="76">
                  <c:v>563</c:v>
                </c:pt>
                <c:pt idx="77">
                  <c:v>564</c:v>
                </c:pt>
                <c:pt idx="78">
                  <c:v>565</c:v>
                </c:pt>
                <c:pt idx="79">
                  <c:v>566</c:v>
                </c:pt>
                <c:pt idx="80">
                  <c:v>567</c:v>
                </c:pt>
                <c:pt idx="81">
                  <c:v>568</c:v>
                </c:pt>
                <c:pt idx="82">
                  <c:v>569</c:v>
                </c:pt>
                <c:pt idx="83">
                  <c:v>570</c:v>
                </c:pt>
                <c:pt idx="84">
                  <c:v>571</c:v>
                </c:pt>
                <c:pt idx="85">
                  <c:v>572</c:v>
                </c:pt>
                <c:pt idx="86">
                  <c:v>573</c:v>
                </c:pt>
                <c:pt idx="87">
                  <c:v>574</c:v>
                </c:pt>
                <c:pt idx="88">
                  <c:v>575</c:v>
                </c:pt>
                <c:pt idx="89">
                  <c:v>576</c:v>
                </c:pt>
                <c:pt idx="90">
                  <c:v>577</c:v>
                </c:pt>
                <c:pt idx="91">
                  <c:v>578</c:v>
                </c:pt>
                <c:pt idx="92">
                  <c:v>579</c:v>
                </c:pt>
                <c:pt idx="93">
                  <c:v>580</c:v>
                </c:pt>
                <c:pt idx="94">
                  <c:v>581</c:v>
                </c:pt>
                <c:pt idx="95">
                  <c:v>582</c:v>
                </c:pt>
                <c:pt idx="96">
                  <c:v>583</c:v>
                </c:pt>
                <c:pt idx="97">
                  <c:v>584</c:v>
                </c:pt>
                <c:pt idx="98">
                  <c:v>585</c:v>
                </c:pt>
                <c:pt idx="99">
                  <c:v>586</c:v>
                </c:pt>
                <c:pt idx="100">
                  <c:v>587</c:v>
                </c:pt>
                <c:pt idx="101">
                  <c:v>588</c:v>
                </c:pt>
                <c:pt idx="102">
                  <c:v>589</c:v>
                </c:pt>
                <c:pt idx="103">
                  <c:v>590</c:v>
                </c:pt>
                <c:pt idx="104">
                  <c:v>591</c:v>
                </c:pt>
                <c:pt idx="105">
                  <c:v>592</c:v>
                </c:pt>
                <c:pt idx="106">
                  <c:v>593</c:v>
                </c:pt>
                <c:pt idx="107">
                  <c:v>594</c:v>
                </c:pt>
                <c:pt idx="108">
                  <c:v>595</c:v>
                </c:pt>
                <c:pt idx="109">
                  <c:v>596</c:v>
                </c:pt>
                <c:pt idx="110">
                  <c:v>597</c:v>
                </c:pt>
                <c:pt idx="111">
                  <c:v>598</c:v>
                </c:pt>
                <c:pt idx="112">
                  <c:v>599</c:v>
                </c:pt>
                <c:pt idx="113">
                  <c:v>600</c:v>
                </c:pt>
                <c:pt idx="114">
                  <c:v>601</c:v>
                </c:pt>
                <c:pt idx="115">
                  <c:v>602</c:v>
                </c:pt>
                <c:pt idx="116">
                  <c:v>603</c:v>
                </c:pt>
                <c:pt idx="117">
                  <c:v>604</c:v>
                </c:pt>
                <c:pt idx="118">
                  <c:v>605</c:v>
                </c:pt>
                <c:pt idx="119">
                  <c:v>606</c:v>
                </c:pt>
                <c:pt idx="120">
                  <c:v>607</c:v>
                </c:pt>
                <c:pt idx="121">
                  <c:v>608</c:v>
                </c:pt>
                <c:pt idx="122">
                  <c:v>609</c:v>
                </c:pt>
                <c:pt idx="123">
                  <c:v>610</c:v>
                </c:pt>
                <c:pt idx="124">
                  <c:v>611</c:v>
                </c:pt>
                <c:pt idx="125">
                  <c:v>612</c:v>
                </c:pt>
                <c:pt idx="126">
                  <c:v>613</c:v>
                </c:pt>
                <c:pt idx="127">
                  <c:v>614</c:v>
                </c:pt>
                <c:pt idx="128">
                  <c:v>615</c:v>
                </c:pt>
                <c:pt idx="129">
                  <c:v>616</c:v>
                </c:pt>
                <c:pt idx="130">
                  <c:v>617</c:v>
                </c:pt>
                <c:pt idx="131">
                  <c:v>618</c:v>
                </c:pt>
                <c:pt idx="132">
                  <c:v>619</c:v>
                </c:pt>
                <c:pt idx="133">
                  <c:v>620</c:v>
                </c:pt>
                <c:pt idx="134">
                  <c:v>621</c:v>
                </c:pt>
                <c:pt idx="135">
                  <c:v>622</c:v>
                </c:pt>
                <c:pt idx="136">
                  <c:v>623</c:v>
                </c:pt>
                <c:pt idx="137">
                  <c:v>624</c:v>
                </c:pt>
                <c:pt idx="138">
                  <c:v>625</c:v>
                </c:pt>
                <c:pt idx="139">
                  <c:v>626</c:v>
                </c:pt>
                <c:pt idx="140">
                  <c:v>627</c:v>
                </c:pt>
                <c:pt idx="141">
                  <c:v>628</c:v>
                </c:pt>
                <c:pt idx="142">
                  <c:v>629</c:v>
                </c:pt>
                <c:pt idx="143">
                  <c:v>630</c:v>
                </c:pt>
                <c:pt idx="144">
                  <c:v>631</c:v>
                </c:pt>
                <c:pt idx="145">
                  <c:v>632</c:v>
                </c:pt>
                <c:pt idx="146">
                  <c:v>633</c:v>
                </c:pt>
                <c:pt idx="147">
                  <c:v>634</c:v>
                </c:pt>
                <c:pt idx="148">
                  <c:v>635</c:v>
                </c:pt>
                <c:pt idx="149">
                  <c:v>636</c:v>
                </c:pt>
                <c:pt idx="150">
                  <c:v>637</c:v>
                </c:pt>
                <c:pt idx="151">
                  <c:v>638</c:v>
                </c:pt>
                <c:pt idx="152">
                  <c:v>639</c:v>
                </c:pt>
                <c:pt idx="153">
                  <c:v>640</c:v>
                </c:pt>
                <c:pt idx="154">
                  <c:v>641</c:v>
                </c:pt>
                <c:pt idx="155">
                  <c:v>642</c:v>
                </c:pt>
                <c:pt idx="156">
                  <c:v>643</c:v>
                </c:pt>
                <c:pt idx="157">
                  <c:v>644</c:v>
                </c:pt>
                <c:pt idx="158">
                  <c:v>645</c:v>
                </c:pt>
                <c:pt idx="159">
                  <c:v>646</c:v>
                </c:pt>
                <c:pt idx="160">
                  <c:v>647</c:v>
                </c:pt>
                <c:pt idx="161">
                  <c:v>648</c:v>
                </c:pt>
                <c:pt idx="162">
                  <c:v>649</c:v>
                </c:pt>
                <c:pt idx="163">
                  <c:v>650</c:v>
                </c:pt>
                <c:pt idx="164">
                  <c:v>651</c:v>
                </c:pt>
                <c:pt idx="165">
                  <c:v>652</c:v>
                </c:pt>
                <c:pt idx="166">
                  <c:v>653</c:v>
                </c:pt>
                <c:pt idx="167">
                  <c:v>654</c:v>
                </c:pt>
                <c:pt idx="168">
                  <c:v>655</c:v>
                </c:pt>
                <c:pt idx="169">
                  <c:v>656</c:v>
                </c:pt>
                <c:pt idx="170">
                  <c:v>657</c:v>
                </c:pt>
                <c:pt idx="171">
                  <c:v>658</c:v>
                </c:pt>
                <c:pt idx="172">
                  <c:v>659</c:v>
                </c:pt>
                <c:pt idx="173">
                  <c:v>660</c:v>
                </c:pt>
                <c:pt idx="174">
                  <c:v>661</c:v>
                </c:pt>
                <c:pt idx="175">
                  <c:v>662</c:v>
                </c:pt>
                <c:pt idx="176">
                  <c:v>663</c:v>
                </c:pt>
                <c:pt idx="177">
                  <c:v>664</c:v>
                </c:pt>
                <c:pt idx="178">
                  <c:v>665</c:v>
                </c:pt>
                <c:pt idx="179">
                  <c:v>666</c:v>
                </c:pt>
                <c:pt idx="180">
                  <c:v>667</c:v>
                </c:pt>
                <c:pt idx="181">
                  <c:v>668</c:v>
                </c:pt>
                <c:pt idx="182">
                  <c:v>669</c:v>
                </c:pt>
                <c:pt idx="183">
                  <c:v>670</c:v>
                </c:pt>
                <c:pt idx="184">
                  <c:v>671</c:v>
                </c:pt>
                <c:pt idx="185">
                  <c:v>672</c:v>
                </c:pt>
                <c:pt idx="186">
                  <c:v>673</c:v>
                </c:pt>
                <c:pt idx="187">
                  <c:v>674</c:v>
                </c:pt>
                <c:pt idx="188">
                  <c:v>675</c:v>
                </c:pt>
                <c:pt idx="189">
                  <c:v>676</c:v>
                </c:pt>
                <c:pt idx="190">
                  <c:v>677</c:v>
                </c:pt>
                <c:pt idx="191">
                  <c:v>678</c:v>
                </c:pt>
                <c:pt idx="192">
                  <c:v>679</c:v>
                </c:pt>
                <c:pt idx="193">
                  <c:v>680</c:v>
                </c:pt>
                <c:pt idx="194">
                  <c:v>681</c:v>
                </c:pt>
                <c:pt idx="195">
                  <c:v>682</c:v>
                </c:pt>
                <c:pt idx="196">
                  <c:v>683</c:v>
                </c:pt>
                <c:pt idx="197">
                  <c:v>684</c:v>
                </c:pt>
                <c:pt idx="198">
                  <c:v>685</c:v>
                </c:pt>
                <c:pt idx="199">
                  <c:v>686</c:v>
                </c:pt>
                <c:pt idx="200">
                  <c:v>687</c:v>
                </c:pt>
                <c:pt idx="201">
                  <c:v>688</c:v>
                </c:pt>
                <c:pt idx="202">
                  <c:v>689</c:v>
                </c:pt>
                <c:pt idx="203">
                  <c:v>690</c:v>
                </c:pt>
                <c:pt idx="204">
                  <c:v>691</c:v>
                </c:pt>
                <c:pt idx="205">
                  <c:v>692</c:v>
                </c:pt>
                <c:pt idx="206">
                  <c:v>693</c:v>
                </c:pt>
                <c:pt idx="207">
                  <c:v>694</c:v>
                </c:pt>
                <c:pt idx="208">
                  <c:v>695</c:v>
                </c:pt>
                <c:pt idx="209">
                  <c:v>696</c:v>
                </c:pt>
                <c:pt idx="210">
                  <c:v>697</c:v>
                </c:pt>
                <c:pt idx="211">
                  <c:v>698</c:v>
                </c:pt>
                <c:pt idx="212">
                  <c:v>699</c:v>
                </c:pt>
                <c:pt idx="213">
                  <c:v>700</c:v>
                </c:pt>
                <c:pt idx="214">
                  <c:v>701</c:v>
                </c:pt>
                <c:pt idx="215">
                  <c:v>702</c:v>
                </c:pt>
                <c:pt idx="216">
                  <c:v>703</c:v>
                </c:pt>
                <c:pt idx="217">
                  <c:v>704</c:v>
                </c:pt>
                <c:pt idx="218">
                  <c:v>705</c:v>
                </c:pt>
                <c:pt idx="219">
                  <c:v>706</c:v>
                </c:pt>
                <c:pt idx="220">
                  <c:v>707</c:v>
                </c:pt>
                <c:pt idx="221">
                  <c:v>708</c:v>
                </c:pt>
                <c:pt idx="222">
                  <c:v>709</c:v>
                </c:pt>
                <c:pt idx="223">
                  <c:v>710</c:v>
                </c:pt>
                <c:pt idx="224">
                  <c:v>711</c:v>
                </c:pt>
                <c:pt idx="225">
                  <c:v>712</c:v>
                </c:pt>
                <c:pt idx="226">
                  <c:v>713</c:v>
                </c:pt>
                <c:pt idx="227">
                  <c:v>714</c:v>
                </c:pt>
                <c:pt idx="228">
                  <c:v>715</c:v>
                </c:pt>
                <c:pt idx="229">
                  <c:v>716</c:v>
                </c:pt>
                <c:pt idx="230">
                  <c:v>717</c:v>
                </c:pt>
                <c:pt idx="231">
                  <c:v>718</c:v>
                </c:pt>
                <c:pt idx="232">
                  <c:v>719</c:v>
                </c:pt>
                <c:pt idx="233">
                  <c:v>720</c:v>
                </c:pt>
                <c:pt idx="234">
                  <c:v>721</c:v>
                </c:pt>
                <c:pt idx="235">
                  <c:v>722</c:v>
                </c:pt>
                <c:pt idx="236">
                  <c:v>723</c:v>
                </c:pt>
                <c:pt idx="237">
                  <c:v>724</c:v>
                </c:pt>
                <c:pt idx="238">
                  <c:v>725</c:v>
                </c:pt>
                <c:pt idx="239">
                  <c:v>726</c:v>
                </c:pt>
                <c:pt idx="240">
                  <c:v>727</c:v>
                </c:pt>
                <c:pt idx="241">
                  <c:v>728</c:v>
                </c:pt>
                <c:pt idx="242">
                  <c:v>729</c:v>
                </c:pt>
                <c:pt idx="243">
                  <c:v>730</c:v>
                </c:pt>
                <c:pt idx="244">
                  <c:v>731</c:v>
                </c:pt>
                <c:pt idx="245">
                  <c:v>732</c:v>
                </c:pt>
                <c:pt idx="246">
                  <c:v>733</c:v>
                </c:pt>
                <c:pt idx="247">
                  <c:v>734</c:v>
                </c:pt>
                <c:pt idx="248">
                  <c:v>735</c:v>
                </c:pt>
                <c:pt idx="249">
                  <c:v>736</c:v>
                </c:pt>
                <c:pt idx="250">
                  <c:v>737</c:v>
                </c:pt>
                <c:pt idx="251">
                  <c:v>738</c:v>
                </c:pt>
                <c:pt idx="252">
                  <c:v>739</c:v>
                </c:pt>
                <c:pt idx="253">
                  <c:v>740</c:v>
                </c:pt>
                <c:pt idx="254">
                  <c:v>741</c:v>
                </c:pt>
                <c:pt idx="255">
                  <c:v>742</c:v>
                </c:pt>
                <c:pt idx="256">
                  <c:v>743</c:v>
                </c:pt>
                <c:pt idx="257">
                  <c:v>744</c:v>
                </c:pt>
                <c:pt idx="258">
                  <c:v>745</c:v>
                </c:pt>
                <c:pt idx="259">
                  <c:v>746</c:v>
                </c:pt>
                <c:pt idx="260">
                  <c:v>747</c:v>
                </c:pt>
              </c:numCache>
            </c:numRef>
          </c:xVal>
          <c:yVal>
            <c:numRef>
              <c:f>Graph!$E$489:$E$747</c:f>
              <c:numCache>
                <c:formatCode>General</c:formatCode>
                <c:ptCount val="259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A0-40EE-908F-D145E977077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Graph!$A$488:$A$748</c:f>
              <c:numCache>
                <c:formatCode>General</c:formatCode>
                <c:ptCount val="261"/>
                <c:pt idx="0">
                  <c:v>487</c:v>
                </c:pt>
                <c:pt idx="1">
                  <c:v>488</c:v>
                </c:pt>
                <c:pt idx="2">
                  <c:v>489</c:v>
                </c:pt>
                <c:pt idx="3">
                  <c:v>490</c:v>
                </c:pt>
                <c:pt idx="4">
                  <c:v>491</c:v>
                </c:pt>
                <c:pt idx="5">
                  <c:v>492</c:v>
                </c:pt>
                <c:pt idx="6">
                  <c:v>493</c:v>
                </c:pt>
                <c:pt idx="7">
                  <c:v>494</c:v>
                </c:pt>
                <c:pt idx="8">
                  <c:v>495</c:v>
                </c:pt>
                <c:pt idx="9">
                  <c:v>496</c:v>
                </c:pt>
                <c:pt idx="10">
                  <c:v>497</c:v>
                </c:pt>
                <c:pt idx="11">
                  <c:v>498</c:v>
                </c:pt>
                <c:pt idx="12">
                  <c:v>499</c:v>
                </c:pt>
                <c:pt idx="13">
                  <c:v>500</c:v>
                </c:pt>
                <c:pt idx="14">
                  <c:v>501</c:v>
                </c:pt>
                <c:pt idx="15">
                  <c:v>502</c:v>
                </c:pt>
                <c:pt idx="16">
                  <c:v>503</c:v>
                </c:pt>
                <c:pt idx="17">
                  <c:v>504</c:v>
                </c:pt>
                <c:pt idx="18">
                  <c:v>505</c:v>
                </c:pt>
                <c:pt idx="19">
                  <c:v>506</c:v>
                </c:pt>
                <c:pt idx="20">
                  <c:v>507</c:v>
                </c:pt>
                <c:pt idx="21">
                  <c:v>508</c:v>
                </c:pt>
                <c:pt idx="22">
                  <c:v>509</c:v>
                </c:pt>
                <c:pt idx="23">
                  <c:v>510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514</c:v>
                </c:pt>
                <c:pt idx="28">
                  <c:v>515</c:v>
                </c:pt>
                <c:pt idx="29">
                  <c:v>516</c:v>
                </c:pt>
                <c:pt idx="30">
                  <c:v>517</c:v>
                </c:pt>
                <c:pt idx="31">
                  <c:v>518</c:v>
                </c:pt>
                <c:pt idx="32">
                  <c:v>519</c:v>
                </c:pt>
                <c:pt idx="33">
                  <c:v>520</c:v>
                </c:pt>
                <c:pt idx="34">
                  <c:v>521</c:v>
                </c:pt>
                <c:pt idx="35">
                  <c:v>522</c:v>
                </c:pt>
                <c:pt idx="36">
                  <c:v>523</c:v>
                </c:pt>
                <c:pt idx="37">
                  <c:v>524</c:v>
                </c:pt>
                <c:pt idx="38">
                  <c:v>525</c:v>
                </c:pt>
                <c:pt idx="39">
                  <c:v>526</c:v>
                </c:pt>
                <c:pt idx="40">
                  <c:v>527</c:v>
                </c:pt>
                <c:pt idx="41">
                  <c:v>528</c:v>
                </c:pt>
                <c:pt idx="42">
                  <c:v>529</c:v>
                </c:pt>
                <c:pt idx="43">
                  <c:v>530</c:v>
                </c:pt>
                <c:pt idx="44">
                  <c:v>531</c:v>
                </c:pt>
                <c:pt idx="45">
                  <c:v>532</c:v>
                </c:pt>
                <c:pt idx="46">
                  <c:v>533</c:v>
                </c:pt>
                <c:pt idx="47">
                  <c:v>534</c:v>
                </c:pt>
                <c:pt idx="48">
                  <c:v>535</c:v>
                </c:pt>
                <c:pt idx="49">
                  <c:v>536</c:v>
                </c:pt>
                <c:pt idx="50">
                  <c:v>537</c:v>
                </c:pt>
                <c:pt idx="51">
                  <c:v>538</c:v>
                </c:pt>
                <c:pt idx="52">
                  <c:v>539</c:v>
                </c:pt>
                <c:pt idx="53">
                  <c:v>540</c:v>
                </c:pt>
                <c:pt idx="54">
                  <c:v>541</c:v>
                </c:pt>
                <c:pt idx="55">
                  <c:v>542</c:v>
                </c:pt>
                <c:pt idx="56">
                  <c:v>543</c:v>
                </c:pt>
                <c:pt idx="57">
                  <c:v>544</c:v>
                </c:pt>
                <c:pt idx="58">
                  <c:v>545</c:v>
                </c:pt>
                <c:pt idx="59">
                  <c:v>546</c:v>
                </c:pt>
                <c:pt idx="60">
                  <c:v>547</c:v>
                </c:pt>
                <c:pt idx="61">
                  <c:v>548</c:v>
                </c:pt>
                <c:pt idx="62">
                  <c:v>549</c:v>
                </c:pt>
                <c:pt idx="63">
                  <c:v>550</c:v>
                </c:pt>
                <c:pt idx="64">
                  <c:v>551</c:v>
                </c:pt>
                <c:pt idx="65">
                  <c:v>552</c:v>
                </c:pt>
                <c:pt idx="66">
                  <c:v>553</c:v>
                </c:pt>
                <c:pt idx="67">
                  <c:v>554</c:v>
                </c:pt>
                <c:pt idx="68">
                  <c:v>555</c:v>
                </c:pt>
                <c:pt idx="69">
                  <c:v>556</c:v>
                </c:pt>
                <c:pt idx="70">
                  <c:v>557</c:v>
                </c:pt>
                <c:pt idx="71">
                  <c:v>558</c:v>
                </c:pt>
                <c:pt idx="72">
                  <c:v>559</c:v>
                </c:pt>
                <c:pt idx="73">
                  <c:v>560</c:v>
                </c:pt>
                <c:pt idx="74">
                  <c:v>561</c:v>
                </c:pt>
                <c:pt idx="75">
                  <c:v>562</c:v>
                </c:pt>
                <c:pt idx="76">
                  <c:v>563</c:v>
                </c:pt>
                <c:pt idx="77">
                  <c:v>564</c:v>
                </c:pt>
                <c:pt idx="78">
                  <c:v>565</c:v>
                </c:pt>
                <c:pt idx="79">
                  <c:v>566</c:v>
                </c:pt>
                <c:pt idx="80">
                  <c:v>567</c:v>
                </c:pt>
                <c:pt idx="81">
                  <c:v>568</c:v>
                </c:pt>
                <c:pt idx="82">
                  <c:v>569</c:v>
                </c:pt>
                <c:pt idx="83">
                  <c:v>570</c:v>
                </c:pt>
                <c:pt idx="84">
                  <c:v>571</c:v>
                </c:pt>
                <c:pt idx="85">
                  <c:v>572</c:v>
                </c:pt>
                <c:pt idx="86">
                  <c:v>573</c:v>
                </c:pt>
                <c:pt idx="87">
                  <c:v>574</c:v>
                </c:pt>
                <c:pt idx="88">
                  <c:v>575</c:v>
                </c:pt>
                <c:pt idx="89">
                  <c:v>576</c:v>
                </c:pt>
                <c:pt idx="90">
                  <c:v>577</c:v>
                </c:pt>
                <c:pt idx="91">
                  <c:v>578</c:v>
                </c:pt>
                <c:pt idx="92">
                  <c:v>579</c:v>
                </c:pt>
                <c:pt idx="93">
                  <c:v>580</c:v>
                </c:pt>
                <c:pt idx="94">
                  <c:v>581</c:v>
                </c:pt>
                <c:pt idx="95">
                  <c:v>582</c:v>
                </c:pt>
                <c:pt idx="96">
                  <c:v>583</c:v>
                </c:pt>
                <c:pt idx="97">
                  <c:v>584</c:v>
                </c:pt>
                <c:pt idx="98">
                  <c:v>585</c:v>
                </c:pt>
                <c:pt idx="99">
                  <c:v>586</c:v>
                </c:pt>
                <c:pt idx="100">
                  <c:v>587</c:v>
                </c:pt>
                <c:pt idx="101">
                  <c:v>588</c:v>
                </c:pt>
                <c:pt idx="102">
                  <c:v>589</c:v>
                </c:pt>
                <c:pt idx="103">
                  <c:v>590</c:v>
                </c:pt>
                <c:pt idx="104">
                  <c:v>591</c:v>
                </c:pt>
                <c:pt idx="105">
                  <c:v>592</c:v>
                </c:pt>
                <c:pt idx="106">
                  <c:v>593</c:v>
                </c:pt>
                <c:pt idx="107">
                  <c:v>594</c:v>
                </c:pt>
                <c:pt idx="108">
                  <c:v>595</c:v>
                </c:pt>
                <c:pt idx="109">
                  <c:v>596</c:v>
                </c:pt>
                <c:pt idx="110">
                  <c:v>597</c:v>
                </c:pt>
                <c:pt idx="111">
                  <c:v>598</c:v>
                </c:pt>
                <c:pt idx="112">
                  <c:v>599</c:v>
                </c:pt>
                <c:pt idx="113">
                  <c:v>600</c:v>
                </c:pt>
                <c:pt idx="114">
                  <c:v>601</c:v>
                </c:pt>
                <c:pt idx="115">
                  <c:v>602</c:v>
                </c:pt>
                <c:pt idx="116">
                  <c:v>603</c:v>
                </c:pt>
                <c:pt idx="117">
                  <c:v>604</c:v>
                </c:pt>
                <c:pt idx="118">
                  <c:v>605</c:v>
                </c:pt>
                <c:pt idx="119">
                  <c:v>606</c:v>
                </c:pt>
                <c:pt idx="120">
                  <c:v>607</c:v>
                </c:pt>
                <c:pt idx="121">
                  <c:v>608</c:v>
                </c:pt>
                <c:pt idx="122">
                  <c:v>609</c:v>
                </c:pt>
                <c:pt idx="123">
                  <c:v>610</c:v>
                </c:pt>
                <c:pt idx="124">
                  <c:v>611</c:v>
                </c:pt>
                <c:pt idx="125">
                  <c:v>612</c:v>
                </c:pt>
                <c:pt idx="126">
                  <c:v>613</c:v>
                </c:pt>
                <c:pt idx="127">
                  <c:v>614</c:v>
                </c:pt>
                <c:pt idx="128">
                  <c:v>615</c:v>
                </c:pt>
                <c:pt idx="129">
                  <c:v>616</c:v>
                </c:pt>
                <c:pt idx="130">
                  <c:v>617</c:v>
                </c:pt>
                <c:pt idx="131">
                  <c:v>618</c:v>
                </c:pt>
                <c:pt idx="132">
                  <c:v>619</c:v>
                </c:pt>
                <c:pt idx="133">
                  <c:v>620</c:v>
                </c:pt>
                <c:pt idx="134">
                  <c:v>621</c:v>
                </c:pt>
                <c:pt idx="135">
                  <c:v>622</c:v>
                </c:pt>
                <c:pt idx="136">
                  <c:v>623</c:v>
                </c:pt>
                <c:pt idx="137">
                  <c:v>624</c:v>
                </c:pt>
                <c:pt idx="138">
                  <c:v>625</c:v>
                </c:pt>
                <c:pt idx="139">
                  <c:v>626</c:v>
                </c:pt>
                <c:pt idx="140">
                  <c:v>627</c:v>
                </c:pt>
                <c:pt idx="141">
                  <c:v>628</c:v>
                </c:pt>
                <c:pt idx="142">
                  <c:v>629</c:v>
                </c:pt>
                <c:pt idx="143">
                  <c:v>630</c:v>
                </c:pt>
                <c:pt idx="144">
                  <c:v>631</c:v>
                </c:pt>
                <c:pt idx="145">
                  <c:v>632</c:v>
                </c:pt>
                <c:pt idx="146">
                  <c:v>633</c:v>
                </c:pt>
                <c:pt idx="147">
                  <c:v>634</c:v>
                </c:pt>
                <c:pt idx="148">
                  <c:v>635</c:v>
                </c:pt>
                <c:pt idx="149">
                  <c:v>636</c:v>
                </c:pt>
                <c:pt idx="150">
                  <c:v>637</c:v>
                </c:pt>
                <c:pt idx="151">
                  <c:v>638</c:v>
                </c:pt>
                <c:pt idx="152">
                  <c:v>639</c:v>
                </c:pt>
                <c:pt idx="153">
                  <c:v>640</c:v>
                </c:pt>
                <c:pt idx="154">
                  <c:v>641</c:v>
                </c:pt>
                <c:pt idx="155">
                  <c:v>642</c:v>
                </c:pt>
                <c:pt idx="156">
                  <c:v>643</c:v>
                </c:pt>
                <c:pt idx="157">
                  <c:v>644</c:v>
                </c:pt>
                <c:pt idx="158">
                  <c:v>645</c:v>
                </c:pt>
                <c:pt idx="159">
                  <c:v>646</c:v>
                </c:pt>
                <c:pt idx="160">
                  <c:v>647</c:v>
                </c:pt>
                <c:pt idx="161">
                  <c:v>648</c:v>
                </c:pt>
                <c:pt idx="162">
                  <c:v>649</c:v>
                </c:pt>
                <c:pt idx="163">
                  <c:v>650</c:v>
                </c:pt>
                <c:pt idx="164">
                  <c:v>651</c:v>
                </c:pt>
                <c:pt idx="165">
                  <c:v>652</c:v>
                </c:pt>
                <c:pt idx="166">
                  <c:v>653</c:v>
                </c:pt>
                <c:pt idx="167">
                  <c:v>654</c:v>
                </c:pt>
                <c:pt idx="168">
                  <c:v>655</c:v>
                </c:pt>
                <c:pt idx="169">
                  <c:v>656</c:v>
                </c:pt>
                <c:pt idx="170">
                  <c:v>657</c:v>
                </c:pt>
                <c:pt idx="171">
                  <c:v>658</c:v>
                </c:pt>
                <c:pt idx="172">
                  <c:v>659</c:v>
                </c:pt>
                <c:pt idx="173">
                  <c:v>660</c:v>
                </c:pt>
                <c:pt idx="174">
                  <c:v>661</c:v>
                </c:pt>
                <c:pt idx="175">
                  <c:v>662</c:v>
                </c:pt>
                <c:pt idx="176">
                  <c:v>663</c:v>
                </c:pt>
                <c:pt idx="177">
                  <c:v>664</c:v>
                </c:pt>
                <c:pt idx="178">
                  <c:v>665</c:v>
                </c:pt>
                <c:pt idx="179">
                  <c:v>666</c:v>
                </c:pt>
                <c:pt idx="180">
                  <c:v>667</c:v>
                </c:pt>
                <c:pt idx="181">
                  <c:v>668</c:v>
                </c:pt>
                <c:pt idx="182">
                  <c:v>669</c:v>
                </c:pt>
                <c:pt idx="183">
                  <c:v>670</c:v>
                </c:pt>
                <c:pt idx="184">
                  <c:v>671</c:v>
                </c:pt>
                <c:pt idx="185">
                  <c:v>672</c:v>
                </c:pt>
                <c:pt idx="186">
                  <c:v>673</c:v>
                </c:pt>
                <c:pt idx="187">
                  <c:v>674</c:v>
                </c:pt>
                <c:pt idx="188">
                  <c:v>675</c:v>
                </c:pt>
                <c:pt idx="189">
                  <c:v>676</c:v>
                </c:pt>
                <c:pt idx="190">
                  <c:v>677</c:v>
                </c:pt>
                <c:pt idx="191">
                  <c:v>678</c:v>
                </c:pt>
                <c:pt idx="192">
                  <c:v>679</c:v>
                </c:pt>
                <c:pt idx="193">
                  <c:v>680</c:v>
                </c:pt>
                <c:pt idx="194">
                  <c:v>681</c:v>
                </c:pt>
                <c:pt idx="195">
                  <c:v>682</c:v>
                </c:pt>
                <c:pt idx="196">
                  <c:v>683</c:v>
                </c:pt>
                <c:pt idx="197">
                  <c:v>684</c:v>
                </c:pt>
                <c:pt idx="198">
                  <c:v>685</c:v>
                </c:pt>
                <c:pt idx="199">
                  <c:v>686</c:v>
                </c:pt>
                <c:pt idx="200">
                  <c:v>687</c:v>
                </c:pt>
                <c:pt idx="201">
                  <c:v>688</c:v>
                </c:pt>
                <c:pt idx="202">
                  <c:v>689</c:v>
                </c:pt>
                <c:pt idx="203">
                  <c:v>690</c:v>
                </c:pt>
                <c:pt idx="204">
                  <c:v>691</c:v>
                </c:pt>
                <c:pt idx="205">
                  <c:v>692</c:v>
                </c:pt>
                <c:pt idx="206">
                  <c:v>693</c:v>
                </c:pt>
                <c:pt idx="207">
                  <c:v>694</c:v>
                </c:pt>
                <c:pt idx="208">
                  <c:v>695</c:v>
                </c:pt>
                <c:pt idx="209">
                  <c:v>696</c:v>
                </c:pt>
                <c:pt idx="210">
                  <c:v>697</c:v>
                </c:pt>
                <c:pt idx="211">
                  <c:v>698</c:v>
                </c:pt>
                <c:pt idx="212">
                  <c:v>699</c:v>
                </c:pt>
                <c:pt idx="213">
                  <c:v>700</c:v>
                </c:pt>
                <c:pt idx="214">
                  <c:v>701</c:v>
                </c:pt>
                <c:pt idx="215">
                  <c:v>702</c:v>
                </c:pt>
                <c:pt idx="216">
                  <c:v>703</c:v>
                </c:pt>
                <c:pt idx="217">
                  <c:v>704</c:v>
                </c:pt>
                <c:pt idx="218">
                  <c:v>705</c:v>
                </c:pt>
                <c:pt idx="219">
                  <c:v>706</c:v>
                </c:pt>
                <c:pt idx="220">
                  <c:v>707</c:v>
                </c:pt>
                <c:pt idx="221">
                  <c:v>708</c:v>
                </c:pt>
                <c:pt idx="222">
                  <c:v>709</c:v>
                </c:pt>
                <c:pt idx="223">
                  <c:v>710</c:v>
                </c:pt>
                <c:pt idx="224">
                  <c:v>711</c:v>
                </c:pt>
                <c:pt idx="225">
                  <c:v>712</c:v>
                </c:pt>
                <c:pt idx="226">
                  <c:v>713</c:v>
                </c:pt>
                <c:pt idx="227">
                  <c:v>714</c:v>
                </c:pt>
                <c:pt idx="228">
                  <c:v>715</c:v>
                </c:pt>
                <c:pt idx="229">
                  <c:v>716</c:v>
                </c:pt>
                <c:pt idx="230">
                  <c:v>717</c:v>
                </c:pt>
                <c:pt idx="231">
                  <c:v>718</c:v>
                </c:pt>
                <c:pt idx="232">
                  <c:v>719</c:v>
                </c:pt>
                <c:pt idx="233">
                  <c:v>720</c:v>
                </c:pt>
                <c:pt idx="234">
                  <c:v>721</c:v>
                </c:pt>
                <c:pt idx="235">
                  <c:v>722</c:v>
                </c:pt>
                <c:pt idx="236">
                  <c:v>723</c:v>
                </c:pt>
                <c:pt idx="237">
                  <c:v>724</c:v>
                </c:pt>
                <c:pt idx="238">
                  <c:v>725</c:v>
                </c:pt>
                <c:pt idx="239">
                  <c:v>726</c:v>
                </c:pt>
                <c:pt idx="240">
                  <c:v>727</c:v>
                </c:pt>
                <c:pt idx="241">
                  <c:v>728</c:v>
                </c:pt>
                <c:pt idx="242">
                  <c:v>729</c:v>
                </c:pt>
                <c:pt idx="243">
                  <c:v>730</c:v>
                </c:pt>
                <c:pt idx="244">
                  <c:v>731</c:v>
                </c:pt>
                <c:pt idx="245">
                  <c:v>732</c:v>
                </c:pt>
                <c:pt idx="246">
                  <c:v>733</c:v>
                </c:pt>
                <c:pt idx="247">
                  <c:v>734</c:v>
                </c:pt>
                <c:pt idx="248">
                  <c:v>735</c:v>
                </c:pt>
                <c:pt idx="249">
                  <c:v>736</c:v>
                </c:pt>
                <c:pt idx="250">
                  <c:v>737</c:v>
                </c:pt>
                <c:pt idx="251">
                  <c:v>738</c:v>
                </c:pt>
                <c:pt idx="252">
                  <c:v>739</c:v>
                </c:pt>
                <c:pt idx="253">
                  <c:v>740</c:v>
                </c:pt>
                <c:pt idx="254">
                  <c:v>741</c:v>
                </c:pt>
                <c:pt idx="255">
                  <c:v>742</c:v>
                </c:pt>
                <c:pt idx="256">
                  <c:v>743</c:v>
                </c:pt>
                <c:pt idx="257">
                  <c:v>744</c:v>
                </c:pt>
                <c:pt idx="258">
                  <c:v>745</c:v>
                </c:pt>
                <c:pt idx="259">
                  <c:v>746</c:v>
                </c:pt>
                <c:pt idx="260">
                  <c:v>747</c:v>
                </c:pt>
              </c:numCache>
            </c:numRef>
          </c:xVal>
          <c:yVal>
            <c:numRef>
              <c:f>Graph!$G$489:$G$747</c:f>
              <c:numCache>
                <c:formatCode>General</c:formatCode>
                <c:ptCount val="25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A0-40EE-908F-D145E977077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Graph!$A$488:$A$748</c:f>
              <c:numCache>
                <c:formatCode>General</c:formatCode>
                <c:ptCount val="261"/>
                <c:pt idx="0">
                  <c:v>487</c:v>
                </c:pt>
                <c:pt idx="1">
                  <c:v>488</c:v>
                </c:pt>
                <c:pt idx="2">
                  <c:v>489</c:v>
                </c:pt>
                <c:pt idx="3">
                  <c:v>490</c:v>
                </c:pt>
                <c:pt idx="4">
                  <c:v>491</c:v>
                </c:pt>
                <c:pt idx="5">
                  <c:v>492</c:v>
                </c:pt>
                <c:pt idx="6">
                  <c:v>493</c:v>
                </c:pt>
                <c:pt idx="7">
                  <c:v>494</c:v>
                </c:pt>
                <c:pt idx="8">
                  <c:v>495</c:v>
                </c:pt>
                <c:pt idx="9">
                  <c:v>496</c:v>
                </c:pt>
                <c:pt idx="10">
                  <c:v>497</c:v>
                </c:pt>
                <c:pt idx="11">
                  <c:v>498</c:v>
                </c:pt>
                <c:pt idx="12">
                  <c:v>499</c:v>
                </c:pt>
                <c:pt idx="13">
                  <c:v>500</c:v>
                </c:pt>
                <c:pt idx="14">
                  <c:v>501</c:v>
                </c:pt>
                <c:pt idx="15">
                  <c:v>502</c:v>
                </c:pt>
                <c:pt idx="16">
                  <c:v>503</c:v>
                </c:pt>
                <c:pt idx="17">
                  <c:v>504</c:v>
                </c:pt>
                <c:pt idx="18">
                  <c:v>505</c:v>
                </c:pt>
                <c:pt idx="19">
                  <c:v>506</c:v>
                </c:pt>
                <c:pt idx="20">
                  <c:v>507</c:v>
                </c:pt>
                <c:pt idx="21">
                  <c:v>508</c:v>
                </c:pt>
                <c:pt idx="22">
                  <c:v>509</c:v>
                </c:pt>
                <c:pt idx="23">
                  <c:v>510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514</c:v>
                </c:pt>
                <c:pt idx="28">
                  <c:v>515</c:v>
                </c:pt>
                <c:pt idx="29">
                  <c:v>516</c:v>
                </c:pt>
                <c:pt idx="30">
                  <c:v>517</c:v>
                </c:pt>
                <c:pt idx="31">
                  <c:v>518</c:v>
                </c:pt>
                <c:pt idx="32">
                  <c:v>519</c:v>
                </c:pt>
                <c:pt idx="33">
                  <c:v>520</c:v>
                </c:pt>
                <c:pt idx="34">
                  <c:v>521</c:v>
                </c:pt>
                <c:pt idx="35">
                  <c:v>522</c:v>
                </c:pt>
                <c:pt idx="36">
                  <c:v>523</c:v>
                </c:pt>
                <c:pt idx="37">
                  <c:v>524</c:v>
                </c:pt>
                <c:pt idx="38">
                  <c:v>525</c:v>
                </c:pt>
                <c:pt idx="39">
                  <c:v>526</c:v>
                </c:pt>
                <c:pt idx="40">
                  <c:v>527</c:v>
                </c:pt>
                <c:pt idx="41">
                  <c:v>528</c:v>
                </c:pt>
                <c:pt idx="42">
                  <c:v>529</c:v>
                </c:pt>
                <c:pt idx="43">
                  <c:v>530</c:v>
                </c:pt>
                <c:pt idx="44">
                  <c:v>531</c:v>
                </c:pt>
                <c:pt idx="45">
                  <c:v>532</c:v>
                </c:pt>
                <c:pt idx="46">
                  <c:v>533</c:v>
                </c:pt>
                <c:pt idx="47">
                  <c:v>534</c:v>
                </c:pt>
                <c:pt idx="48">
                  <c:v>535</c:v>
                </c:pt>
                <c:pt idx="49">
                  <c:v>536</c:v>
                </c:pt>
                <c:pt idx="50">
                  <c:v>537</c:v>
                </c:pt>
                <c:pt idx="51">
                  <c:v>538</c:v>
                </c:pt>
                <c:pt idx="52">
                  <c:v>539</c:v>
                </c:pt>
                <c:pt idx="53">
                  <c:v>540</c:v>
                </c:pt>
                <c:pt idx="54">
                  <c:v>541</c:v>
                </c:pt>
                <c:pt idx="55">
                  <c:v>542</c:v>
                </c:pt>
                <c:pt idx="56">
                  <c:v>543</c:v>
                </c:pt>
                <c:pt idx="57">
                  <c:v>544</c:v>
                </c:pt>
                <c:pt idx="58">
                  <c:v>545</c:v>
                </c:pt>
                <c:pt idx="59">
                  <c:v>546</c:v>
                </c:pt>
                <c:pt idx="60">
                  <c:v>547</c:v>
                </c:pt>
                <c:pt idx="61">
                  <c:v>548</c:v>
                </c:pt>
                <c:pt idx="62">
                  <c:v>549</c:v>
                </c:pt>
                <c:pt idx="63">
                  <c:v>550</c:v>
                </c:pt>
                <c:pt idx="64">
                  <c:v>551</c:v>
                </c:pt>
                <c:pt idx="65">
                  <c:v>552</c:v>
                </c:pt>
                <c:pt idx="66">
                  <c:v>553</c:v>
                </c:pt>
                <c:pt idx="67">
                  <c:v>554</c:v>
                </c:pt>
                <c:pt idx="68">
                  <c:v>555</c:v>
                </c:pt>
                <c:pt idx="69">
                  <c:v>556</c:v>
                </c:pt>
                <c:pt idx="70">
                  <c:v>557</c:v>
                </c:pt>
                <c:pt idx="71">
                  <c:v>558</c:v>
                </c:pt>
                <c:pt idx="72">
                  <c:v>559</c:v>
                </c:pt>
                <c:pt idx="73">
                  <c:v>560</c:v>
                </c:pt>
                <c:pt idx="74">
                  <c:v>561</c:v>
                </c:pt>
                <c:pt idx="75">
                  <c:v>562</c:v>
                </c:pt>
                <c:pt idx="76">
                  <c:v>563</c:v>
                </c:pt>
                <c:pt idx="77">
                  <c:v>564</c:v>
                </c:pt>
                <c:pt idx="78">
                  <c:v>565</c:v>
                </c:pt>
                <c:pt idx="79">
                  <c:v>566</c:v>
                </c:pt>
                <c:pt idx="80">
                  <c:v>567</c:v>
                </c:pt>
                <c:pt idx="81">
                  <c:v>568</c:v>
                </c:pt>
                <c:pt idx="82">
                  <c:v>569</c:v>
                </c:pt>
                <c:pt idx="83">
                  <c:v>570</c:v>
                </c:pt>
                <c:pt idx="84">
                  <c:v>571</c:v>
                </c:pt>
                <c:pt idx="85">
                  <c:v>572</c:v>
                </c:pt>
                <c:pt idx="86">
                  <c:v>573</c:v>
                </c:pt>
                <c:pt idx="87">
                  <c:v>574</c:v>
                </c:pt>
                <c:pt idx="88">
                  <c:v>575</c:v>
                </c:pt>
                <c:pt idx="89">
                  <c:v>576</c:v>
                </c:pt>
                <c:pt idx="90">
                  <c:v>577</c:v>
                </c:pt>
                <c:pt idx="91">
                  <c:v>578</c:v>
                </c:pt>
                <c:pt idx="92">
                  <c:v>579</c:v>
                </c:pt>
                <c:pt idx="93">
                  <c:v>580</c:v>
                </c:pt>
                <c:pt idx="94">
                  <c:v>581</c:v>
                </c:pt>
                <c:pt idx="95">
                  <c:v>582</c:v>
                </c:pt>
                <c:pt idx="96">
                  <c:v>583</c:v>
                </c:pt>
                <c:pt idx="97">
                  <c:v>584</c:v>
                </c:pt>
                <c:pt idx="98">
                  <c:v>585</c:v>
                </c:pt>
                <c:pt idx="99">
                  <c:v>586</c:v>
                </c:pt>
                <c:pt idx="100">
                  <c:v>587</c:v>
                </c:pt>
                <c:pt idx="101">
                  <c:v>588</c:v>
                </c:pt>
                <c:pt idx="102">
                  <c:v>589</c:v>
                </c:pt>
                <c:pt idx="103">
                  <c:v>590</c:v>
                </c:pt>
                <c:pt idx="104">
                  <c:v>591</c:v>
                </c:pt>
                <c:pt idx="105">
                  <c:v>592</c:v>
                </c:pt>
                <c:pt idx="106">
                  <c:v>593</c:v>
                </c:pt>
                <c:pt idx="107">
                  <c:v>594</c:v>
                </c:pt>
                <c:pt idx="108">
                  <c:v>595</c:v>
                </c:pt>
                <c:pt idx="109">
                  <c:v>596</c:v>
                </c:pt>
                <c:pt idx="110">
                  <c:v>597</c:v>
                </c:pt>
                <c:pt idx="111">
                  <c:v>598</c:v>
                </c:pt>
                <c:pt idx="112">
                  <c:v>599</c:v>
                </c:pt>
                <c:pt idx="113">
                  <c:v>600</c:v>
                </c:pt>
                <c:pt idx="114">
                  <c:v>601</c:v>
                </c:pt>
                <c:pt idx="115">
                  <c:v>602</c:v>
                </c:pt>
                <c:pt idx="116">
                  <c:v>603</c:v>
                </c:pt>
                <c:pt idx="117">
                  <c:v>604</c:v>
                </c:pt>
                <c:pt idx="118">
                  <c:v>605</c:v>
                </c:pt>
                <c:pt idx="119">
                  <c:v>606</c:v>
                </c:pt>
                <c:pt idx="120">
                  <c:v>607</c:v>
                </c:pt>
                <c:pt idx="121">
                  <c:v>608</c:v>
                </c:pt>
                <c:pt idx="122">
                  <c:v>609</c:v>
                </c:pt>
                <c:pt idx="123">
                  <c:v>610</c:v>
                </c:pt>
                <c:pt idx="124">
                  <c:v>611</c:v>
                </c:pt>
                <c:pt idx="125">
                  <c:v>612</c:v>
                </c:pt>
                <c:pt idx="126">
                  <c:v>613</c:v>
                </c:pt>
                <c:pt idx="127">
                  <c:v>614</c:v>
                </c:pt>
                <c:pt idx="128">
                  <c:v>615</c:v>
                </c:pt>
                <c:pt idx="129">
                  <c:v>616</c:v>
                </c:pt>
                <c:pt idx="130">
                  <c:v>617</c:v>
                </c:pt>
                <c:pt idx="131">
                  <c:v>618</c:v>
                </c:pt>
                <c:pt idx="132">
                  <c:v>619</c:v>
                </c:pt>
                <c:pt idx="133">
                  <c:v>620</c:v>
                </c:pt>
                <c:pt idx="134">
                  <c:v>621</c:v>
                </c:pt>
                <c:pt idx="135">
                  <c:v>622</c:v>
                </c:pt>
                <c:pt idx="136">
                  <c:v>623</c:v>
                </c:pt>
                <c:pt idx="137">
                  <c:v>624</c:v>
                </c:pt>
                <c:pt idx="138">
                  <c:v>625</c:v>
                </c:pt>
                <c:pt idx="139">
                  <c:v>626</c:v>
                </c:pt>
                <c:pt idx="140">
                  <c:v>627</c:v>
                </c:pt>
                <c:pt idx="141">
                  <c:v>628</c:v>
                </c:pt>
                <c:pt idx="142">
                  <c:v>629</c:v>
                </c:pt>
                <c:pt idx="143">
                  <c:v>630</c:v>
                </c:pt>
                <c:pt idx="144">
                  <c:v>631</c:v>
                </c:pt>
                <c:pt idx="145">
                  <c:v>632</c:v>
                </c:pt>
                <c:pt idx="146">
                  <c:v>633</c:v>
                </c:pt>
                <c:pt idx="147">
                  <c:v>634</c:v>
                </c:pt>
                <c:pt idx="148">
                  <c:v>635</c:v>
                </c:pt>
                <c:pt idx="149">
                  <c:v>636</c:v>
                </c:pt>
                <c:pt idx="150">
                  <c:v>637</c:v>
                </c:pt>
                <c:pt idx="151">
                  <c:v>638</c:v>
                </c:pt>
                <c:pt idx="152">
                  <c:v>639</c:v>
                </c:pt>
                <c:pt idx="153">
                  <c:v>640</c:v>
                </c:pt>
                <c:pt idx="154">
                  <c:v>641</c:v>
                </c:pt>
                <c:pt idx="155">
                  <c:v>642</c:v>
                </c:pt>
                <c:pt idx="156">
                  <c:v>643</c:v>
                </c:pt>
                <c:pt idx="157">
                  <c:v>644</c:v>
                </c:pt>
                <c:pt idx="158">
                  <c:v>645</c:v>
                </c:pt>
                <c:pt idx="159">
                  <c:v>646</c:v>
                </c:pt>
                <c:pt idx="160">
                  <c:v>647</c:v>
                </c:pt>
                <c:pt idx="161">
                  <c:v>648</c:v>
                </c:pt>
                <c:pt idx="162">
                  <c:v>649</c:v>
                </c:pt>
                <c:pt idx="163">
                  <c:v>650</c:v>
                </c:pt>
                <c:pt idx="164">
                  <c:v>651</c:v>
                </c:pt>
                <c:pt idx="165">
                  <c:v>652</c:v>
                </c:pt>
                <c:pt idx="166">
                  <c:v>653</c:v>
                </c:pt>
                <c:pt idx="167">
                  <c:v>654</c:v>
                </c:pt>
                <c:pt idx="168">
                  <c:v>655</c:v>
                </c:pt>
                <c:pt idx="169">
                  <c:v>656</c:v>
                </c:pt>
                <c:pt idx="170">
                  <c:v>657</c:v>
                </c:pt>
                <c:pt idx="171">
                  <c:v>658</c:v>
                </c:pt>
                <c:pt idx="172">
                  <c:v>659</c:v>
                </c:pt>
                <c:pt idx="173">
                  <c:v>660</c:v>
                </c:pt>
                <c:pt idx="174">
                  <c:v>661</c:v>
                </c:pt>
                <c:pt idx="175">
                  <c:v>662</c:v>
                </c:pt>
                <c:pt idx="176">
                  <c:v>663</c:v>
                </c:pt>
                <c:pt idx="177">
                  <c:v>664</c:v>
                </c:pt>
                <c:pt idx="178">
                  <c:v>665</c:v>
                </c:pt>
                <c:pt idx="179">
                  <c:v>666</c:v>
                </c:pt>
                <c:pt idx="180">
                  <c:v>667</c:v>
                </c:pt>
                <c:pt idx="181">
                  <c:v>668</c:v>
                </c:pt>
                <c:pt idx="182">
                  <c:v>669</c:v>
                </c:pt>
                <c:pt idx="183">
                  <c:v>670</c:v>
                </c:pt>
                <c:pt idx="184">
                  <c:v>671</c:v>
                </c:pt>
                <c:pt idx="185">
                  <c:v>672</c:v>
                </c:pt>
                <c:pt idx="186">
                  <c:v>673</c:v>
                </c:pt>
                <c:pt idx="187">
                  <c:v>674</c:v>
                </c:pt>
                <c:pt idx="188">
                  <c:v>675</c:v>
                </c:pt>
                <c:pt idx="189">
                  <c:v>676</c:v>
                </c:pt>
                <c:pt idx="190">
                  <c:v>677</c:v>
                </c:pt>
                <c:pt idx="191">
                  <c:v>678</c:v>
                </c:pt>
                <c:pt idx="192">
                  <c:v>679</c:v>
                </c:pt>
                <c:pt idx="193">
                  <c:v>680</c:v>
                </c:pt>
                <c:pt idx="194">
                  <c:v>681</c:v>
                </c:pt>
                <c:pt idx="195">
                  <c:v>682</c:v>
                </c:pt>
                <c:pt idx="196">
                  <c:v>683</c:v>
                </c:pt>
                <c:pt idx="197">
                  <c:v>684</c:v>
                </c:pt>
                <c:pt idx="198">
                  <c:v>685</c:v>
                </c:pt>
                <c:pt idx="199">
                  <c:v>686</c:v>
                </c:pt>
                <c:pt idx="200">
                  <c:v>687</c:v>
                </c:pt>
                <c:pt idx="201">
                  <c:v>688</c:v>
                </c:pt>
                <c:pt idx="202">
                  <c:v>689</c:v>
                </c:pt>
                <c:pt idx="203">
                  <c:v>690</c:v>
                </c:pt>
                <c:pt idx="204">
                  <c:v>691</c:v>
                </c:pt>
                <c:pt idx="205">
                  <c:v>692</c:v>
                </c:pt>
                <c:pt idx="206">
                  <c:v>693</c:v>
                </c:pt>
                <c:pt idx="207">
                  <c:v>694</c:v>
                </c:pt>
                <c:pt idx="208">
                  <c:v>695</c:v>
                </c:pt>
                <c:pt idx="209">
                  <c:v>696</c:v>
                </c:pt>
                <c:pt idx="210">
                  <c:v>697</c:v>
                </c:pt>
                <c:pt idx="211">
                  <c:v>698</c:v>
                </c:pt>
                <c:pt idx="212">
                  <c:v>699</c:v>
                </c:pt>
                <c:pt idx="213">
                  <c:v>700</c:v>
                </c:pt>
                <c:pt idx="214">
                  <c:v>701</c:v>
                </c:pt>
                <c:pt idx="215">
                  <c:v>702</c:v>
                </c:pt>
                <c:pt idx="216">
                  <c:v>703</c:v>
                </c:pt>
                <c:pt idx="217">
                  <c:v>704</c:v>
                </c:pt>
                <c:pt idx="218">
                  <c:v>705</c:v>
                </c:pt>
                <c:pt idx="219">
                  <c:v>706</c:v>
                </c:pt>
                <c:pt idx="220">
                  <c:v>707</c:v>
                </c:pt>
                <c:pt idx="221">
                  <c:v>708</c:v>
                </c:pt>
                <c:pt idx="222">
                  <c:v>709</c:v>
                </c:pt>
                <c:pt idx="223">
                  <c:v>710</c:v>
                </c:pt>
                <c:pt idx="224">
                  <c:v>711</c:v>
                </c:pt>
                <c:pt idx="225">
                  <c:v>712</c:v>
                </c:pt>
                <c:pt idx="226">
                  <c:v>713</c:v>
                </c:pt>
                <c:pt idx="227">
                  <c:v>714</c:v>
                </c:pt>
                <c:pt idx="228">
                  <c:v>715</c:v>
                </c:pt>
                <c:pt idx="229">
                  <c:v>716</c:v>
                </c:pt>
                <c:pt idx="230">
                  <c:v>717</c:v>
                </c:pt>
                <c:pt idx="231">
                  <c:v>718</c:v>
                </c:pt>
                <c:pt idx="232">
                  <c:v>719</c:v>
                </c:pt>
                <c:pt idx="233">
                  <c:v>720</c:v>
                </c:pt>
                <c:pt idx="234">
                  <c:v>721</c:v>
                </c:pt>
                <c:pt idx="235">
                  <c:v>722</c:v>
                </c:pt>
                <c:pt idx="236">
                  <c:v>723</c:v>
                </c:pt>
                <c:pt idx="237">
                  <c:v>724</c:v>
                </c:pt>
                <c:pt idx="238">
                  <c:v>725</c:v>
                </c:pt>
                <c:pt idx="239">
                  <c:v>726</c:v>
                </c:pt>
                <c:pt idx="240">
                  <c:v>727</c:v>
                </c:pt>
                <c:pt idx="241">
                  <c:v>728</c:v>
                </c:pt>
                <c:pt idx="242">
                  <c:v>729</c:v>
                </c:pt>
                <c:pt idx="243">
                  <c:v>730</c:v>
                </c:pt>
                <c:pt idx="244">
                  <c:v>731</c:v>
                </c:pt>
                <c:pt idx="245">
                  <c:v>732</c:v>
                </c:pt>
                <c:pt idx="246">
                  <c:v>733</c:v>
                </c:pt>
                <c:pt idx="247">
                  <c:v>734</c:v>
                </c:pt>
                <c:pt idx="248">
                  <c:v>735</c:v>
                </c:pt>
                <c:pt idx="249">
                  <c:v>736</c:v>
                </c:pt>
                <c:pt idx="250">
                  <c:v>737</c:v>
                </c:pt>
                <c:pt idx="251">
                  <c:v>738</c:v>
                </c:pt>
                <c:pt idx="252">
                  <c:v>739</c:v>
                </c:pt>
                <c:pt idx="253">
                  <c:v>740</c:v>
                </c:pt>
                <c:pt idx="254">
                  <c:v>741</c:v>
                </c:pt>
                <c:pt idx="255">
                  <c:v>742</c:v>
                </c:pt>
                <c:pt idx="256">
                  <c:v>743</c:v>
                </c:pt>
                <c:pt idx="257">
                  <c:v>744</c:v>
                </c:pt>
                <c:pt idx="258">
                  <c:v>745</c:v>
                </c:pt>
                <c:pt idx="259">
                  <c:v>746</c:v>
                </c:pt>
                <c:pt idx="260">
                  <c:v>747</c:v>
                </c:pt>
              </c:numCache>
            </c:numRef>
          </c:xVal>
          <c:yVal>
            <c:numRef>
              <c:f>Graph!$H$489:$H$747</c:f>
              <c:numCache>
                <c:formatCode>General</c:formatCode>
                <c:ptCount val="25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A0-40EE-908F-D145E977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40592"/>
        <c:axId val="177140112"/>
      </c:scatterChart>
      <c:valAx>
        <c:axId val="177140592"/>
        <c:scaling>
          <c:orientation val="minMax"/>
          <c:max val="747"/>
          <c:min val="487"/>
        </c:scaling>
        <c:delete val="0"/>
        <c:axPos val="b"/>
        <c:numFmt formatCode="General" sourceLinked="1"/>
        <c:majorTickMark val="out"/>
        <c:minorTickMark val="none"/>
        <c:tickLblPos val="nextTo"/>
        <c:crossAx val="177140112"/>
        <c:crosses val="autoZero"/>
        <c:crossBetween val="midCat"/>
      </c:valAx>
      <c:valAx>
        <c:axId val="177140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7140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Graph!$A$750:$A$1020</c:f>
              <c:numCache>
                <c:formatCode>General</c:formatCode>
                <c:ptCount val="271"/>
                <c:pt idx="0">
                  <c:v>749</c:v>
                </c:pt>
                <c:pt idx="1">
                  <c:v>750</c:v>
                </c:pt>
                <c:pt idx="2">
                  <c:v>751</c:v>
                </c:pt>
                <c:pt idx="3">
                  <c:v>752</c:v>
                </c:pt>
                <c:pt idx="4">
                  <c:v>753</c:v>
                </c:pt>
                <c:pt idx="5">
                  <c:v>754</c:v>
                </c:pt>
                <c:pt idx="6">
                  <c:v>755</c:v>
                </c:pt>
                <c:pt idx="7">
                  <c:v>756</c:v>
                </c:pt>
                <c:pt idx="8">
                  <c:v>757</c:v>
                </c:pt>
                <c:pt idx="9">
                  <c:v>758</c:v>
                </c:pt>
                <c:pt idx="10">
                  <c:v>759</c:v>
                </c:pt>
                <c:pt idx="11">
                  <c:v>760</c:v>
                </c:pt>
                <c:pt idx="12">
                  <c:v>761</c:v>
                </c:pt>
                <c:pt idx="13">
                  <c:v>762</c:v>
                </c:pt>
                <c:pt idx="14">
                  <c:v>763</c:v>
                </c:pt>
                <c:pt idx="15">
                  <c:v>764</c:v>
                </c:pt>
                <c:pt idx="16">
                  <c:v>765</c:v>
                </c:pt>
                <c:pt idx="17">
                  <c:v>766</c:v>
                </c:pt>
                <c:pt idx="18">
                  <c:v>767</c:v>
                </c:pt>
                <c:pt idx="19">
                  <c:v>768</c:v>
                </c:pt>
                <c:pt idx="20">
                  <c:v>769</c:v>
                </c:pt>
                <c:pt idx="21">
                  <c:v>770</c:v>
                </c:pt>
                <c:pt idx="22">
                  <c:v>771</c:v>
                </c:pt>
                <c:pt idx="23">
                  <c:v>772</c:v>
                </c:pt>
                <c:pt idx="24">
                  <c:v>773</c:v>
                </c:pt>
                <c:pt idx="25">
                  <c:v>774</c:v>
                </c:pt>
                <c:pt idx="26">
                  <c:v>775</c:v>
                </c:pt>
                <c:pt idx="27">
                  <c:v>776</c:v>
                </c:pt>
                <c:pt idx="28">
                  <c:v>777</c:v>
                </c:pt>
                <c:pt idx="29">
                  <c:v>778</c:v>
                </c:pt>
                <c:pt idx="30">
                  <c:v>779</c:v>
                </c:pt>
                <c:pt idx="31">
                  <c:v>780</c:v>
                </c:pt>
                <c:pt idx="32">
                  <c:v>781</c:v>
                </c:pt>
                <c:pt idx="33">
                  <c:v>782</c:v>
                </c:pt>
                <c:pt idx="34">
                  <c:v>783</c:v>
                </c:pt>
                <c:pt idx="35">
                  <c:v>784</c:v>
                </c:pt>
                <c:pt idx="36">
                  <c:v>785</c:v>
                </c:pt>
                <c:pt idx="37">
                  <c:v>786</c:v>
                </c:pt>
                <c:pt idx="38">
                  <c:v>787</c:v>
                </c:pt>
                <c:pt idx="39">
                  <c:v>788</c:v>
                </c:pt>
                <c:pt idx="40">
                  <c:v>789</c:v>
                </c:pt>
                <c:pt idx="41">
                  <c:v>790</c:v>
                </c:pt>
                <c:pt idx="42">
                  <c:v>791</c:v>
                </c:pt>
                <c:pt idx="43">
                  <c:v>792</c:v>
                </c:pt>
                <c:pt idx="44">
                  <c:v>793</c:v>
                </c:pt>
                <c:pt idx="45">
                  <c:v>794</c:v>
                </c:pt>
                <c:pt idx="46">
                  <c:v>795</c:v>
                </c:pt>
                <c:pt idx="47">
                  <c:v>796</c:v>
                </c:pt>
                <c:pt idx="48">
                  <c:v>797</c:v>
                </c:pt>
                <c:pt idx="49">
                  <c:v>798</c:v>
                </c:pt>
                <c:pt idx="50">
                  <c:v>799</c:v>
                </c:pt>
                <c:pt idx="51">
                  <c:v>800</c:v>
                </c:pt>
                <c:pt idx="52">
                  <c:v>801</c:v>
                </c:pt>
                <c:pt idx="53">
                  <c:v>802</c:v>
                </c:pt>
                <c:pt idx="54">
                  <c:v>803</c:v>
                </c:pt>
                <c:pt idx="55">
                  <c:v>804</c:v>
                </c:pt>
                <c:pt idx="56">
                  <c:v>805</c:v>
                </c:pt>
                <c:pt idx="57">
                  <c:v>806</c:v>
                </c:pt>
                <c:pt idx="58">
                  <c:v>807</c:v>
                </c:pt>
                <c:pt idx="59">
                  <c:v>808</c:v>
                </c:pt>
                <c:pt idx="60">
                  <c:v>809</c:v>
                </c:pt>
                <c:pt idx="61">
                  <c:v>810</c:v>
                </c:pt>
                <c:pt idx="62">
                  <c:v>811</c:v>
                </c:pt>
                <c:pt idx="63">
                  <c:v>812</c:v>
                </c:pt>
                <c:pt idx="64">
                  <c:v>813</c:v>
                </c:pt>
                <c:pt idx="65">
                  <c:v>814</c:v>
                </c:pt>
                <c:pt idx="66">
                  <c:v>815</c:v>
                </c:pt>
                <c:pt idx="67">
                  <c:v>816</c:v>
                </c:pt>
                <c:pt idx="68">
                  <c:v>817</c:v>
                </c:pt>
                <c:pt idx="69">
                  <c:v>818</c:v>
                </c:pt>
                <c:pt idx="70">
                  <c:v>819</c:v>
                </c:pt>
                <c:pt idx="71">
                  <c:v>820</c:v>
                </c:pt>
                <c:pt idx="72">
                  <c:v>821</c:v>
                </c:pt>
                <c:pt idx="73">
                  <c:v>822</c:v>
                </c:pt>
                <c:pt idx="74">
                  <c:v>823</c:v>
                </c:pt>
                <c:pt idx="75">
                  <c:v>824</c:v>
                </c:pt>
                <c:pt idx="76">
                  <c:v>825</c:v>
                </c:pt>
                <c:pt idx="77">
                  <c:v>826</c:v>
                </c:pt>
                <c:pt idx="78">
                  <c:v>827</c:v>
                </c:pt>
                <c:pt idx="79">
                  <c:v>828</c:v>
                </c:pt>
                <c:pt idx="80">
                  <c:v>829</c:v>
                </c:pt>
                <c:pt idx="81">
                  <c:v>830</c:v>
                </c:pt>
                <c:pt idx="82">
                  <c:v>831</c:v>
                </c:pt>
                <c:pt idx="83">
                  <c:v>832</c:v>
                </c:pt>
                <c:pt idx="84">
                  <c:v>833</c:v>
                </c:pt>
                <c:pt idx="85">
                  <c:v>834</c:v>
                </c:pt>
                <c:pt idx="86">
                  <c:v>835</c:v>
                </c:pt>
                <c:pt idx="87">
                  <c:v>836</c:v>
                </c:pt>
                <c:pt idx="88">
                  <c:v>837</c:v>
                </c:pt>
                <c:pt idx="89">
                  <c:v>838</c:v>
                </c:pt>
                <c:pt idx="90">
                  <c:v>839</c:v>
                </c:pt>
                <c:pt idx="91">
                  <c:v>840</c:v>
                </c:pt>
                <c:pt idx="92">
                  <c:v>841</c:v>
                </c:pt>
                <c:pt idx="93">
                  <c:v>842</c:v>
                </c:pt>
                <c:pt idx="94">
                  <c:v>843</c:v>
                </c:pt>
                <c:pt idx="95">
                  <c:v>844</c:v>
                </c:pt>
                <c:pt idx="96">
                  <c:v>845</c:v>
                </c:pt>
                <c:pt idx="97">
                  <c:v>846</c:v>
                </c:pt>
                <c:pt idx="98">
                  <c:v>847</c:v>
                </c:pt>
                <c:pt idx="99">
                  <c:v>848</c:v>
                </c:pt>
                <c:pt idx="100">
                  <c:v>849</c:v>
                </c:pt>
                <c:pt idx="101">
                  <c:v>850</c:v>
                </c:pt>
                <c:pt idx="102">
                  <c:v>851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856</c:v>
                </c:pt>
                <c:pt idx="108">
                  <c:v>857</c:v>
                </c:pt>
                <c:pt idx="109">
                  <c:v>858</c:v>
                </c:pt>
                <c:pt idx="110">
                  <c:v>859</c:v>
                </c:pt>
                <c:pt idx="111">
                  <c:v>860</c:v>
                </c:pt>
                <c:pt idx="112">
                  <c:v>861</c:v>
                </c:pt>
                <c:pt idx="113">
                  <c:v>862</c:v>
                </c:pt>
                <c:pt idx="114">
                  <c:v>863</c:v>
                </c:pt>
                <c:pt idx="115">
                  <c:v>864</c:v>
                </c:pt>
                <c:pt idx="116">
                  <c:v>865</c:v>
                </c:pt>
                <c:pt idx="117">
                  <c:v>866</c:v>
                </c:pt>
                <c:pt idx="118">
                  <c:v>867</c:v>
                </c:pt>
                <c:pt idx="119">
                  <c:v>868</c:v>
                </c:pt>
                <c:pt idx="120">
                  <c:v>869</c:v>
                </c:pt>
                <c:pt idx="121">
                  <c:v>870</c:v>
                </c:pt>
                <c:pt idx="122">
                  <c:v>871</c:v>
                </c:pt>
                <c:pt idx="123">
                  <c:v>872</c:v>
                </c:pt>
                <c:pt idx="124">
                  <c:v>873</c:v>
                </c:pt>
                <c:pt idx="125">
                  <c:v>874</c:v>
                </c:pt>
                <c:pt idx="126">
                  <c:v>875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880</c:v>
                </c:pt>
                <c:pt idx="132">
                  <c:v>881</c:v>
                </c:pt>
                <c:pt idx="133">
                  <c:v>882</c:v>
                </c:pt>
                <c:pt idx="134">
                  <c:v>883</c:v>
                </c:pt>
                <c:pt idx="135">
                  <c:v>884</c:v>
                </c:pt>
                <c:pt idx="136">
                  <c:v>885</c:v>
                </c:pt>
                <c:pt idx="137">
                  <c:v>886</c:v>
                </c:pt>
                <c:pt idx="138">
                  <c:v>887</c:v>
                </c:pt>
                <c:pt idx="139">
                  <c:v>888</c:v>
                </c:pt>
                <c:pt idx="140">
                  <c:v>889</c:v>
                </c:pt>
                <c:pt idx="141">
                  <c:v>890</c:v>
                </c:pt>
                <c:pt idx="142">
                  <c:v>891</c:v>
                </c:pt>
                <c:pt idx="143">
                  <c:v>892</c:v>
                </c:pt>
                <c:pt idx="144">
                  <c:v>893</c:v>
                </c:pt>
                <c:pt idx="145">
                  <c:v>894</c:v>
                </c:pt>
                <c:pt idx="146">
                  <c:v>895</c:v>
                </c:pt>
                <c:pt idx="147">
                  <c:v>896</c:v>
                </c:pt>
                <c:pt idx="148">
                  <c:v>897</c:v>
                </c:pt>
                <c:pt idx="149">
                  <c:v>898</c:v>
                </c:pt>
                <c:pt idx="150">
                  <c:v>899</c:v>
                </c:pt>
                <c:pt idx="151">
                  <c:v>900</c:v>
                </c:pt>
                <c:pt idx="152">
                  <c:v>901</c:v>
                </c:pt>
                <c:pt idx="153">
                  <c:v>902</c:v>
                </c:pt>
                <c:pt idx="154">
                  <c:v>903</c:v>
                </c:pt>
                <c:pt idx="155">
                  <c:v>904</c:v>
                </c:pt>
                <c:pt idx="156">
                  <c:v>905</c:v>
                </c:pt>
                <c:pt idx="157">
                  <c:v>906</c:v>
                </c:pt>
                <c:pt idx="158">
                  <c:v>907</c:v>
                </c:pt>
                <c:pt idx="159">
                  <c:v>908</c:v>
                </c:pt>
                <c:pt idx="160">
                  <c:v>909</c:v>
                </c:pt>
                <c:pt idx="161">
                  <c:v>910</c:v>
                </c:pt>
                <c:pt idx="162">
                  <c:v>911</c:v>
                </c:pt>
                <c:pt idx="163">
                  <c:v>912</c:v>
                </c:pt>
                <c:pt idx="164">
                  <c:v>913</c:v>
                </c:pt>
                <c:pt idx="165">
                  <c:v>914</c:v>
                </c:pt>
                <c:pt idx="166">
                  <c:v>915</c:v>
                </c:pt>
                <c:pt idx="167">
                  <c:v>916</c:v>
                </c:pt>
                <c:pt idx="168">
                  <c:v>917</c:v>
                </c:pt>
                <c:pt idx="169">
                  <c:v>918</c:v>
                </c:pt>
                <c:pt idx="170">
                  <c:v>919</c:v>
                </c:pt>
                <c:pt idx="171">
                  <c:v>920</c:v>
                </c:pt>
                <c:pt idx="172">
                  <c:v>921</c:v>
                </c:pt>
                <c:pt idx="173">
                  <c:v>922</c:v>
                </c:pt>
                <c:pt idx="174">
                  <c:v>923</c:v>
                </c:pt>
                <c:pt idx="175">
                  <c:v>924</c:v>
                </c:pt>
                <c:pt idx="176">
                  <c:v>925</c:v>
                </c:pt>
                <c:pt idx="177">
                  <c:v>926</c:v>
                </c:pt>
                <c:pt idx="178">
                  <c:v>927</c:v>
                </c:pt>
                <c:pt idx="179">
                  <c:v>928</c:v>
                </c:pt>
                <c:pt idx="180">
                  <c:v>929</c:v>
                </c:pt>
                <c:pt idx="181">
                  <c:v>930</c:v>
                </c:pt>
                <c:pt idx="182">
                  <c:v>931</c:v>
                </c:pt>
                <c:pt idx="183">
                  <c:v>932</c:v>
                </c:pt>
                <c:pt idx="184">
                  <c:v>933</c:v>
                </c:pt>
                <c:pt idx="185">
                  <c:v>934</c:v>
                </c:pt>
                <c:pt idx="186">
                  <c:v>935</c:v>
                </c:pt>
                <c:pt idx="187">
                  <c:v>936</c:v>
                </c:pt>
                <c:pt idx="188">
                  <c:v>937</c:v>
                </c:pt>
                <c:pt idx="189">
                  <c:v>938</c:v>
                </c:pt>
                <c:pt idx="190">
                  <c:v>939</c:v>
                </c:pt>
                <c:pt idx="191">
                  <c:v>940</c:v>
                </c:pt>
                <c:pt idx="192">
                  <c:v>941</c:v>
                </c:pt>
                <c:pt idx="193">
                  <c:v>942</c:v>
                </c:pt>
                <c:pt idx="194">
                  <c:v>943</c:v>
                </c:pt>
                <c:pt idx="195">
                  <c:v>944</c:v>
                </c:pt>
                <c:pt idx="196">
                  <c:v>945</c:v>
                </c:pt>
                <c:pt idx="197">
                  <c:v>946</c:v>
                </c:pt>
                <c:pt idx="198">
                  <c:v>947</c:v>
                </c:pt>
                <c:pt idx="199">
                  <c:v>948</c:v>
                </c:pt>
                <c:pt idx="200">
                  <c:v>949</c:v>
                </c:pt>
                <c:pt idx="201">
                  <c:v>950</c:v>
                </c:pt>
                <c:pt idx="202">
                  <c:v>951</c:v>
                </c:pt>
                <c:pt idx="203">
                  <c:v>952</c:v>
                </c:pt>
                <c:pt idx="204">
                  <c:v>953</c:v>
                </c:pt>
                <c:pt idx="205">
                  <c:v>954</c:v>
                </c:pt>
                <c:pt idx="206">
                  <c:v>955</c:v>
                </c:pt>
                <c:pt idx="207">
                  <c:v>956</c:v>
                </c:pt>
                <c:pt idx="208">
                  <c:v>957</c:v>
                </c:pt>
                <c:pt idx="209">
                  <c:v>958</c:v>
                </c:pt>
                <c:pt idx="210">
                  <c:v>959</c:v>
                </c:pt>
                <c:pt idx="211">
                  <c:v>960</c:v>
                </c:pt>
                <c:pt idx="212">
                  <c:v>961</c:v>
                </c:pt>
                <c:pt idx="213">
                  <c:v>962</c:v>
                </c:pt>
                <c:pt idx="214">
                  <c:v>963</c:v>
                </c:pt>
                <c:pt idx="215">
                  <c:v>964</c:v>
                </c:pt>
                <c:pt idx="216">
                  <c:v>965</c:v>
                </c:pt>
                <c:pt idx="217">
                  <c:v>966</c:v>
                </c:pt>
                <c:pt idx="218">
                  <c:v>967</c:v>
                </c:pt>
                <c:pt idx="219">
                  <c:v>968</c:v>
                </c:pt>
                <c:pt idx="220">
                  <c:v>969</c:v>
                </c:pt>
                <c:pt idx="221">
                  <c:v>970</c:v>
                </c:pt>
                <c:pt idx="222">
                  <c:v>971</c:v>
                </c:pt>
                <c:pt idx="223">
                  <c:v>972</c:v>
                </c:pt>
                <c:pt idx="224">
                  <c:v>973</c:v>
                </c:pt>
                <c:pt idx="225">
                  <c:v>974</c:v>
                </c:pt>
                <c:pt idx="226">
                  <c:v>975</c:v>
                </c:pt>
                <c:pt idx="227">
                  <c:v>976</c:v>
                </c:pt>
                <c:pt idx="228">
                  <c:v>977</c:v>
                </c:pt>
                <c:pt idx="229">
                  <c:v>978</c:v>
                </c:pt>
                <c:pt idx="230">
                  <c:v>979</c:v>
                </c:pt>
                <c:pt idx="231">
                  <c:v>980</c:v>
                </c:pt>
                <c:pt idx="232">
                  <c:v>981</c:v>
                </c:pt>
                <c:pt idx="233">
                  <c:v>982</c:v>
                </c:pt>
                <c:pt idx="234">
                  <c:v>983</c:v>
                </c:pt>
                <c:pt idx="235">
                  <c:v>984</c:v>
                </c:pt>
                <c:pt idx="236">
                  <c:v>985</c:v>
                </c:pt>
                <c:pt idx="237">
                  <c:v>986</c:v>
                </c:pt>
                <c:pt idx="238">
                  <c:v>987</c:v>
                </c:pt>
                <c:pt idx="239">
                  <c:v>988</c:v>
                </c:pt>
                <c:pt idx="240">
                  <c:v>989</c:v>
                </c:pt>
                <c:pt idx="241">
                  <c:v>990</c:v>
                </c:pt>
                <c:pt idx="242">
                  <c:v>991</c:v>
                </c:pt>
                <c:pt idx="243">
                  <c:v>992</c:v>
                </c:pt>
                <c:pt idx="244">
                  <c:v>993</c:v>
                </c:pt>
                <c:pt idx="245">
                  <c:v>994</c:v>
                </c:pt>
                <c:pt idx="246">
                  <c:v>995</c:v>
                </c:pt>
                <c:pt idx="247">
                  <c:v>996</c:v>
                </c:pt>
                <c:pt idx="248">
                  <c:v>997</c:v>
                </c:pt>
                <c:pt idx="249">
                  <c:v>998</c:v>
                </c:pt>
                <c:pt idx="250">
                  <c:v>999</c:v>
                </c:pt>
                <c:pt idx="251">
                  <c:v>1000</c:v>
                </c:pt>
                <c:pt idx="252">
                  <c:v>1001</c:v>
                </c:pt>
                <c:pt idx="253">
                  <c:v>1002</c:v>
                </c:pt>
                <c:pt idx="254">
                  <c:v>1003</c:v>
                </c:pt>
                <c:pt idx="255">
                  <c:v>1004</c:v>
                </c:pt>
                <c:pt idx="256">
                  <c:v>1005</c:v>
                </c:pt>
                <c:pt idx="257">
                  <c:v>1006</c:v>
                </c:pt>
                <c:pt idx="258">
                  <c:v>1007</c:v>
                </c:pt>
                <c:pt idx="259">
                  <c:v>1008</c:v>
                </c:pt>
                <c:pt idx="260">
                  <c:v>1009</c:v>
                </c:pt>
                <c:pt idx="261">
                  <c:v>1010</c:v>
                </c:pt>
                <c:pt idx="262">
                  <c:v>1011</c:v>
                </c:pt>
                <c:pt idx="263">
                  <c:v>1012</c:v>
                </c:pt>
                <c:pt idx="264">
                  <c:v>1013</c:v>
                </c:pt>
                <c:pt idx="265">
                  <c:v>1014</c:v>
                </c:pt>
                <c:pt idx="266">
                  <c:v>1015</c:v>
                </c:pt>
                <c:pt idx="267">
                  <c:v>1016</c:v>
                </c:pt>
                <c:pt idx="268">
                  <c:v>1017</c:v>
                </c:pt>
                <c:pt idx="269">
                  <c:v>1018</c:v>
                </c:pt>
                <c:pt idx="270">
                  <c:v>1019</c:v>
                </c:pt>
              </c:numCache>
            </c:numRef>
          </c:xVal>
          <c:yVal>
            <c:numRef>
              <c:f>Graph!$D$751:$D$1019</c:f>
              <c:numCache>
                <c:formatCode>General</c:formatCode>
                <c:ptCount val="269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7-48F0-87F2-CE40C5D2D6F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Graph!$A$750:$A$1020</c:f>
              <c:numCache>
                <c:formatCode>General</c:formatCode>
                <c:ptCount val="271"/>
                <c:pt idx="0">
                  <c:v>749</c:v>
                </c:pt>
                <c:pt idx="1">
                  <c:v>750</c:v>
                </c:pt>
                <c:pt idx="2">
                  <c:v>751</c:v>
                </c:pt>
                <c:pt idx="3">
                  <c:v>752</c:v>
                </c:pt>
                <c:pt idx="4">
                  <c:v>753</c:v>
                </c:pt>
                <c:pt idx="5">
                  <c:v>754</c:v>
                </c:pt>
                <c:pt idx="6">
                  <c:v>755</c:v>
                </c:pt>
                <c:pt idx="7">
                  <c:v>756</c:v>
                </c:pt>
                <c:pt idx="8">
                  <c:v>757</c:v>
                </c:pt>
                <c:pt idx="9">
                  <c:v>758</c:v>
                </c:pt>
                <c:pt idx="10">
                  <c:v>759</c:v>
                </c:pt>
                <c:pt idx="11">
                  <c:v>760</c:v>
                </c:pt>
                <c:pt idx="12">
                  <c:v>761</c:v>
                </c:pt>
                <c:pt idx="13">
                  <c:v>762</c:v>
                </c:pt>
                <c:pt idx="14">
                  <c:v>763</c:v>
                </c:pt>
                <c:pt idx="15">
                  <c:v>764</c:v>
                </c:pt>
                <c:pt idx="16">
                  <c:v>765</c:v>
                </c:pt>
                <c:pt idx="17">
                  <c:v>766</c:v>
                </c:pt>
                <c:pt idx="18">
                  <c:v>767</c:v>
                </c:pt>
                <c:pt idx="19">
                  <c:v>768</c:v>
                </c:pt>
                <c:pt idx="20">
                  <c:v>769</c:v>
                </c:pt>
                <c:pt idx="21">
                  <c:v>770</c:v>
                </c:pt>
                <c:pt idx="22">
                  <c:v>771</c:v>
                </c:pt>
                <c:pt idx="23">
                  <c:v>772</c:v>
                </c:pt>
                <c:pt idx="24">
                  <c:v>773</c:v>
                </c:pt>
                <c:pt idx="25">
                  <c:v>774</c:v>
                </c:pt>
                <c:pt idx="26">
                  <c:v>775</c:v>
                </c:pt>
                <c:pt idx="27">
                  <c:v>776</c:v>
                </c:pt>
                <c:pt idx="28">
                  <c:v>777</c:v>
                </c:pt>
                <c:pt idx="29">
                  <c:v>778</c:v>
                </c:pt>
                <c:pt idx="30">
                  <c:v>779</c:v>
                </c:pt>
                <c:pt idx="31">
                  <c:v>780</c:v>
                </c:pt>
                <c:pt idx="32">
                  <c:v>781</c:v>
                </c:pt>
                <c:pt idx="33">
                  <c:v>782</c:v>
                </c:pt>
                <c:pt idx="34">
                  <c:v>783</c:v>
                </c:pt>
                <c:pt idx="35">
                  <c:v>784</c:v>
                </c:pt>
                <c:pt idx="36">
                  <c:v>785</c:v>
                </c:pt>
                <c:pt idx="37">
                  <c:v>786</c:v>
                </c:pt>
                <c:pt idx="38">
                  <c:v>787</c:v>
                </c:pt>
                <c:pt idx="39">
                  <c:v>788</c:v>
                </c:pt>
                <c:pt idx="40">
                  <c:v>789</c:v>
                </c:pt>
                <c:pt idx="41">
                  <c:v>790</c:v>
                </c:pt>
                <c:pt idx="42">
                  <c:v>791</c:v>
                </c:pt>
                <c:pt idx="43">
                  <c:v>792</c:v>
                </c:pt>
                <c:pt idx="44">
                  <c:v>793</c:v>
                </c:pt>
                <c:pt idx="45">
                  <c:v>794</c:v>
                </c:pt>
                <c:pt idx="46">
                  <c:v>795</c:v>
                </c:pt>
                <c:pt idx="47">
                  <c:v>796</c:v>
                </c:pt>
                <c:pt idx="48">
                  <c:v>797</c:v>
                </c:pt>
                <c:pt idx="49">
                  <c:v>798</c:v>
                </c:pt>
                <c:pt idx="50">
                  <c:v>799</c:v>
                </c:pt>
                <c:pt idx="51">
                  <c:v>800</c:v>
                </c:pt>
                <c:pt idx="52">
                  <c:v>801</c:v>
                </c:pt>
                <c:pt idx="53">
                  <c:v>802</c:v>
                </c:pt>
                <c:pt idx="54">
                  <c:v>803</c:v>
                </c:pt>
                <c:pt idx="55">
                  <c:v>804</c:v>
                </c:pt>
                <c:pt idx="56">
                  <c:v>805</c:v>
                </c:pt>
                <c:pt idx="57">
                  <c:v>806</c:v>
                </c:pt>
                <c:pt idx="58">
                  <c:v>807</c:v>
                </c:pt>
                <c:pt idx="59">
                  <c:v>808</c:v>
                </c:pt>
                <c:pt idx="60">
                  <c:v>809</c:v>
                </c:pt>
                <c:pt idx="61">
                  <c:v>810</c:v>
                </c:pt>
                <c:pt idx="62">
                  <c:v>811</c:v>
                </c:pt>
                <c:pt idx="63">
                  <c:v>812</c:v>
                </c:pt>
                <c:pt idx="64">
                  <c:v>813</c:v>
                </c:pt>
                <c:pt idx="65">
                  <c:v>814</c:v>
                </c:pt>
                <c:pt idx="66">
                  <c:v>815</c:v>
                </c:pt>
                <c:pt idx="67">
                  <c:v>816</c:v>
                </c:pt>
                <c:pt idx="68">
                  <c:v>817</c:v>
                </c:pt>
                <c:pt idx="69">
                  <c:v>818</c:v>
                </c:pt>
                <c:pt idx="70">
                  <c:v>819</c:v>
                </c:pt>
                <c:pt idx="71">
                  <c:v>820</c:v>
                </c:pt>
                <c:pt idx="72">
                  <c:v>821</c:v>
                </c:pt>
                <c:pt idx="73">
                  <c:v>822</c:v>
                </c:pt>
                <c:pt idx="74">
                  <c:v>823</c:v>
                </c:pt>
                <c:pt idx="75">
                  <c:v>824</c:v>
                </c:pt>
                <c:pt idx="76">
                  <c:v>825</c:v>
                </c:pt>
                <c:pt idx="77">
                  <c:v>826</c:v>
                </c:pt>
                <c:pt idx="78">
                  <c:v>827</c:v>
                </c:pt>
                <c:pt idx="79">
                  <c:v>828</c:v>
                </c:pt>
                <c:pt idx="80">
                  <c:v>829</c:v>
                </c:pt>
                <c:pt idx="81">
                  <c:v>830</c:v>
                </c:pt>
                <c:pt idx="82">
                  <c:v>831</c:v>
                </c:pt>
                <c:pt idx="83">
                  <c:v>832</c:v>
                </c:pt>
                <c:pt idx="84">
                  <c:v>833</c:v>
                </c:pt>
                <c:pt idx="85">
                  <c:v>834</c:v>
                </c:pt>
                <c:pt idx="86">
                  <c:v>835</c:v>
                </c:pt>
                <c:pt idx="87">
                  <c:v>836</c:v>
                </c:pt>
                <c:pt idx="88">
                  <c:v>837</c:v>
                </c:pt>
                <c:pt idx="89">
                  <c:v>838</c:v>
                </c:pt>
                <c:pt idx="90">
                  <c:v>839</c:v>
                </c:pt>
                <c:pt idx="91">
                  <c:v>840</c:v>
                </c:pt>
                <c:pt idx="92">
                  <c:v>841</c:v>
                </c:pt>
                <c:pt idx="93">
                  <c:v>842</c:v>
                </c:pt>
                <c:pt idx="94">
                  <c:v>843</c:v>
                </c:pt>
                <c:pt idx="95">
                  <c:v>844</c:v>
                </c:pt>
                <c:pt idx="96">
                  <c:v>845</c:v>
                </c:pt>
                <c:pt idx="97">
                  <c:v>846</c:v>
                </c:pt>
                <c:pt idx="98">
                  <c:v>847</c:v>
                </c:pt>
                <c:pt idx="99">
                  <c:v>848</c:v>
                </c:pt>
                <c:pt idx="100">
                  <c:v>849</c:v>
                </c:pt>
                <c:pt idx="101">
                  <c:v>850</c:v>
                </c:pt>
                <c:pt idx="102">
                  <c:v>851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856</c:v>
                </c:pt>
                <c:pt idx="108">
                  <c:v>857</c:v>
                </c:pt>
                <c:pt idx="109">
                  <c:v>858</c:v>
                </c:pt>
                <c:pt idx="110">
                  <c:v>859</c:v>
                </c:pt>
                <c:pt idx="111">
                  <c:v>860</c:v>
                </c:pt>
                <c:pt idx="112">
                  <c:v>861</c:v>
                </c:pt>
                <c:pt idx="113">
                  <c:v>862</c:v>
                </c:pt>
                <c:pt idx="114">
                  <c:v>863</c:v>
                </c:pt>
                <c:pt idx="115">
                  <c:v>864</c:v>
                </c:pt>
                <c:pt idx="116">
                  <c:v>865</c:v>
                </c:pt>
                <c:pt idx="117">
                  <c:v>866</c:v>
                </c:pt>
                <c:pt idx="118">
                  <c:v>867</c:v>
                </c:pt>
                <c:pt idx="119">
                  <c:v>868</c:v>
                </c:pt>
                <c:pt idx="120">
                  <c:v>869</c:v>
                </c:pt>
                <c:pt idx="121">
                  <c:v>870</c:v>
                </c:pt>
                <c:pt idx="122">
                  <c:v>871</c:v>
                </c:pt>
                <c:pt idx="123">
                  <c:v>872</c:v>
                </c:pt>
                <c:pt idx="124">
                  <c:v>873</c:v>
                </c:pt>
                <c:pt idx="125">
                  <c:v>874</c:v>
                </c:pt>
                <c:pt idx="126">
                  <c:v>875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880</c:v>
                </c:pt>
                <c:pt idx="132">
                  <c:v>881</c:v>
                </c:pt>
                <c:pt idx="133">
                  <c:v>882</c:v>
                </c:pt>
                <c:pt idx="134">
                  <c:v>883</c:v>
                </c:pt>
                <c:pt idx="135">
                  <c:v>884</c:v>
                </c:pt>
                <c:pt idx="136">
                  <c:v>885</c:v>
                </c:pt>
                <c:pt idx="137">
                  <c:v>886</c:v>
                </c:pt>
                <c:pt idx="138">
                  <c:v>887</c:v>
                </c:pt>
                <c:pt idx="139">
                  <c:v>888</c:v>
                </c:pt>
                <c:pt idx="140">
                  <c:v>889</c:v>
                </c:pt>
                <c:pt idx="141">
                  <c:v>890</c:v>
                </c:pt>
                <c:pt idx="142">
                  <c:v>891</c:v>
                </c:pt>
                <c:pt idx="143">
                  <c:v>892</c:v>
                </c:pt>
                <c:pt idx="144">
                  <c:v>893</c:v>
                </c:pt>
                <c:pt idx="145">
                  <c:v>894</c:v>
                </c:pt>
                <c:pt idx="146">
                  <c:v>895</c:v>
                </c:pt>
                <c:pt idx="147">
                  <c:v>896</c:v>
                </c:pt>
                <c:pt idx="148">
                  <c:v>897</c:v>
                </c:pt>
                <c:pt idx="149">
                  <c:v>898</c:v>
                </c:pt>
                <c:pt idx="150">
                  <c:v>899</c:v>
                </c:pt>
                <c:pt idx="151">
                  <c:v>900</c:v>
                </c:pt>
                <c:pt idx="152">
                  <c:v>901</c:v>
                </c:pt>
                <c:pt idx="153">
                  <c:v>902</c:v>
                </c:pt>
                <c:pt idx="154">
                  <c:v>903</c:v>
                </c:pt>
                <c:pt idx="155">
                  <c:v>904</c:v>
                </c:pt>
                <c:pt idx="156">
                  <c:v>905</c:v>
                </c:pt>
                <c:pt idx="157">
                  <c:v>906</c:v>
                </c:pt>
                <c:pt idx="158">
                  <c:v>907</c:v>
                </c:pt>
                <c:pt idx="159">
                  <c:v>908</c:v>
                </c:pt>
                <c:pt idx="160">
                  <c:v>909</c:v>
                </c:pt>
                <c:pt idx="161">
                  <c:v>910</c:v>
                </c:pt>
                <c:pt idx="162">
                  <c:v>911</c:v>
                </c:pt>
                <c:pt idx="163">
                  <c:v>912</c:v>
                </c:pt>
                <c:pt idx="164">
                  <c:v>913</c:v>
                </c:pt>
                <c:pt idx="165">
                  <c:v>914</c:v>
                </c:pt>
                <c:pt idx="166">
                  <c:v>915</c:v>
                </c:pt>
                <c:pt idx="167">
                  <c:v>916</c:v>
                </c:pt>
                <c:pt idx="168">
                  <c:v>917</c:v>
                </c:pt>
                <c:pt idx="169">
                  <c:v>918</c:v>
                </c:pt>
                <c:pt idx="170">
                  <c:v>919</c:v>
                </c:pt>
                <c:pt idx="171">
                  <c:v>920</c:v>
                </c:pt>
                <c:pt idx="172">
                  <c:v>921</c:v>
                </c:pt>
                <c:pt idx="173">
                  <c:v>922</c:v>
                </c:pt>
                <c:pt idx="174">
                  <c:v>923</c:v>
                </c:pt>
                <c:pt idx="175">
                  <c:v>924</c:v>
                </c:pt>
                <c:pt idx="176">
                  <c:v>925</c:v>
                </c:pt>
                <c:pt idx="177">
                  <c:v>926</c:v>
                </c:pt>
                <c:pt idx="178">
                  <c:v>927</c:v>
                </c:pt>
                <c:pt idx="179">
                  <c:v>928</c:v>
                </c:pt>
                <c:pt idx="180">
                  <c:v>929</c:v>
                </c:pt>
                <c:pt idx="181">
                  <c:v>930</c:v>
                </c:pt>
                <c:pt idx="182">
                  <c:v>931</c:v>
                </c:pt>
                <c:pt idx="183">
                  <c:v>932</c:v>
                </c:pt>
                <c:pt idx="184">
                  <c:v>933</c:v>
                </c:pt>
                <c:pt idx="185">
                  <c:v>934</c:v>
                </c:pt>
                <c:pt idx="186">
                  <c:v>935</c:v>
                </c:pt>
                <c:pt idx="187">
                  <c:v>936</c:v>
                </c:pt>
                <c:pt idx="188">
                  <c:v>937</c:v>
                </c:pt>
                <c:pt idx="189">
                  <c:v>938</c:v>
                </c:pt>
                <c:pt idx="190">
                  <c:v>939</c:v>
                </c:pt>
                <c:pt idx="191">
                  <c:v>940</c:v>
                </c:pt>
                <c:pt idx="192">
                  <c:v>941</c:v>
                </c:pt>
                <c:pt idx="193">
                  <c:v>942</c:v>
                </c:pt>
                <c:pt idx="194">
                  <c:v>943</c:v>
                </c:pt>
                <c:pt idx="195">
                  <c:v>944</c:v>
                </c:pt>
                <c:pt idx="196">
                  <c:v>945</c:v>
                </c:pt>
                <c:pt idx="197">
                  <c:v>946</c:v>
                </c:pt>
                <c:pt idx="198">
                  <c:v>947</c:v>
                </c:pt>
                <c:pt idx="199">
                  <c:v>948</c:v>
                </c:pt>
                <c:pt idx="200">
                  <c:v>949</c:v>
                </c:pt>
                <c:pt idx="201">
                  <c:v>950</c:v>
                </c:pt>
                <c:pt idx="202">
                  <c:v>951</c:v>
                </c:pt>
                <c:pt idx="203">
                  <c:v>952</c:v>
                </c:pt>
                <c:pt idx="204">
                  <c:v>953</c:v>
                </c:pt>
                <c:pt idx="205">
                  <c:v>954</c:v>
                </c:pt>
                <c:pt idx="206">
                  <c:v>955</c:v>
                </c:pt>
                <c:pt idx="207">
                  <c:v>956</c:v>
                </c:pt>
                <c:pt idx="208">
                  <c:v>957</c:v>
                </c:pt>
                <c:pt idx="209">
                  <c:v>958</c:v>
                </c:pt>
                <c:pt idx="210">
                  <c:v>959</c:v>
                </c:pt>
                <c:pt idx="211">
                  <c:v>960</c:v>
                </c:pt>
                <c:pt idx="212">
                  <c:v>961</c:v>
                </c:pt>
                <c:pt idx="213">
                  <c:v>962</c:v>
                </c:pt>
                <c:pt idx="214">
                  <c:v>963</c:v>
                </c:pt>
                <c:pt idx="215">
                  <c:v>964</c:v>
                </c:pt>
                <c:pt idx="216">
                  <c:v>965</c:v>
                </c:pt>
                <c:pt idx="217">
                  <c:v>966</c:v>
                </c:pt>
                <c:pt idx="218">
                  <c:v>967</c:v>
                </c:pt>
                <c:pt idx="219">
                  <c:v>968</c:v>
                </c:pt>
                <c:pt idx="220">
                  <c:v>969</c:v>
                </c:pt>
                <c:pt idx="221">
                  <c:v>970</c:v>
                </c:pt>
                <c:pt idx="222">
                  <c:v>971</c:v>
                </c:pt>
                <c:pt idx="223">
                  <c:v>972</c:v>
                </c:pt>
                <c:pt idx="224">
                  <c:v>973</c:v>
                </c:pt>
                <c:pt idx="225">
                  <c:v>974</c:v>
                </c:pt>
                <c:pt idx="226">
                  <c:v>975</c:v>
                </c:pt>
                <c:pt idx="227">
                  <c:v>976</c:v>
                </c:pt>
                <c:pt idx="228">
                  <c:v>977</c:v>
                </c:pt>
                <c:pt idx="229">
                  <c:v>978</c:v>
                </c:pt>
                <c:pt idx="230">
                  <c:v>979</c:v>
                </c:pt>
                <c:pt idx="231">
                  <c:v>980</c:v>
                </c:pt>
                <c:pt idx="232">
                  <c:v>981</c:v>
                </c:pt>
                <c:pt idx="233">
                  <c:v>982</c:v>
                </c:pt>
                <c:pt idx="234">
                  <c:v>983</c:v>
                </c:pt>
                <c:pt idx="235">
                  <c:v>984</c:v>
                </c:pt>
                <c:pt idx="236">
                  <c:v>985</c:v>
                </c:pt>
                <c:pt idx="237">
                  <c:v>986</c:v>
                </c:pt>
                <c:pt idx="238">
                  <c:v>987</c:v>
                </c:pt>
                <c:pt idx="239">
                  <c:v>988</c:v>
                </c:pt>
                <c:pt idx="240">
                  <c:v>989</c:v>
                </c:pt>
                <c:pt idx="241">
                  <c:v>990</c:v>
                </c:pt>
                <c:pt idx="242">
                  <c:v>991</c:v>
                </c:pt>
                <c:pt idx="243">
                  <c:v>992</c:v>
                </c:pt>
                <c:pt idx="244">
                  <c:v>993</c:v>
                </c:pt>
                <c:pt idx="245">
                  <c:v>994</c:v>
                </c:pt>
                <c:pt idx="246">
                  <c:v>995</c:v>
                </c:pt>
                <c:pt idx="247">
                  <c:v>996</c:v>
                </c:pt>
                <c:pt idx="248">
                  <c:v>997</c:v>
                </c:pt>
                <c:pt idx="249">
                  <c:v>998</c:v>
                </c:pt>
                <c:pt idx="250">
                  <c:v>999</c:v>
                </c:pt>
                <c:pt idx="251">
                  <c:v>1000</c:v>
                </c:pt>
                <c:pt idx="252">
                  <c:v>1001</c:v>
                </c:pt>
                <c:pt idx="253">
                  <c:v>1002</c:v>
                </c:pt>
                <c:pt idx="254">
                  <c:v>1003</c:v>
                </c:pt>
                <c:pt idx="255">
                  <c:v>1004</c:v>
                </c:pt>
                <c:pt idx="256">
                  <c:v>1005</c:v>
                </c:pt>
                <c:pt idx="257">
                  <c:v>1006</c:v>
                </c:pt>
                <c:pt idx="258">
                  <c:v>1007</c:v>
                </c:pt>
                <c:pt idx="259">
                  <c:v>1008</c:v>
                </c:pt>
                <c:pt idx="260">
                  <c:v>1009</c:v>
                </c:pt>
                <c:pt idx="261">
                  <c:v>1010</c:v>
                </c:pt>
                <c:pt idx="262">
                  <c:v>1011</c:v>
                </c:pt>
                <c:pt idx="263">
                  <c:v>1012</c:v>
                </c:pt>
                <c:pt idx="264">
                  <c:v>1013</c:v>
                </c:pt>
                <c:pt idx="265">
                  <c:v>1014</c:v>
                </c:pt>
                <c:pt idx="266">
                  <c:v>1015</c:v>
                </c:pt>
                <c:pt idx="267">
                  <c:v>1016</c:v>
                </c:pt>
                <c:pt idx="268">
                  <c:v>1017</c:v>
                </c:pt>
                <c:pt idx="269">
                  <c:v>1018</c:v>
                </c:pt>
                <c:pt idx="270">
                  <c:v>1019</c:v>
                </c:pt>
              </c:numCache>
            </c:numRef>
          </c:xVal>
          <c:yVal>
            <c:numRef>
              <c:f>Graph!$B$751:$B$1019</c:f>
              <c:numCache>
                <c:formatCode>General</c:formatCode>
                <c:ptCount val="269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7-48F0-87F2-CE40C5D2D6F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Graph!$A$750:$A$1020</c:f>
              <c:numCache>
                <c:formatCode>General</c:formatCode>
                <c:ptCount val="271"/>
                <c:pt idx="0">
                  <c:v>749</c:v>
                </c:pt>
                <c:pt idx="1">
                  <c:v>750</c:v>
                </c:pt>
                <c:pt idx="2">
                  <c:v>751</c:v>
                </c:pt>
                <c:pt idx="3">
                  <c:v>752</c:v>
                </c:pt>
                <c:pt idx="4">
                  <c:v>753</c:v>
                </c:pt>
                <c:pt idx="5">
                  <c:v>754</c:v>
                </c:pt>
                <c:pt idx="6">
                  <c:v>755</c:v>
                </c:pt>
                <c:pt idx="7">
                  <c:v>756</c:v>
                </c:pt>
                <c:pt idx="8">
                  <c:v>757</c:v>
                </c:pt>
                <c:pt idx="9">
                  <c:v>758</c:v>
                </c:pt>
                <c:pt idx="10">
                  <c:v>759</c:v>
                </c:pt>
                <c:pt idx="11">
                  <c:v>760</c:v>
                </c:pt>
                <c:pt idx="12">
                  <c:v>761</c:v>
                </c:pt>
                <c:pt idx="13">
                  <c:v>762</c:v>
                </c:pt>
                <c:pt idx="14">
                  <c:v>763</c:v>
                </c:pt>
                <c:pt idx="15">
                  <c:v>764</c:v>
                </c:pt>
                <c:pt idx="16">
                  <c:v>765</c:v>
                </c:pt>
                <c:pt idx="17">
                  <c:v>766</c:v>
                </c:pt>
                <c:pt idx="18">
                  <c:v>767</c:v>
                </c:pt>
                <c:pt idx="19">
                  <c:v>768</c:v>
                </c:pt>
                <c:pt idx="20">
                  <c:v>769</c:v>
                </c:pt>
                <c:pt idx="21">
                  <c:v>770</c:v>
                </c:pt>
                <c:pt idx="22">
                  <c:v>771</c:v>
                </c:pt>
                <c:pt idx="23">
                  <c:v>772</c:v>
                </c:pt>
                <c:pt idx="24">
                  <c:v>773</c:v>
                </c:pt>
                <c:pt idx="25">
                  <c:v>774</c:v>
                </c:pt>
                <c:pt idx="26">
                  <c:v>775</c:v>
                </c:pt>
                <c:pt idx="27">
                  <c:v>776</c:v>
                </c:pt>
                <c:pt idx="28">
                  <c:v>777</c:v>
                </c:pt>
                <c:pt idx="29">
                  <c:v>778</c:v>
                </c:pt>
                <c:pt idx="30">
                  <c:v>779</c:v>
                </c:pt>
                <c:pt idx="31">
                  <c:v>780</c:v>
                </c:pt>
                <c:pt idx="32">
                  <c:v>781</c:v>
                </c:pt>
                <c:pt idx="33">
                  <c:v>782</c:v>
                </c:pt>
                <c:pt idx="34">
                  <c:v>783</c:v>
                </c:pt>
                <c:pt idx="35">
                  <c:v>784</c:v>
                </c:pt>
                <c:pt idx="36">
                  <c:v>785</c:v>
                </c:pt>
                <c:pt idx="37">
                  <c:v>786</c:v>
                </c:pt>
                <c:pt idx="38">
                  <c:v>787</c:v>
                </c:pt>
                <c:pt idx="39">
                  <c:v>788</c:v>
                </c:pt>
                <c:pt idx="40">
                  <c:v>789</c:v>
                </c:pt>
                <c:pt idx="41">
                  <c:v>790</c:v>
                </c:pt>
                <c:pt idx="42">
                  <c:v>791</c:v>
                </c:pt>
                <c:pt idx="43">
                  <c:v>792</c:v>
                </c:pt>
                <c:pt idx="44">
                  <c:v>793</c:v>
                </c:pt>
                <c:pt idx="45">
                  <c:v>794</c:v>
                </c:pt>
                <c:pt idx="46">
                  <c:v>795</c:v>
                </c:pt>
                <c:pt idx="47">
                  <c:v>796</c:v>
                </c:pt>
                <c:pt idx="48">
                  <c:v>797</c:v>
                </c:pt>
                <c:pt idx="49">
                  <c:v>798</c:v>
                </c:pt>
                <c:pt idx="50">
                  <c:v>799</c:v>
                </c:pt>
                <c:pt idx="51">
                  <c:v>800</c:v>
                </c:pt>
                <c:pt idx="52">
                  <c:v>801</c:v>
                </c:pt>
                <c:pt idx="53">
                  <c:v>802</c:v>
                </c:pt>
                <c:pt idx="54">
                  <c:v>803</c:v>
                </c:pt>
                <c:pt idx="55">
                  <c:v>804</c:v>
                </c:pt>
                <c:pt idx="56">
                  <c:v>805</c:v>
                </c:pt>
                <c:pt idx="57">
                  <c:v>806</c:v>
                </c:pt>
                <c:pt idx="58">
                  <c:v>807</c:v>
                </c:pt>
                <c:pt idx="59">
                  <c:v>808</c:v>
                </c:pt>
                <c:pt idx="60">
                  <c:v>809</c:v>
                </c:pt>
                <c:pt idx="61">
                  <c:v>810</c:v>
                </c:pt>
                <c:pt idx="62">
                  <c:v>811</c:v>
                </c:pt>
                <c:pt idx="63">
                  <c:v>812</c:v>
                </c:pt>
                <c:pt idx="64">
                  <c:v>813</c:v>
                </c:pt>
                <c:pt idx="65">
                  <c:v>814</c:v>
                </c:pt>
                <c:pt idx="66">
                  <c:v>815</c:v>
                </c:pt>
                <c:pt idx="67">
                  <c:v>816</c:v>
                </c:pt>
                <c:pt idx="68">
                  <c:v>817</c:v>
                </c:pt>
                <c:pt idx="69">
                  <c:v>818</c:v>
                </c:pt>
                <c:pt idx="70">
                  <c:v>819</c:v>
                </c:pt>
                <c:pt idx="71">
                  <c:v>820</c:v>
                </c:pt>
                <c:pt idx="72">
                  <c:v>821</c:v>
                </c:pt>
                <c:pt idx="73">
                  <c:v>822</c:v>
                </c:pt>
                <c:pt idx="74">
                  <c:v>823</c:v>
                </c:pt>
                <c:pt idx="75">
                  <c:v>824</c:v>
                </c:pt>
                <c:pt idx="76">
                  <c:v>825</c:v>
                </c:pt>
                <c:pt idx="77">
                  <c:v>826</c:v>
                </c:pt>
                <c:pt idx="78">
                  <c:v>827</c:v>
                </c:pt>
                <c:pt idx="79">
                  <c:v>828</c:v>
                </c:pt>
                <c:pt idx="80">
                  <c:v>829</c:v>
                </c:pt>
                <c:pt idx="81">
                  <c:v>830</c:v>
                </c:pt>
                <c:pt idx="82">
                  <c:v>831</c:v>
                </c:pt>
                <c:pt idx="83">
                  <c:v>832</c:v>
                </c:pt>
                <c:pt idx="84">
                  <c:v>833</c:v>
                </c:pt>
                <c:pt idx="85">
                  <c:v>834</c:v>
                </c:pt>
                <c:pt idx="86">
                  <c:v>835</c:v>
                </c:pt>
                <c:pt idx="87">
                  <c:v>836</c:v>
                </c:pt>
                <c:pt idx="88">
                  <c:v>837</c:v>
                </c:pt>
                <c:pt idx="89">
                  <c:v>838</c:v>
                </c:pt>
                <c:pt idx="90">
                  <c:v>839</c:v>
                </c:pt>
                <c:pt idx="91">
                  <c:v>840</c:v>
                </c:pt>
                <c:pt idx="92">
                  <c:v>841</c:v>
                </c:pt>
                <c:pt idx="93">
                  <c:v>842</c:v>
                </c:pt>
                <c:pt idx="94">
                  <c:v>843</c:v>
                </c:pt>
                <c:pt idx="95">
                  <c:v>844</c:v>
                </c:pt>
                <c:pt idx="96">
                  <c:v>845</c:v>
                </c:pt>
                <c:pt idx="97">
                  <c:v>846</c:v>
                </c:pt>
                <c:pt idx="98">
                  <c:v>847</c:v>
                </c:pt>
                <c:pt idx="99">
                  <c:v>848</c:v>
                </c:pt>
                <c:pt idx="100">
                  <c:v>849</c:v>
                </c:pt>
                <c:pt idx="101">
                  <c:v>850</c:v>
                </c:pt>
                <c:pt idx="102">
                  <c:v>851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856</c:v>
                </c:pt>
                <c:pt idx="108">
                  <c:v>857</c:v>
                </c:pt>
                <c:pt idx="109">
                  <c:v>858</c:v>
                </c:pt>
                <c:pt idx="110">
                  <c:v>859</c:v>
                </c:pt>
                <c:pt idx="111">
                  <c:v>860</c:v>
                </c:pt>
                <c:pt idx="112">
                  <c:v>861</c:v>
                </c:pt>
                <c:pt idx="113">
                  <c:v>862</c:v>
                </c:pt>
                <c:pt idx="114">
                  <c:v>863</c:v>
                </c:pt>
                <c:pt idx="115">
                  <c:v>864</c:v>
                </c:pt>
                <c:pt idx="116">
                  <c:v>865</c:v>
                </c:pt>
                <c:pt idx="117">
                  <c:v>866</c:v>
                </c:pt>
                <c:pt idx="118">
                  <c:v>867</c:v>
                </c:pt>
                <c:pt idx="119">
                  <c:v>868</c:v>
                </c:pt>
                <c:pt idx="120">
                  <c:v>869</c:v>
                </c:pt>
                <c:pt idx="121">
                  <c:v>870</c:v>
                </c:pt>
                <c:pt idx="122">
                  <c:v>871</c:v>
                </c:pt>
                <c:pt idx="123">
                  <c:v>872</c:v>
                </c:pt>
                <c:pt idx="124">
                  <c:v>873</c:v>
                </c:pt>
                <c:pt idx="125">
                  <c:v>874</c:v>
                </c:pt>
                <c:pt idx="126">
                  <c:v>875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880</c:v>
                </c:pt>
                <c:pt idx="132">
                  <c:v>881</c:v>
                </c:pt>
                <c:pt idx="133">
                  <c:v>882</c:v>
                </c:pt>
                <c:pt idx="134">
                  <c:v>883</c:v>
                </c:pt>
                <c:pt idx="135">
                  <c:v>884</c:v>
                </c:pt>
                <c:pt idx="136">
                  <c:v>885</c:v>
                </c:pt>
                <c:pt idx="137">
                  <c:v>886</c:v>
                </c:pt>
                <c:pt idx="138">
                  <c:v>887</c:v>
                </c:pt>
                <c:pt idx="139">
                  <c:v>888</c:v>
                </c:pt>
                <c:pt idx="140">
                  <c:v>889</c:v>
                </c:pt>
                <c:pt idx="141">
                  <c:v>890</c:v>
                </c:pt>
                <c:pt idx="142">
                  <c:v>891</c:v>
                </c:pt>
                <c:pt idx="143">
                  <c:v>892</c:v>
                </c:pt>
                <c:pt idx="144">
                  <c:v>893</c:v>
                </c:pt>
                <c:pt idx="145">
                  <c:v>894</c:v>
                </c:pt>
                <c:pt idx="146">
                  <c:v>895</c:v>
                </c:pt>
                <c:pt idx="147">
                  <c:v>896</c:v>
                </c:pt>
                <c:pt idx="148">
                  <c:v>897</c:v>
                </c:pt>
                <c:pt idx="149">
                  <c:v>898</c:v>
                </c:pt>
                <c:pt idx="150">
                  <c:v>899</c:v>
                </c:pt>
                <c:pt idx="151">
                  <c:v>900</c:v>
                </c:pt>
                <c:pt idx="152">
                  <c:v>901</c:v>
                </c:pt>
                <c:pt idx="153">
                  <c:v>902</c:v>
                </c:pt>
                <c:pt idx="154">
                  <c:v>903</c:v>
                </c:pt>
                <c:pt idx="155">
                  <c:v>904</c:v>
                </c:pt>
                <c:pt idx="156">
                  <c:v>905</c:v>
                </c:pt>
                <c:pt idx="157">
                  <c:v>906</c:v>
                </c:pt>
                <c:pt idx="158">
                  <c:v>907</c:v>
                </c:pt>
                <c:pt idx="159">
                  <c:v>908</c:v>
                </c:pt>
                <c:pt idx="160">
                  <c:v>909</c:v>
                </c:pt>
                <c:pt idx="161">
                  <c:v>910</c:v>
                </c:pt>
                <c:pt idx="162">
                  <c:v>911</c:v>
                </c:pt>
                <c:pt idx="163">
                  <c:v>912</c:v>
                </c:pt>
                <c:pt idx="164">
                  <c:v>913</c:v>
                </c:pt>
                <c:pt idx="165">
                  <c:v>914</c:v>
                </c:pt>
                <c:pt idx="166">
                  <c:v>915</c:v>
                </c:pt>
                <c:pt idx="167">
                  <c:v>916</c:v>
                </c:pt>
                <c:pt idx="168">
                  <c:v>917</c:v>
                </c:pt>
                <c:pt idx="169">
                  <c:v>918</c:v>
                </c:pt>
                <c:pt idx="170">
                  <c:v>919</c:v>
                </c:pt>
                <c:pt idx="171">
                  <c:v>920</c:v>
                </c:pt>
                <c:pt idx="172">
                  <c:v>921</c:v>
                </c:pt>
                <c:pt idx="173">
                  <c:v>922</c:v>
                </c:pt>
                <c:pt idx="174">
                  <c:v>923</c:v>
                </c:pt>
                <c:pt idx="175">
                  <c:v>924</c:v>
                </c:pt>
                <c:pt idx="176">
                  <c:v>925</c:v>
                </c:pt>
                <c:pt idx="177">
                  <c:v>926</c:v>
                </c:pt>
                <c:pt idx="178">
                  <c:v>927</c:v>
                </c:pt>
                <c:pt idx="179">
                  <c:v>928</c:v>
                </c:pt>
                <c:pt idx="180">
                  <c:v>929</c:v>
                </c:pt>
                <c:pt idx="181">
                  <c:v>930</c:v>
                </c:pt>
                <c:pt idx="182">
                  <c:v>931</c:v>
                </c:pt>
                <c:pt idx="183">
                  <c:v>932</c:v>
                </c:pt>
                <c:pt idx="184">
                  <c:v>933</c:v>
                </c:pt>
                <c:pt idx="185">
                  <c:v>934</c:v>
                </c:pt>
                <c:pt idx="186">
                  <c:v>935</c:v>
                </c:pt>
                <c:pt idx="187">
                  <c:v>936</c:v>
                </c:pt>
                <c:pt idx="188">
                  <c:v>937</c:v>
                </c:pt>
                <c:pt idx="189">
                  <c:v>938</c:v>
                </c:pt>
                <c:pt idx="190">
                  <c:v>939</c:v>
                </c:pt>
                <c:pt idx="191">
                  <c:v>940</c:v>
                </c:pt>
                <c:pt idx="192">
                  <c:v>941</c:v>
                </c:pt>
                <c:pt idx="193">
                  <c:v>942</c:v>
                </c:pt>
                <c:pt idx="194">
                  <c:v>943</c:v>
                </c:pt>
                <c:pt idx="195">
                  <c:v>944</c:v>
                </c:pt>
                <c:pt idx="196">
                  <c:v>945</c:v>
                </c:pt>
                <c:pt idx="197">
                  <c:v>946</c:v>
                </c:pt>
                <c:pt idx="198">
                  <c:v>947</c:v>
                </c:pt>
                <c:pt idx="199">
                  <c:v>948</c:v>
                </c:pt>
                <c:pt idx="200">
                  <c:v>949</c:v>
                </c:pt>
                <c:pt idx="201">
                  <c:v>950</c:v>
                </c:pt>
                <c:pt idx="202">
                  <c:v>951</c:v>
                </c:pt>
                <c:pt idx="203">
                  <c:v>952</c:v>
                </c:pt>
                <c:pt idx="204">
                  <c:v>953</c:v>
                </c:pt>
                <c:pt idx="205">
                  <c:v>954</c:v>
                </c:pt>
                <c:pt idx="206">
                  <c:v>955</c:v>
                </c:pt>
                <c:pt idx="207">
                  <c:v>956</c:v>
                </c:pt>
                <c:pt idx="208">
                  <c:v>957</c:v>
                </c:pt>
                <c:pt idx="209">
                  <c:v>958</c:v>
                </c:pt>
                <c:pt idx="210">
                  <c:v>959</c:v>
                </c:pt>
                <c:pt idx="211">
                  <c:v>960</c:v>
                </c:pt>
                <c:pt idx="212">
                  <c:v>961</c:v>
                </c:pt>
                <c:pt idx="213">
                  <c:v>962</c:v>
                </c:pt>
                <c:pt idx="214">
                  <c:v>963</c:v>
                </c:pt>
                <c:pt idx="215">
                  <c:v>964</c:v>
                </c:pt>
                <c:pt idx="216">
                  <c:v>965</c:v>
                </c:pt>
                <c:pt idx="217">
                  <c:v>966</c:v>
                </c:pt>
                <c:pt idx="218">
                  <c:v>967</c:v>
                </c:pt>
                <c:pt idx="219">
                  <c:v>968</c:v>
                </c:pt>
                <c:pt idx="220">
                  <c:v>969</c:v>
                </c:pt>
                <c:pt idx="221">
                  <c:v>970</c:v>
                </c:pt>
                <c:pt idx="222">
                  <c:v>971</c:v>
                </c:pt>
                <c:pt idx="223">
                  <c:v>972</c:v>
                </c:pt>
                <c:pt idx="224">
                  <c:v>973</c:v>
                </c:pt>
                <c:pt idx="225">
                  <c:v>974</c:v>
                </c:pt>
                <c:pt idx="226">
                  <c:v>975</c:v>
                </c:pt>
                <c:pt idx="227">
                  <c:v>976</c:v>
                </c:pt>
                <c:pt idx="228">
                  <c:v>977</c:v>
                </c:pt>
                <c:pt idx="229">
                  <c:v>978</c:v>
                </c:pt>
                <c:pt idx="230">
                  <c:v>979</c:v>
                </c:pt>
                <c:pt idx="231">
                  <c:v>980</c:v>
                </c:pt>
                <c:pt idx="232">
                  <c:v>981</c:v>
                </c:pt>
                <c:pt idx="233">
                  <c:v>982</c:v>
                </c:pt>
                <c:pt idx="234">
                  <c:v>983</c:v>
                </c:pt>
                <c:pt idx="235">
                  <c:v>984</c:v>
                </c:pt>
                <c:pt idx="236">
                  <c:v>985</c:v>
                </c:pt>
                <c:pt idx="237">
                  <c:v>986</c:v>
                </c:pt>
                <c:pt idx="238">
                  <c:v>987</c:v>
                </c:pt>
                <c:pt idx="239">
                  <c:v>988</c:v>
                </c:pt>
                <c:pt idx="240">
                  <c:v>989</c:v>
                </c:pt>
                <c:pt idx="241">
                  <c:v>990</c:v>
                </c:pt>
                <c:pt idx="242">
                  <c:v>991</c:v>
                </c:pt>
                <c:pt idx="243">
                  <c:v>992</c:v>
                </c:pt>
                <c:pt idx="244">
                  <c:v>993</c:v>
                </c:pt>
                <c:pt idx="245">
                  <c:v>994</c:v>
                </c:pt>
                <c:pt idx="246">
                  <c:v>995</c:v>
                </c:pt>
                <c:pt idx="247">
                  <c:v>996</c:v>
                </c:pt>
                <c:pt idx="248">
                  <c:v>997</c:v>
                </c:pt>
                <c:pt idx="249">
                  <c:v>998</c:v>
                </c:pt>
                <c:pt idx="250">
                  <c:v>999</c:v>
                </c:pt>
                <c:pt idx="251">
                  <c:v>1000</c:v>
                </c:pt>
                <c:pt idx="252">
                  <c:v>1001</c:v>
                </c:pt>
                <c:pt idx="253">
                  <c:v>1002</c:v>
                </c:pt>
                <c:pt idx="254">
                  <c:v>1003</c:v>
                </c:pt>
                <c:pt idx="255">
                  <c:v>1004</c:v>
                </c:pt>
                <c:pt idx="256">
                  <c:v>1005</c:v>
                </c:pt>
                <c:pt idx="257">
                  <c:v>1006</c:v>
                </c:pt>
                <c:pt idx="258">
                  <c:v>1007</c:v>
                </c:pt>
                <c:pt idx="259">
                  <c:v>1008</c:v>
                </c:pt>
                <c:pt idx="260">
                  <c:v>1009</c:v>
                </c:pt>
                <c:pt idx="261">
                  <c:v>1010</c:v>
                </c:pt>
                <c:pt idx="262">
                  <c:v>1011</c:v>
                </c:pt>
                <c:pt idx="263">
                  <c:v>1012</c:v>
                </c:pt>
                <c:pt idx="264">
                  <c:v>1013</c:v>
                </c:pt>
                <c:pt idx="265">
                  <c:v>1014</c:v>
                </c:pt>
                <c:pt idx="266">
                  <c:v>1015</c:v>
                </c:pt>
                <c:pt idx="267">
                  <c:v>1016</c:v>
                </c:pt>
                <c:pt idx="268">
                  <c:v>1017</c:v>
                </c:pt>
                <c:pt idx="269">
                  <c:v>1018</c:v>
                </c:pt>
                <c:pt idx="270">
                  <c:v>1019</c:v>
                </c:pt>
              </c:numCache>
            </c:numRef>
          </c:xVal>
          <c:yVal>
            <c:numRef>
              <c:f>Graph!$C$751:$C$1019</c:f>
              <c:numCache>
                <c:formatCode>General</c:formatCode>
                <c:ptCount val="2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77-48F0-87F2-CE40C5D2D6F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Graph!$A$750:$A$1020</c:f>
              <c:numCache>
                <c:formatCode>General</c:formatCode>
                <c:ptCount val="271"/>
                <c:pt idx="0">
                  <c:v>749</c:v>
                </c:pt>
                <c:pt idx="1">
                  <c:v>750</c:v>
                </c:pt>
                <c:pt idx="2">
                  <c:v>751</c:v>
                </c:pt>
                <c:pt idx="3">
                  <c:v>752</c:v>
                </c:pt>
                <c:pt idx="4">
                  <c:v>753</c:v>
                </c:pt>
                <c:pt idx="5">
                  <c:v>754</c:v>
                </c:pt>
                <c:pt idx="6">
                  <c:v>755</c:v>
                </c:pt>
                <c:pt idx="7">
                  <c:v>756</c:v>
                </c:pt>
                <c:pt idx="8">
                  <c:v>757</c:v>
                </c:pt>
                <c:pt idx="9">
                  <c:v>758</c:v>
                </c:pt>
                <c:pt idx="10">
                  <c:v>759</c:v>
                </c:pt>
                <c:pt idx="11">
                  <c:v>760</c:v>
                </c:pt>
                <c:pt idx="12">
                  <c:v>761</c:v>
                </c:pt>
                <c:pt idx="13">
                  <c:v>762</c:v>
                </c:pt>
                <c:pt idx="14">
                  <c:v>763</c:v>
                </c:pt>
                <c:pt idx="15">
                  <c:v>764</c:v>
                </c:pt>
                <c:pt idx="16">
                  <c:v>765</c:v>
                </c:pt>
                <c:pt idx="17">
                  <c:v>766</c:v>
                </c:pt>
                <c:pt idx="18">
                  <c:v>767</c:v>
                </c:pt>
                <c:pt idx="19">
                  <c:v>768</c:v>
                </c:pt>
                <c:pt idx="20">
                  <c:v>769</c:v>
                </c:pt>
                <c:pt idx="21">
                  <c:v>770</c:v>
                </c:pt>
                <c:pt idx="22">
                  <c:v>771</c:v>
                </c:pt>
                <c:pt idx="23">
                  <c:v>772</c:v>
                </c:pt>
                <c:pt idx="24">
                  <c:v>773</c:v>
                </c:pt>
                <c:pt idx="25">
                  <c:v>774</c:v>
                </c:pt>
                <c:pt idx="26">
                  <c:v>775</c:v>
                </c:pt>
                <c:pt idx="27">
                  <c:v>776</c:v>
                </c:pt>
                <c:pt idx="28">
                  <c:v>777</c:v>
                </c:pt>
                <c:pt idx="29">
                  <c:v>778</c:v>
                </c:pt>
                <c:pt idx="30">
                  <c:v>779</c:v>
                </c:pt>
                <c:pt idx="31">
                  <c:v>780</c:v>
                </c:pt>
                <c:pt idx="32">
                  <c:v>781</c:v>
                </c:pt>
                <c:pt idx="33">
                  <c:v>782</c:v>
                </c:pt>
                <c:pt idx="34">
                  <c:v>783</c:v>
                </c:pt>
                <c:pt idx="35">
                  <c:v>784</c:v>
                </c:pt>
                <c:pt idx="36">
                  <c:v>785</c:v>
                </c:pt>
                <c:pt idx="37">
                  <c:v>786</c:v>
                </c:pt>
                <c:pt idx="38">
                  <c:v>787</c:v>
                </c:pt>
                <c:pt idx="39">
                  <c:v>788</c:v>
                </c:pt>
                <c:pt idx="40">
                  <c:v>789</c:v>
                </c:pt>
                <c:pt idx="41">
                  <c:v>790</c:v>
                </c:pt>
                <c:pt idx="42">
                  <c:v>791</c:v>
                </c:pt>
                <c:pt idx="43">
                  <c:v>792</c:v>
                </c:pt>
                <c:pt idx="44">
                  <c:v>793</c:v>
                </c:pt>
                <c:pt idx="45">
                  <c:v>794</c:v>
                </c:pt>
                <c:pt idx="46">
                  <c:v>795</c:v>
                </c:pt>
                <c:pt idx="47">
                  <c:v>796</c:v>
                </c:pt>
                <c:pt idx="48">
                  <c:v>797</c:v>
                </c:pt>
                <c:pt idx="49">
                  <c:v>798</c:v>
                </c:pt>
                <c:pt idx="50">
                  <c:v>799</c:v>
                </c:pt>
                <c:pt idx="51">
                  <c:v>800</c:v>
                </c:pt>
                <c:pt idx="52">
                  <c:v>801</c:v>
                </c:pt>
                <c:pt idx="53">
                  <c:v>802</c:v>
                </c:pt>
                <c:pt idx="54">
                  <c:v>803</c:v>
                </c:pt>
                <c:pt idx="55">
                  <c:v>804</c:v>
                </c:pt>
                <c:pt idx="56">
                  <c:v>805</c:v>
                </c:pt>
                <c:pt idx="57">
                  <c:v>806</c:v>
                </c:pt>
                <c:pt idx="58">
                  <c:v>807</c:v>
                </c:pt>
                <c:pt idx="59">
                  <c:v>808</c:v>
                </c:pt>
                <c:pt idx="60">
                  <c:v>809</c:v>
                </c:pt>
                <c:pt idx="61">
                  <c:v>810</c:v>
                </c:pt>
                <c:pt idx="62">
                  <c:v>811</c:v>
                </c:pt>
                <c:pt idx="63">
                  <c:v>812</c:v>
                </c:pt>
                <c:pt idx="64">
                  <c:v>813</c:v>
                </c:pt>
                <c:pt idx="65">
                  <c:v>814</c:v>
                </c:pt>
                <c:pt idx="66">
                  <c:v>815</c:v>
                </c:pt>
                <c:pt idx="67">
                  <c:v>816</c:v>
                </c:pt>
                <c:pt idx="68">
                  <c:v>817</c:v>
                </c:pt>
                <c:pt idx="69">
                  <c:v>818</c:v>
                </c:pt>
                <c:pt idx="70">
                  <c:v>819</c:v>
                </c:pt>
                <c:pt idx="71">
                  <c:v>820</c:v>
                </c:pt>
                <c:pt idx="72">
                  <c:v>821</c:v>
                </c:pt>
                <c:pt idx="73">
                  <c:v>822</c:v>
                </c:pt>
                <c:pt idx="74">
                  <c:v>823</c:v>
                </c:pt>
                <c:pt idx="75">
                  <c:v>824</c:v>
                </c:pt>
                <c:pt idx="76">
                  <c:v>825</c:v>
                </c:pt>
                <c:pt idx="77">
                  <c:v>826</c:v>
                </c:pt>
                <c:pt idx="78">
                  <c:v>827</c:v>
                </c:pt>
                <c:pt idx="79">
                  <c:v>828</c:v>
                </c:pt>
                <c:pt idx="80">
                  <c:v>829</c:v>
                </c:pt>
                <c:pt idx="81">
                  <c:v>830</c:v>
                </c:pt>
                <c:pt idx="82">
                  <c:v>831</c:v>
                </c:pt>
                <c:pt idx="83">
                  <c:v>832</c:v>
                </c:pt>
                <c:pt idx="84">
                  <c:v>833</c:v>
                </c:pt>
                <c:pt idx="85">
                  <c:v>834</c:v>
                </c:pt>
                <c:pt idx="86">
                  <c:v>835</c:v>
                </c:pt>
                <c:pt idx="87">
                  <c:v>836</c:v>
                </c:pt>
                <c:pt idx="88">
                  <c:v>837</c:v>
                </c:pt>
                <c:pt idx="89">
                  <c:v>838</c:v>
                </c:pt>
                <c:pt idx="90">
                  <c:v>839</c:v>
                </c:pt>
                <c:pt idx="91">
                  <c:v>840</c:v>
                </c:pt>
                <c:pt idx="92">
                  <c:v>841</c:v>
                </c:pt>
                <c:pt idx="93">
                  <c:v>842</c:v>
                </c:pt>
                <c:pt idx="94">
                  <c:v>843</c:v>
                </c:pt>
                <c:pt idx="95">
                  <c:v>844</c:v>
                </c:pt>
                <c:pt idx="96">
                  <c:v>845</c:v>
                </c:pt>
                <c:pt idx="97">
                  <c:v>846</c:v>
                </c:pt>
                <c:pt idx="98">
                  <c:v>847</c:v>
                </c:pt>
                <c:pt idx="99">
                  <c:v>848</c:v>
                </c:pt>
                <c:pt idx="100">
                  <c:v>849</c:v>
                </c:pt>
                <c:pt idx="101">
                  <c:v>850</c:v>
                </c:pt>
                <c:pt idx="102">
                  <c:v>851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856</c:v>
                </c:pt>
                <c:pt idx="108">
                  <c:v>857</c:v>
                </c:pt>
                <c:pt idx="109">
                  <c:v>858</c:v>
                </c:pt>
                <c:pt idx="110">
                  <c:v>859</c:v>
                </c:pt>
                <c:pt idx="111">
                  <c:v>860</c:v>
                </c:pt>
                <c:pt idx="112">
                  <c:v>861</c:v>
                </c:pt>
                <c:pt idx="113">
                  <c:v>862</c:v>
                </c:pt>
                <c:pt idx="114">
                  <c:v>863</c:v>
                </c:pt>
                <c:pt idx="115">
                  <c:v>864</c:v>
                </c:pt>
                <c:pt idx="116">
                  <c:v>865</c:v>
                </c:pt>
                <c:pt idx="117">
                  <c:v>866</c:v>
                </c:pt>
                <c:pt idx="118">
                  <c:v>867</c:v>
                </c:pt>
                <c:pt idx="119">
                  <c:v>868</c:v>
                </c:pt>
                <c:pt idx="120">
                  <c:v>869</c:v>
                </c:pt>
                <c:pt idx="121">
                  <c:v>870</c:v>
                </c:pt>
                <c:pt idx="122">
                  <c:v>871</c:v>
                </c:pt>
                <c:pt idx="123">
                  <c:v>872</c:v>
                </c:pt>
                <c:pt idx="124">
                  <c:v>873</c:v>
                </c:pt>
                <c:pt idx="125">
                  <c:v>874</c:v>
                </c:pt>
                <c:pt idx="126">
                  <c:v>875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880</c:v>
                </c:pt>
                <c:pt idx="132">
                  <c:v>881</c:v>
                </c:pt>
                <c:pt idx="133">
                  <c:v>882</c:v>
                </c:pt>
                <c:pt idx="134">
                  <c:v>883</c:v>
                </c:pt>
                <c:pt idx="135">
                  <c:v>884</c:v>
                </c:pt>
                <c:pt idx="136">
                  <c:v>885</c:v>
                </c:pt>
                <c:pt idx="137">
                  <c:v>886</c:v>
                </c:pt>
                <c:pt idx="138">
                  <c:v>887</c:v>
                </c:pt>
                <c:pt idx="139">
                  <c:v>888</c:v>
                </c:pt>
                <c:pt idx="140">
                  <c:v>889</c:v>
                </c:pt>
                <c:pt idx="141">
                  <c:v>890</c:v>
                </c:pt>
                <c:pt idx="142">
                  <c:v>891</c:v>
                </c:pt>
                <c:pt idx="143">
                  <c:v>892</c:v>
                </c:pt>
                <c:pt idx="144">
                  <c:v>893</c:v>
                </c:pt>
                <c:pt idx="145">
                  <c:v>894</c:v>
                </c:pt>
                <c:pt idx="146">
                  <c:v>895</c:v>
                </c:pt>
                <c:pt idx="147">
                  <c:v>896</c:v>
                </c:pt>
                <c:pt idx="148">
                  <c:v>897</c:v>
                </c:pt>
                <c:pt idx="149">
                  <c:v>898</c:v>
                </c:pt>
                <c:pt idx="150">
                  <c:v>899</c:v>
                </c:pt>
                <c:pt idx="151">
                  <c:v>900</c:v>
                </c:pt>
                <c:pt idx="152">
                  <c:v>901</c:v>
                </c:pt>
                <c:pt idx="153">
                  <c:v>902</c:v>
                </c:pt>
                <c:pt idx="154">
                  <c:v>903</c:v>
                </c:pt>
                <c:pt idx="155">
                  <c:v>904</c:v>
                </c:pt>
                <c:pt idx="156">
                  <c:v>905</c:v>
                </c:pt>
                <c:pt idx="157">
                  <c:v>906</c:v>
                </c:pt>
                <c:pt idx="158">
                  <c:v>907</c:v>
                </c:pt>
                <c:pt idx="159">
                  <c:v>908</c:v>
                </c:pt>
                <c:pt idx="160">
                  <c:v>909</c:v>
                </c:pt>
                <c:pt idx="161">
                  <c:v>910</c:v>
                </c:pt>
                <c:pt idx="162">
                  <c:v>911</c:v>
                </c:pt>
                <c:pt idx="163">
                  <c:v>912</c:v>
                </c:pt>
                <c:pt idx="164">
                  <c:v>913</c:v>
                </c:pt>
                <c:pt idx="165">
                  <c:v>914</c:v>
                </c:pt>
                <c:pt idx="166">
                  <c:v>915</c:v>
                </c:pt>
                <c:pt idx="167">
                  <c:v>916</c:v>
                </c:pt>
                <c:pt idx="168">
                  <c:v>917</c:v>
                </c:pt>
                <c:pt idx="169">
                  <c:v>918</c:v>
                </c:pt>
                <c:pt idx="170">
                  <c:v>919</c:v>
                </c:pt>
                <c:pt idx="171">
                  <c:v>920</c:v>
                </c:pt>
                <c:pt idx="172">
                  <c:v>921</c:v>
                </c:pt>
                <c:pt idx="173">
                  <c:v>922</c:v>
                </c:pt>
                <c:pt idx="174">
                  <c:v>923</c:v>
                </c:pt>
                <c:pt idx="175">
                  <c:v>924</c:v>
                </c:pt>
                <c:pt idx="176">
                  <c:v>925</c:v>
                </c:pt>
                <c:pt idx="177">
                  <c:v>926</c:v>
                </c:pt>
                <c:pt idx="178">
                  <c:v>927</c:v>
                </c:pt>
                <c:pt idx="179">
                  <c:v>928</c:v>
                </c:pt>
                <c:pt idx="180">
                  <c:v>929</c:v>
                </c:pt>
                <c:pt idx="181">
                  <c:v>930</c:v>
                </c:pt>
                <c:pt idx="182">
                  <c:v>931</c:v>
                </c:pt>
                <c:pt idx="183">
                  <c:v>932</c:v>
                </c:pt>
                <c:pt idx="184">
                  <c:v>933</c:v>
                </c:pt>
                <c:pt idx="185">
                  <c:v>934</c:v>
                </c:pt>
                <c:pt idx="186">
                  <c:v>935</c:v>
                </c:pt>
                <c:pt idx="187">
                  <c:v>936</c:v>
                </c:pt>
                <c:pt idx="188">
                  <c:v>937</c:v>
                </c:pt>
                <c:pt idx="189">
                  <c:v>938</c:v>
                </c:pt>
                <c:pt idx="190">
                  <c:v>939</c:v>
                </c:pt>
                <c:pt idx="191">
                  <c:v>940</c:v>
                </c:pt>
                <c:pt idx="192">
                  <c:v>941</c:v>
                </c:pt>
                <c:pt idx="193">
                  <c:v>942</c:v>
                </c:pt>
                <c:pt idx="194">
                  <c:v>943</c:v>
                </c:pt>
                <c:pt idx="195">
                  <c:v>944</c:v>
                </c:pt>
                <c:pt idx="196">
                  <c:v>945</c:v>
                </c:pt>
                <c:pt idx="197">
                  <c:v>946</c:v>
                </c:pt>
                <c:pt idx="198">
                  <c:v>947</c:v>
                </c:pt>
                <c:pt idx="199">
                  <c:v>948</c:v>
                </c:pt>
                <c:pt idx="200">
                  <c:v>949</c:v>
                </c:pt>
                <c:pt idx="201">
                  <c:v>950</c:v>
                </c:pt>
                <c:pt idx="202">
                  <c:v>951</c:v>
                </c:pt>
                <c:pt idx="203">
                  <c:v>952</c:v>
                </c:pt>
                <c:pt idx="204">
                  <c:v>953</c:v>
                </c:pt>
                <c:pt idx="205">
                  <c:v>954</c:v>
                </c:pt>
                <c:pt idx="206">
                  <c:v>955</c:v>
                </c:pt>
                <c:pt idx="207">
                  <c:v>956</c:v>
                </c:pt>
                <c:pt idx="208">
                  <c:v>957</c:v>
                </c:pt>
                <c:pt idx="209">
                  <c:v>958</c:v>
                </c:pt>
                <c:pt idx="210">
                  <c:v>959</c:v>
                </c:pt>
                <c:pt idx="211">
                  <c:v>960</c:v>
                </c:pt>
                <c:pt idx="212">
                  <c:v>961</c:v>
                </c:pt>
                <c:pt idx="213">
                  <c:v>962</c:v>
                </c:pt>
                <c:pt idx="214">
                  <c:v>963</c:v>
                </c:pt>
                <c:pt idx="215">
                  <c:v>964</c:v>
                </c:pt>
                <c:pt idx="216">
                  <c:v>965</c:v>
                </c:pt>
                <c:pt idx="217">
                  <c:v>966</c:v>
                </c:pt>
                <c:pt idx="218">
                  <c:v>967</c:v>
                </c:pt>
                <c:pt idx="219">
                  <c:v>968</c:v>
                </c:pt>
                <c:pt idx="220">
                  <c:v>969</c:v>
                </c:pt>
                <c:pt idx="221">
                  <c:v>970</c:v>
                </c:pt>
                <c:pt idx="222">
                  <c:v>971</c:v>
                </c:pt>
                <c:pt idx="223">
                  <c:v>972</c:v>
                </c:pt>
                <c:pt idx="224">
                  <c:v>973</c:v>
                </c:pt>
                <c:pt idx="225">
                  <c:v>974</c:v>
                </c:pt>
                <c:pt idx="226">
                  <c:v>975</c:v>
                </c:pt>
                <c:pt idx="227">
                  <c:v>976</c:v>
                </c:pt>
                <c:pt idx="228">
                  <c:v>977</c:v>
                </c:pt>
                <c:pt idx="229">
                  <c:v>978</c:v>
                </c:pt>
                <c:pt idx="230">
                  <c:v>979</c:v>
                </c:pt>
                <c:pt idx="231">
                  <c:v>980</c:v>
                </c:pt>
                <c:pt idx="232">
                  <c:v>981</c:v>
                </c:pt>
                <c:pt idx="233">
                  <c:v>982</c:v>
                </c:pt>
                <c:pt idx="234">
                  <c:v>983</c:v>
                </c:pt>
                <c:pt idx="235">
                  <c:v>984</c:v>
                </c:pt>
                <c:pt idx="236">
                  <c:v>985</c:v>
                </c:pt>
                <c:pt idx="237">
                  <c:v>986</c:v>
                </c:pt>
                <c:pt idx="238">
                  <c:v>987</c:v>
                </c:pt>
                <c:pt idx="239">
                  <c:v>988</c:v>
                </c:pt>
                <c:pt idx="240">
                  <c:v>989</c:v>
                </c:pt>
                <c:pt idx="241">
                  <c:v>990</c:v>
                </c:pt>
                <c:pt idx="242">
                  <c:v>991</c:v>
                </c:pt>
                <c:pt idx="243">
                  <c:v>992</c:v>
                </c:pt>
                <c:pt idx="244">
                  <c:v>993</c:v>
                </c:pt>
                <c:pt idx="245">
                  <c:v>994</c:v>
                </c:pt>
                <c:pt idx="246">
                  <c:v>995</c:v>
                </c:pt>
                <c:pt idx="247">
                  <c:v>996</c:v>
                </c:pt>
                <c:pt idx="248">
                  <c:v>997</c:v>
                </c:pt>
                <c:pt idx="249">
                  <c:v>998</c:v>
                </c:pt>
                <c:pt idx="250">
                  <c:v>999</c:v>
                </c:pt>
                <c:pt idx="251">
                  <c:v>1000</c:v>
                </c:pt>
                <c:pt idx="252">
                  <c:v>1001</c:v>
                </c:pt>
                <c:pt idx="253">
                  <c:v>1002</c:v>
                </c:pt>
                <c:pt idx="254">
                  <c:v>1003</c:v>
                </c:pt>
                <c:pt idx="255">
                  <c:v>1004</c:v>
                </c:pt>
                <c:pt idx="256">
                  <c:v>1005</c:v>
                </c:pt>
                <c:pt idx="257">
                  <c:v>1006</c:v>
                </c:pt>
                <c:pt idx="258">
                  <c:v>1007</c:v>
                </c:pt>
                <c:pt idx="259">
                  <c:v>1008</c:v>
                </c:pt>
                <c:pt idx="260">
                  <c:v>1009</c:v>
                </c:pt>
                <c:pt idx="261">
                  <c:v>1010</c:v>
                </c:pt>
                <c:pt idx="262">
                  <c:v>1011</c:v>
                </c:pt>
                <c:pt idx="263">
                  <c:v>1012</c:v>
                </c:pt>
                <c:pt idx="264">
                  <c:v>1013</c:v>
                </c:pt>
                <c:pt idx="265">
                  <c:v>1014</c:v>
                </c:pt>
                <c:pt idx="266">
                  <c:v>1015</c:v>
                </c:pt>
                <c:pt idx="267">
                  <c:v>1016</c:v>
                </c:pt>
                <c:pt idx="268">
                  <c:v>1017</c:v>
                </c:pt>
                <c:pt idx="269">
                  <c:v>1018</c:v>
                </c:pt>
                <c:pt idx="270">
                  <c:v>1019</c:v>
                </c:pt>
              </c:numCache>
            </c:numRef>
          </c:xVal>
          <c:yVal>
            <c:numRef>
              <c:f>Graph!$E$751:$E$1019</c:f>
              <c:numCache>
                <c:formatCode>General</c:formatCode>
                <c:ptCount val="269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77-48F0-87F2-CE40C5D2D6F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Graph!$A$750:$A$1020</c:f>
              <c:numCache>
                <c:formatCode>General</c:formatCode>
                <c:ptCount val="271"/>
                <c:pt idx="0">
                  <c:v>749</c:v>
                </c:pt>
                <c:pt idx="1">
                  <c:v>750</c:v>
                </c:pt>
                <c:pt idx="2">
                  <c:v>751</c:v>
                </c:pt>
                <c:pt idx="3">
                  <c:v>752</c:v>
                </c:pt>
                <c:pt idx="4">
                  <c:v>753</c:v>
                </c:pt>
                <c:pt idx="5">
                  <c:v>754</c:v>
                </c:pt>
                <c:pt idx="6">
                  <c:v>755</c:v>
                </c:pt>
                <c:pt idx="7">
                  <c:v>756</c:v>
                </c:pt>
                <c:pt idx="8">
                  <c:v>757</c:v>
                </c:pt>
                <c:pt idx="9">
                  <c:v>758</c:v>
                </c:pt>
                <c:pt idx="10">
                  <c:v>759</c:v>
                </c:pt>
                <c:pt idx="11">
                  <c:v>760</c:v>
                </c:pt>
                <c:pt idx="12">
                  <c:v>761</c:v>
                </c:pt>
                <c:pt idx="13">
                  <c:v>762</c:v>
                </c:pt>
                <c:pt idx="14">
                  <c:v>763</c:v>
                </c:pt>
                <c:pt idx="15">
                  <c:v>764</c:v>
                </c:pt>
                <c:pt idx="16">
                  <c:v>765</c:v>
                </c:pt>
                <c:pt idx="17">
                  <c:v>766</c:v>
                </c:pt>
                <c:pt idx="18">
                  <c:v>767</c:v>
                </c:pt>
                <c:pt idx="19">
                  <c:v>768</c:v>
                </c:pt>
                <c:pt idx="20">
                  <c:v>769</c:v>
                </c:pt>
                <c:pt idx="21">
                  <c:v>770</c:v>
                </c:pt>
                <c:pt idx="22">
                  <c:v>771</c:v>
                </c:pt>
                <c:pt idx="23">
                  <c:v>772</c:v>
                </c:pt>
                <c:pt idx="24">
                  <c:v>773</c:v>
                </c:pt>
                <c:pt idx="25">
                  <c:v>774</c:v>
                </c:pt>
                <c:pt idx="26">
                  <c:v>775</c:v>
                </c:pt>
                <c:pt idx="27">
                  <c:v>776</c:v>
                </c:pt>
                <c:pt idx="28">
                  <c:v>777</c:v>
                </c:pt>
                <c:pt idx="29">
                  <c:v>778</c:v>
                </c:pt>
                <c:pt idx="30">
                  <c:v>779</c:v>
                </c:pt>
                <c:pt idx="31">
                  <c:v>780</c:v>
                </c:pt>
                <c:pt idx="32">
                  <c:v>781</c:v>
                </c:pt>
                <c:pt idx="33">
                  <c:v>782</c:v>
                </c:pt>
                <c:pt idx="34">
                  <c:v>783</c:v>
                </c:pt>
                <c:pt idx="35">
                  <c:v>784</c:v>
                </c:pt>
                <c:pt idx="36">
                  <c:v>785</c:v>
                </c:pt>
                <c:pt idx="37">
                  <c:v>786</c:v>
                </c:pt>
                <c:pt idx="38">
                  <c:v>787</c:v>
                </c:pt>
                <c:pt idx="39">
                  <c:v>788</c:v>
                </c:pt>
                <c:pt idx="40">
                  <c:v>789</c:v>
                </c:pt>
                <c:pt idx="41">
                  <c:v>790</c:v>
                </c:pt>
                <c:pt idx="42">
                  <c:v>791</c:v>
                </c:pt>
                <c:pt idx="43">
                  <c:v>792</c:v>
                </c:pt>
                <c:pt idx="44">
                  <c:v>793</c:v>
                </c:pt>
                <c:pt idx="45">
                  <c:v>794</c:v>
                </c:pt>
                <c:pt idx="46">
                  <c:v>795</c:v>
                </c:pt>
                <c:pt idx="47">
                  <c:v>796</c:v>
                </c:pt>
                <c:pt idx="48">
                  <c:v>797</c:v>
                </c:pt>
                <c:pt idx="49">
                  <c:v>798</c:v>
                </c:pt>
                <c:pt idx="50">
                  <c:v>799</c:v>
                </c:pt>
                <c:pt idx="51">
                  <c:v>800</c:v>
                </c:pt>
                <c:pt idx="52">
                  <c:v>801</c:v>
                </c:pt>
                <c:pt idx="53">
                  <c:v>802</c:v>
                </c:pt>
                <c:pt idx="54">
                  <c:v>803</c:v>
                </c:pt>
                <c:pt idx="55">
                  <c:v>804</c:v>
                </c:pt>
                <c:pt idx="56">
                  <c:v>805</c:v>
                </c:pt>
                <c:pt idx="57">
                  <c:v>806</c:v>
                </c:pt>
                <c:pt idx="58">
                  <c:v>807</c:v>
                </c:pt>
                <c:pt idx="59">
                  <c:v>808</c:v>
                </c:pt>
                <c:pt idx="60">
                  <c:v>809</c:v>
                </c:pt>
                <c:pt idx="61">
                  <c:v>810</c:v>
                </c:pt>
                <c:pt idx="62">
                  <c:v>811</c:v>
                </c:pt>
                <c:pt idx="63">
                  <c:v>812</c:v>
                </c:pt>
                <c:pt idx="64">
                  <c:v>813</c:v>
                </c:pt>
                <c:pt idx="65">
                  <c:v>814</c:v>
                </c:pt>
                <c:pt idx="66">
                  <c:v>815</c:v>
                </c:pt>
                <c:pt idx="67">
                  <c:v>816</c:v>
                </c:pt>
                <c:pt idx="68">
                  <c:v>817</c:v>
                </c:pt>
                <c:pt idx="69">
                  <c:v>818</c:v>
                </c:pt>
                <c:pt idx="70">
                  <c:v>819</c:v>
                </c:pt>
                <c:pt idx="71">
                  <c:v>820</c:v>
                </c:pt>
                <c:pt idx="72">
                  <c:v>821</c:v>
                </c:pt>
                <c:pt idx="73">
                  <c:v>822</c:v>
                </c:pt>
                <c:pt idx="74">
                  <c:v>823</c:v>
                </c:pt>
                <c:pt idx="75">
                  <c:v>824</c:v>
                </c:pt>
                <c:pt idx="76">
                  <c:v>825</c:v>
                </c:pt>
                <c:pt idx="77">
                  <c:v>826</c:v>
                </c:pt>
                <c:pt idx="78">
                  <c:v>827</c:v>
                </c:pt>
                <c:pt idx="79">
                  <c:v>828</c:v>
                </c:pt>
                <c:pt idx="80">
                  <c:v>829</c:v>
                </c:pt>
                <c:pt idx="81">
                  <c:v>830</c:v>
                </c:pt>
                <c:pt idx="82">
                  <c:v>831</c:v>
                </c:pt>
                <c:pt idx="83">
                  <c:v>832</c:v>
                </c:pt>
                <c:pt idx="84">
                  <c:v>833</c:v>
                </c:pt>
                <c:pt idx="85">
                  <c:v>834</c:v>
                </c:pt>
                <c:pt idx="86">
                  <c:v>835</c:v>
                </c:pt>
                <c:pt idx="87">
                  <c:v>836</c:v>
                </c:pt>
                <c:pt idx="88">
                  <c:v>837</c:v>
                </c:pt>
                <c:pt idx="89">
                  <c:v>838</c:v>
                </c:pt>
                <c:pt idx="90">
                  <c:v>839</c:v>
                </c:pt>
                <c:pt idx="91">
                  <c:v>840</c:v>
                </c:pt>
                <c:pt idx="92">
                  <c:v>841</c:v>
                </c:pt>
                <c:pt idx="93">
                  <c:v>842</c:v>
                </c:pt>
                <c:pt idx="94">
                  <c:v>843</c:v>
                </c:pt>
                <c:pt idx="95">
                  <c:v>844</c:v>
                </c:pt>
                <c:pt idx="96">
                  <c:v>845</c:v>
                </c:pt>
                <c:pt idx="97">
                  <c:v>846</c:v>
                </c:pt>
                <c:pt idx="98">
                  <c:v>847</c:v>
                </c:pt>
                <c:pt idx="99">
                  <c:v>848</c:v>
                </c:pt>
                <c:pt idx="100">
                  <c:v>849</c:v>
                </c:pt>
                <c:pt idx="101">
                  <c:v>850</c:v>
                </c:pt>
                <c:pt idx="102">
                  <c:v>851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856</c:v>
                </c:pt>
                <c:pt idx="108">
                  <c:v>857</c:v>
                </c:pt>
                <c:pt idx="109">
                  <c:v>858</c:v>
                </c:pt>
                <c:pt idx="110">
                  <c:v>859</c:v>
                </c:pt>
                <c:pt idx="111">
                  <c:v>860</c:v>
                </c:pt>
                <c:pt idx="112">
                  <c:v>861</c:v>
                </c:pt>
                <c:pt idx="113">
                  <c:v>862</c:v>
                </c:pt>
                <c:pt idx="114">
                  <c:v>863</c:v>
                </c:pt>
                <c:pt idx="115">
                  <c:v>864</c:v>
                </c:pt>
                <c:pt idx="116">
                  <c:v>865</c:v>
                </c:pt>
                <c:pt idx="117">
                  <c:v>866</c:v>
                </c:pt>
                <c:pt idx="118">
                  <c:v>867</c:v>
                </c:pt>
                <c:pt idx="119">
                  <c:v>868</c:v>
                </c:pt>
                <c:pt idx="120">
                  <c:v>869</c:v>
                </c:pt>
                <c:pt idx="121">
                  <c:v>870</c:v>
                </c:pt>
                <c:pt idx="122">
                  <c:v>871</c:v>
                </c:pt>
                <c:pt idx="123">
                  <c:v>872</c:v>
                </c:pt>
                <c:pt idx="124">
                  <c:v>873</c:v>
                </c:pt>
                <c:pt idx="125">
                  <c:v>874</c:v>
                </c:pt>
                <c:pt idx="126">
                  <c:v>875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880</c:v>
                </c:pt>
                <c:pt idx="132">
                  <c:v>881</c:v>
                </c:pt>
                <c:pt idx="133">
                  <c:v>882</c:v>
                </c:pt>
                <c:pt idx="134">
                  <c:v>883</c:v>
                </c:pt>
                <c:pt idx="135">
                  <c:v>884</c:v>
                </c:pt>
                <c:pt idx="136">
                  <c:v>885</c:v>
                </c:pt>
                <c:pt idx="137">
                  <c:v>886</c:v>
                </c:pt>
                <c:pt idx="138">
                  <c:v>887</c:v>
                </c:pt>
                <c:pt idx="139">
                  <c:v>888</c:v>
                </c:pt>
                <c:pt idx="140">
                  <c:v>889</c:v>
                </c:pt>
                <c:pt idx="141">
                  <c:v>890</c:v>
                </c:pt>
                <c:pt idx="142">
                  <c:v>891</c:v>
                </c:pt>
                <c:pt idx="143">
                  <c:v>892</c:v>
                </c:pt>
                <c:pt idx="144">
                  <c:v>893</c:v>
                </c:pt>
                <c:pt idx="145">
                  <c:v>894</c:v>
                </c:pt>
                <c:pt idx="146">
                  <c:v>895</c:v>
                </c:pt>
                <c:pt idx="147">
                  <c:v>896</c:v>
                </c:pt>
                <c:pt idx="148">
                  <c:v>897</c:v>
                </c:pt>
                <c:pt idx="149">
                  <c:v>898</c:v>
                </c:pt>
                <c:pt idx="150">
                  <c:v>899</c:v>
                </c:pt>
                <c:pt idx="151">
                  <c:v>900</c:v>
                </c:pt>
                <c:pt idx="152">
                  <c:v>901</c:v>
                </c:pt>
                <c:pt idx="153">
                  <c:v>902</c:v>
                </c:pt>
                <c:pt idx="154">
                  <c:v>903</c:v>
                </c:pt>
                <c:pt idx="155">
                  <c:v>904</c:v>
                </c:pt>
                <c:pt idx="156">
                  <c:v>905</c:v>
                </c:pt>
                <c:pt idx="157">
                  <c:v>906</c:v>
                </c:pt>
                <c:pt idx="158">
                  <c:v>907</c:v>
                </c:pt>
                <c:pt idx="159">
                  <c:v>908</c:v>
                </c:pt>
                <c:pt idx="160">
                  <c:v>909</c:v>
                </c:pt>
                <c:pt idx="161">
                  <c:v>910</c:v>
                </c:pt>
                <c:pt idx="162">
                  <c:v>911</c:v>
                </c:pt>
                <c:pt idx="163">
                  <c:v>912</c:v>
                </c:pt>
                <c:pt idx="164">
                  <c:v>913</c:v>
                </c:pt>
                <c:pt idx="165">
                  <c:v>914</c:v>
                </c:pt>
                <c:pt idx="166">
                  <c:v>915</c:v>
                </c:pt>
                <c:pt idx="167">
                  <c:v>916</c:v>
                </c:pt>
                <c:pt idx="168">
                  <c:v>917</c:v>
                </c:pt>
                <c:pt idx="169">
                  <c:v>918</c:v>
                </c:pt>
                <c:pt idx="170">
                  <c:v>919</c:v>
                </c:pt>
                <c:pt idx="171">
                  <c:v>920</c:v>
                </c:pt>
                <c:pt idx="172">
                  <c:v>921</c:v>
                </c:pt>
                <c:pt idx="173">
                  <c:v>922</c:v>
                </c:pt>
                <c:pt idx="174">
                  <c:v>923</c:v>
                </c:pt>
                <c:pt idx="175">
                  <c:v>924</c:v>
                </c:pt>
                <c:pt idx="176">
                  <c:v>925</c:v>
                </c:pt>
                <c:pt idx="177">
                  <c:v>926</c:v>
                </c:pt>
                <c:pt idx="178">
                  <c:v>927</c:v>
                </c:pt>
                <c:pt idx="179">
                  <c:v>928</c:v>
                </c:pt>
                <c:pt idx="180">
                  <c:v>929</c:v>
                </c:pt>
                <c:pt idx="181">
                  <c:v>930</c:v>
                </c:pt>
                <c:pt idx="182">
                  <c:v>931</c:v>
                </c:pt>
                <c:pt idx="183">
                  <c:v>932</c:v>
                </c:pt>
                <c:pt idx="184">
                  <c:v>933</c:v>
                </c:pt>
                <c:pt idx="185">
                  <c:v>934</c:v>
                </c:pt>
                <c:pt idx="186">
                  <c:v>935</c:v>
                </c:pt>
                <c:pt idx="187">
                  <c:v>936</c:v>
                </c:pt>
                <c:pt idx="188">
                  <c:v>937</c:v>
                </c:pt>
                <c:pt idx="189">
                  <c:v>938</c:v>
                </c:pt>
                <c:pt idx="190">
                  <c:v>939</c:v>
                </c:pt>
                <c:pt idx="191">
                  <c:v>940</c:v>
                </c:pt>
                <c:pt idx="192">
                  <c:v>941</c:v>
                </c:pt>
                <c:pt idx="193">
                  <c:v>942</c:v>
                </c:pt>
                <c:pt idx="194">
                  <c:v>943</c:v>
                </c:pt>
                <c:pt idx="195">
                  <c:v>944</c:v>
                </c:pt>
                <c:pt idx="196">
                  <c:v>945</c:v>
                </c:pt>
                <c:pt idx="197">
                  <c:v>946</c:v>
                </c:pt>
                <c:pt idx="198">
                  <c:v>947</c:v>
                </c:pt>
                <c:pt idx="199">
                  <c:v>948</c:v>
                </c:pt>
                <c:pt idx="200">
                  <c:v>949</c:v>
                </c:pt>
                <c:pt idx="201">
                  <c:v>950</c:v>
                </c:pt>
                <c:pt idx="202">
                  <c:v>951</c:v>
                </c:pt>
                <c:pt idx="203">
                  <c:v>952</c:v>
                </c:pt>
                <c:pt idx="204">
                  <c:v>953</c:v>
                </c:pt>
                <c:pt idx="205">
                  <c:v>954</c:v>
                </c:pt>
                <c:pt idx="206">
                  <c:v>955</c:v>
                </c:pt>
                <c:pt idx="207">
                  <c:v>956</c:v>
                </c:pt>
                <c:pt idx="208">
                  <c:v>957</c:v>
                </c:pt>
                <c:pt idx="209">
                  <c:v>958</c:v>
                </c:pt>
                <c:pt idx="210">
                  <c:v>959</c:v>
                </c:pt>
                <c:pt idx="211">
                  <c:v>960</c:v>
                </c:pt>
                <c:pt idx="212">
                  <c:v>961</c:v>
                </c:pt>
                <c:pt idx="213">
                  <c:v>962</c:v>
                </c:pt>
                <c:pt idx="214">
                  <c:v>963</c:v>
                </c:pt>
                <c:pt idx="215">
                  <c:v>964</c:v>
                </c:pt>
                <c:pt idx="216">
                  <c:v>965</c:v>
                </c:pt>
                <c:pt idx="217">
                  <c:v>966</c:v>
                </c:pt>
                <c:pt idx="218">
                  <c:v>967</c:v>
                </c:pt>
                <c:pt idx="219">
                  <c:v>968</c:v>
                </c:pt>
                <c:pt idx="220">
                  <c:v>969</c:v>
                </c:pt>
                <c:pt idx="221">
                  <c:v>970</c:v>
                </c:pt>
                <c:pt idx="222">
                  <c:v>971</c:v>
                </c:pt>
                <c:pt idx="223">
                  <c:v>972</c:v>
                </c:pt>
                <c:pt idx="224">
                  <c:v>973</c:v>
                </c:pt>
                <c:pt idx="225">
                  <c:v>974</c:v>
                </c:pt>
                <c:pt idx="226">
                  <c:v>975</c:v>
                </c:pt>
                <c:pt idx="227">
                  <c:v>976</c:v>
                </c:pt>
                <c:pt idx="228">
                  <c:v>977</c:v>
                </c:pt>
                <c:pt idx="229">
                  <c:v>978</c:v>
                </c:pt>
                <c:pt idx="230">
                  <c:v>979</c:v>
                </c:pt>
                <c:pt idx="231">
                  <c:v>980</c:v>
                </c:pt>
                <c:pt idx="232">
                  <c:v>981</c:v>
                </c:pt>
                <c:pt idx="233">
                  <c:v>982</c:v>
                </c:pt>
                <c:pt idx="234">
                  <c:v>983</c:v>
                </c:pt>
                <c:pt idx="235">
                  <c:v>984</c:v>
                </c:pt>
                <c:pt idx="236">
                  <c:v>985</c:v>
                </c:pt>
                <c:pt idx="237">
                  <c:v>986</c:v>
                </c:pt>
                <c:pt idx="238">
                  <c:v>987</c:v>
                </c:pt>
                <c:pt idx="239">
                  <c:v>988</c:v>
                </c:pt>
                <c:pt idx="240">
                  <c:v>989</c:v>
                </c:pt>
                <c:pt idx="241">
                  <c:v>990</c:v>
                </c:pt>
                <c:pt idx="242">
                  <c:v>991</c:v>
                </c:pt>
                <c:pt idx="243">
                  <c:v>992</c:v>
                </c:pt>
                <c:pt idx="244">
                  <c:v>993</c:v>
                </c:pt>
                <c:pt idx="245">
                  <c:v>994</c:v>
                </c:pt>
                <c:pt idx="246">
                  <c:v>995</c:v>
                </c:pt>
                <c:pt idx="247">
                  <c:v>996</c:v>
                </c:pt>
                <c:pt idx="248">
                  <c:v>997</c:v>
                </c:pt>
                <c:pt idx="249">
                  <c:v>998</c:v>
                </c:pt>
                <c:pt idx="250">
                  <c:v>999</c:v>
                </c:pt>
                <c:pt idx="251">
                  <c:v>1000</c:v>
                </c:pt>
                <c:pt idx="252">
                  <c:v>1001</c:v>
                </c:pt>
                <c:pt idx="253">
                  <c:v>1002</c:v>
                </c:pt>
                <c:pt idx="254">
                  <c:v>1003</c:v>
                </c:pt>
                <c:pt idx="255">
                  <c:v>1004</c:v>
                </c:pt>
                <c:pt idx="256">
                  <c:v>1005</c:v>
                </c:pt>
                <c:pt idx="257">
                  <c:v>1006</c:v>
                </c:pt>
                <c:pt idx="258">
                  <c:v>1007</c:v>
                </c:pt>
                <c:pt idx="259">
                  <c:v>1008</c:v>
                </c:pt>
                <c:pt idx="260">
                  <c:v>1009</c:v>
                </c:pt>
                <c:pt idx="261">
                  <c:v>1010</c:v>
                </c:pt>
                <c:pt idx="262">
                  <c:v>1011</c:v>
                </c:pt>
                <c:pt idx="263">
                  <c:v>1012</c:v>
                </c:pt>
                <c:pt idx="264">
                  <c:v>1013</c:v>
                </c:pt>
                <c:pt idx="265">
                  <c:v>1014</c:v>
                </c:pt>
                <c:pt idx="266">
                  <c:v>1015</c:v>
                </c:pt>
                <c:pt idx="267">
                  <c:v>1016</c:v>
                </c:pt>
                <c:pt idx="268">
                  <c:v>1017</c:v>
                </c:pt>
                <c:pt idx="269">
                  <c:v>1018</c:v>
                </c:pt>
                <c:pt idx="270">
                  <c:v>1019</c:v>
                </c:pt>
              </c:numCache>
            </c:numRef>
          </c:xVal>
          <c:yVal>
            <c:numRef>
              <c:f>Graph!$G$751:$G$1019</c:f>
              <c:numCache>
                <c:formatCode>General</c:formatCode>
                <c:ptCount val="26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77-48F0-87F2-CE40C5D2D6F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Graph!$A$750:$A$1020</c:f>
              <c:numCache>
                <c:formatCode>General</c:formatCode>
                <c:ptCount val="271"/>
                <c:pt idx="0">
                  <c:v>749</c:v>
                </c:pt>
                <c:pt idx="1">
                  <c:v>750</c:v>
                </c:pt>
                <c:pt idx="2">
                  <c:v>751</c:v>
                </c:pt>
                <c:pt idx="3">
                  <c:v>752</c:v>
                </c:pt>
                <c:pt idx="4">
                  <c:v>753</c:v>
                </c:pt>
                <c:pt idx="5">
                  <c:v>754</c:v>
                </c:pt>
                <c:pt idx="6">
                  <c:v>755</c:v>
                </c:pt>
                <c:pt idx="7">
                  <c:v>756</c:v>
                </c:pt>
                <c:pt idx="8">
                  <c:v>757</c:v>
                </c:pt>
                <c:pt idx="9">
                  <c:v>758</c:v>
                </c:pt>
                <c:pt idx="10">
                  <c:v>759</c:v>
                </c:pt>
                <c:pt idx="11">
                  <c:v>760</c:v>
                </c:pt>
                <c:pt idx="12">
                  <c:v>761</c:v>
                </c:pt>
                <c:pt idx="13">
                  <c:v>762</c:v>
                </c:pt>
                <c:pt idx="14">
                  <c:v>763</c:v>
                </c:pt>
                <c:pt idx="15">
                  <c:v>764</c:v>
                </c:pt>
                <c:pt idx="16">
                  <c:v>765</c:v>
                </c:pt>
                <c:pt idx="17">
                  <c:v>766</c:v>
                </c:pt>
                <c:pt idx="18">
                  <c:v>767</c:v>
                </c:pt>
                <c:pt idx="19">
                  <c:v>768</c:v>
                </c:pt>
                <c:pt idx="20">
                  <c:v>769</c:v>
                </c:pt>
                <c:pt idx="21">
                  <c:v>770</c:v>
                </c:pt>
                <c:pt idx="22">
                  <c:v>771</c:v>
                </c:pt>
                <c:pt idx="23">
                  <c:v>772</c:v>
                </c:pt>
                <c:pt idx="24">
                  <c:v>773</c:v>
                </c:pt>
                <c:pt idx="25">
                  <c:v>774</c:v>
                </c:pt>
                <c:pt idx="26">
                  <c:v>775</c:v>
                </c:pt>
                <c:pt idx="27">
                  <c:v>776</c:v>
                </c:pt>
                <c:pt idx="28">
                  <c:v>777</c:v>
                </c:pt>
                <c:pt idx="29">
                  <c:v>778</c:v>
                </c:pt>
                <c:pt idx="30">
                  <c:v>779</c:v>
                </c:pt>
                <c:pt idx="31">
                  <c:v>780</c:v>
                </c:pt>
                <c:pt idx="32">
                  <c:v>781</c:v>
                </c:pt>
                <c:pt idx="33">
                  <c:v>782</c:v>
                </c:pt>
                <c:pt idx="34">
                  <c:v>783</c:v>
                </c:pt>
                <c:pt idx="35">
                  <c:v>784</c:v>
                </c:pt>
                <c:pt idx="36">
                  <c:v>785</c:v>
                </c:pt>
                <c:pt idx="37">
                  <c:v>786</c:v>
                </c:pt>
                <c:pt idx="38">
                  <c:v>787</c:v>
                </c:pt>
                <c:pt idx="39">
                  <c:v>788</c:v>
                </c:pt>
                <c:pt idx="40">
                  <c:v>789</c:v>
                </c:pt>
                <c:pt idx="41">
                  <c:v>790</c:v>
                </c:pt>
                <c:pt idx="42">
                  <c:v>791</c:v>
                </c:pt>
                <c:pt idx="43">
                  <c:v>792</c:v>
                </c:pt>
                <c:pt idx="44">
                  <c:v>793</c:v>
                </c:pt>
                <c:pt idx="45">
                  <c:v>794</c:v>
                </c:pt>
                <c:pt idx="46">
                  <c:v>795</c:v>
                </c:pt>
                <c:pt idx="47">
                  <c:v>796</c:v>
                </c:pt>
                <c:pt idx="48">
                  <c:v>797</c:v>
                </c:pt>
                <c:pt idx="49">
                  <c:v>798</c:v>
                </c:pt>
                <c:pt idx="50">
                  <c:v>799</c:v>
                </c:pt>
                <c:pt idx="51">
                  <c:v>800</c:v>
                </c:pt>
                <c:pt idx="52">
                  <c:v>801</c:v>
                </c:pt>
                <c:pt idx="53">
                  <c:v>802</c:v>
                </c:pt>
                <c:pt idx="54">
                  <c:v>803</c:v>
                </c:pt>
                <c:pt idx="55">
                  <c:v>804</c:v>
                </c:pt>
                <c:pt idx="56">
                  <c:v>805</c:v>
                </c:pt>
                <c:pt idx="57">
                  <c:v>806</c:v>
                </c:pt>
                <c:pt idx="58">
                  <c:v>807</c:v>
                </c:pt>
                <c:pt idx="59">
                  <c:v>808</c:v>
                </c:pt>
                <c:pt idx="60">
                  <c:v>809</c:v>
                </c:pt>
                <c:pt idx="61">
                  <c:v>810</c:v>
                </c:pt>
                <c:pt idx="62">
                  <c:v>811</c:v>
                </c:pt>
                <c:pt idx="63">
                  <c:v>812</c:v>
                </c:pt>
                <c:pt idx="64">
                  <c:v>813</c:v>
                </c:pt>
                <c:pt idx="65">
                  <c:v>814</c:v>
                </c:pt>
                <c:pt idx="66">
                  <c:v>815</c:v>
                </c:pt>
                <c:pt idx="67">
                  <c:v>816</c:v>
                </c:pt>
                <c:pt idx="68">
                  <c:v>817</c:v>
                </c:pt>
                <c:pt idx="69">
                  <c:v>818</c:v>
                </c:pt>
                <c:pt idx="70">
                  <c:v>819</c:v>
                </c:pt>
                <c:pt idx="71">
                  <c:v>820</c:v>
                </c:pt>
                <c:pt idx="72">
                  <c:v>821</c:v>
                </c:pt>
                <c:pt idx="73">
                  <c:v>822</c:v>
                </c:pt>
                <c:pt idx="74">
                  <c:v>823</c:v>
                </c:pt>
                <c:pt idx="75">
                  <c:v>824</c:v>
                </c:pt>
                <c:pt idx="76">
                  <c:v>825</c:v>
                </c:pt>
                <c:pt idx="77">
                  <c:v>826</c:v>
                </c:pt>
                <c:pt idx="78">
                  <c:v>827</c:v>
                </c:pt>
                <c:pt idx="79">
                  <c:v>828</c:v>
                </c:pt>
                <c:pt idx="80">
                  <c:v>829</c:v>
                </c:pt>
                <c:pt idx="81">
                  <c:v>830</c:v>
                </c:pt>
                <c:pt idx="82">
                  <c:v>831</c:v>
                </c:pt>
                <c:pt idx="83">
                  <c:v>832</c:v>
                </c:pt>
                <c:pt idx="84">
                  <c:v>833</c:v>
                </c:pt>
                <c:pt idx="85">
                  <c:v>834</c:v>
                </c:pt>
                <c:pt idx="86">
                  <c:v>835</c:v>
                </c:pt>
                <c:pt idx="87">
                  <c:v>836</c:v>
                </c:pt>
                <c:pt idx="88">
                  <c:v>837</c:v>
                </c:pt>
                <c:pt idx="89">
                  <c:v>838</c:v>
                </c:pt>
                <c:pt idx="90">
                  <c:v>839</c:v>
                </c:pt>
                <c:pt idx="91">
                  <c:v>840</c:v>
                </c:pt>
                <c:pt idx="92">
                  <c:v>841</c:v>
                </c:pt>
                <c:pt idx="93">
                  <c:v>842</c:v>
                </c:pt>
                <c:pt idx="94">
                  <c:v>843</c:v>
                </c:pt>
                <c:pt idx="95">
                  <c:v>844</c:v>
                </c:pt>
                <c:pt idx="96">
                  <c:v>845</c:v>
                </c:pt>
                <c:pt idx="97">
                  <c:v>846</c:v>
                </c:pt>
                <c:pt idx="98">
                  <c:v>847</c:v>
                </c:pt>
                <c:pt idx="99">
                  <c:v>848</c:v>
                </c:pt>
                <c:pt idx="100">
                  <c:v>849</c:v>
                </c:pt>
                <c:pt idx="101">
                  <c:v>850</c:v>
                </c:pt>
                <c:pt idx="102">
                  <c:v>851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856</c:v>
                </c:pt>
                <c:pt idx="108">
                  <c:v>857</c:v>
                </c:pt>
                <c:pt idx="109">
                  <c:v>858</c:v>
                </c:pt>
                <c:pt idx="110">
                  <c:v>859</c:v>
                </c:pt>
                <c:pt idx="111">
                  <c:v>860</c:v>
                </c:pt>
                <c:pt idx="112">
                  <c:v>861</c:v>
                </c:pt>
                <c:pt idx="113">
                  <c:v>862</c:v>
                </c:pt>
                <c:pt idx="114">
                  <c:v>863</c:v>
                </c:pt>
                <c:pt idx="115">
                  <c:v>864</c:v>
                </c:pt>
                <c:pt idx="116">
                  <c:v>865</c:v>
                </c:pt>
                <c:pt idx="117">
                  <c:v>866</c:v>
                </c:pt>
                <c:pt idx="118">
                  <c:v>867</c:v>
                </c:pt>
                <c:pt idx="119">
                  <c:v>868</c:v>
                </c:pt>
                <c:pt idx="120">
                  <c:v>869</c:v>
                </c:pt>
                <c:pt idx="121">
                  <c:v>870</c:v>
                </c:pt>
                <c:pt idx="122">
                  <c:v>871</c:v>
                </c:pt>
                <c:pt idx="123">
                  <c:v>872</c:v>
                </c:pt>
                <c:pt idx="124">
                  <c:v>873</c:v>
                </c:pt>
                <c:pt idx="125">
                  <c:v>874</c:v>
                </c:pt>
                <c:pt idx="126">
                  <c:v>875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880</c:v>
                </c:pt>
                <c:pt idx="132">
                  <c:v>881</c:v>
                </c:pt>
                <c:pt idx="133">
                  <c:v>882</c:v>
                </c:pt>
                <c:pt idx="134">
                  <c:v>883</c:v>
                </c:pt>
                <c:pt idx="135">
                  <c:v>884</c:v>
                </c:pt>
                <c:pt idx="136">
                  <c:v>885</c:v>
                </c:pt>
                <c:pt idx="137">
                  <c:v>886</c:v>
                </c:pt>
                <c:pt idx="138">
                  <c:v>887</c:v>
                </c:pt>
                <c:pt idx="139">
                  <c:v>888</c:v>
                </c:pt>
                <c:pt idx="140">
                  <c:v>889</c:v>
                </c:pt>
                <c:pt idx="141">
                  <c:v>890</c:v>
                </c:pt>
                <c:pt idx="142">
                  <c:v>891</c:v>
                </c:pt>
                <c:pt idx="143">
                  <c:v>892</c:v>
                </c:pt>
                <c:pt idx="144">
                  <c:v>893</c:v>
                </c:pt>
                <c:pt idx="145">
                  <c:v>894</c:v>
                </c:pt>
                <c:pt idx="146">
                  <c:v>895</c:v>
                </c:pt>
                <c:pt idx="147">
                  <c:v>896</c:v>
                </c:pt>
                <c:pt idx="148">
                  <c:v>897</c:v>
                </c:pt>
                <c:pt idx="149">
                  <c:v>898</c:v>
                </c:pt>
                <c:pt idx="150">
                  <c:v>899</c:v>
                </c:pt>
                <c:pt idx="151">
                  <c:v>900</c:v>
                </c:pt>
                <c:pt idx="152">
                  <c:v>901</c:v>
                </c:pt>
                <c:pt idx="153">
                  <c:v>902</c:v>
                </c:pt>
                <c:pt idx="154">
                  <c:v>903</c:v>
                </c:pt>
                <c:pt idx="155">
                  <c:v>904</c:v>
                </c:pt>
                <c:pt idx="156">
                  <c:v>905</c:v>
                </c:pt>
                <c:pt idx="157">
                  <c:v>906</c:v>
                </c:pt>
                <c:pt idx="158">
                  <c:v>907</c:v>
                </c:pt>
                <c:pt idx="159">
                  <c:v>908</c:v>
                </c:pt>
                <c:pt idx="160">
                  <c:v>909</c:v>
                </c:pt>
                <c:pt idx="161">
                  <c:v>910</c:v>
                </c:pt>
                <c:pt idx="162">
                  <c:v>911</c:v>
                </c:pt>
                <c:pt idx="163">
                  <c:v>912</c:v>
                </c:pt>
                <c:pt idx="164">
                  <c:v>913</c:v>
                </c:pt>
                <c:pt idx="165">
                  <c:v>914</c:v>
                </c:pt>
                <c:pt idx="166">
                  <c:v>915</c:v>
                </c:pt>
                <c:pt idx="167">
                  <c:v>916</c:v>
                </c:pt>
                <c:pt idx="168">
                  <c:v>917</c:v>
                </c:pt>
                <c:pt idx="169">
                  <c:v>918</c:v>
                </c:pt>
                <c:pt idx="170">
                  <c:v>919</c:v>
                </c:pt>
                <c:pt idx="171">
                  <c:v>920</c:v>
                </c:pt>
                <c:pt idx="172">
                  <c:v>921</c:v>
                </c:pt>
                <c:pt idx="173">
                  <c:v>922</c:v>
                </c:pt>
                <c:pt idx="174">
                  <c:v>923</c:v>
                </c:pt>
                <c:pt idx="175">
                  <c:v>924</c:v>
                </c:pt>
                <c:pt idx="176">
                  <c:v>925</c:v>
                </c:pt>
                <c:pt idx="177">
                  <c:v>926</c:v>
                </c:pt>
                <c:pt idx="178">
                  <c:v>927</c:v>
                </c:pt>
                <c:pt idx="179">
                  <c:v>928</c:v>
                </c:pt>
                <c:pt idx="180">
                  <c:v>929</c:v>
                </c:pt>
                <c:pt idx="181">
                  <c:v>930</c:v>
                </c:pt>
                <c:pt idx="182">
                  <c:v>931</c:v>
                </c:pt>
                <c:pt idx="183">
                  <c:v>932</c:v>
                </c:pt>
                <c:pt idx="184">
                  <c:v>933</c:v>
                </c:pt>
                <c:pt idx="185">
                  <c:v>934</c:v>
                </c:pt>
                <c:pt idx="186">
                  <c:v>935</c:v>
                </c:pt>
                <c:pt idx="187">
                  <c:v>936</c:v>
                </c:pt>
                <c:pt idx="188">
                  <c:v>937</c:v>
                </c:pt>
                <c:pt idx="189">
                  <c:v>938</c:v>
                </c:pt>
                <c:pt idx="190">
                  <c:v>939</c:v>
                </c:pt>
                <c:pt idx="191">
                  <c:v>940</c:v>
                </c:pt>
                <c:pt idx="192">
                  <c:v>941</c:v>
                </c:pt>
                <c:pt idx="193">
                  <c:v>942</c:v>
                </c:pt>
                <c:pt idx="194">
                  <c:v>943</c:v>
                </c:pt>
                <c:pt idx="195">
                  <c:v>944</c:v>
                </c:pt>
                <c:pt idx="196">
                  <c:v>945</c:v>
                </c:pt>
                <c:pt idx="197">
                  <c:v>946</c:v>
                </c:pt>
                <c:pt idx="198">
                  <c:v>947</c:v>
                </c:pt>
                <c:pt idx="199">
                  <c:v>948</c:v>
                </c:pt>
                <c:pt idx="200">
                  <c:v>949</c:v>
                </c:pt>
                <c:pt idx="201">
                  <c:v>950</c:v>
                </c:pt>
                <c:pt idx="202">
                  <c:v>951</c:v>
                </c:pt>
                <c:pt idx="203">
                  <c:v>952</c:v>
                </c:pt>
                <c:pt idx="204">
                  <c:v>953</c:v>
                </c:pt>
                <c:pt idx="205">
                  <c:v>954</c:v>
                </c:pt>
                <c:pt idx="206">
                  <c:v>955</c:v>
                </c:pt>
                <c:pt idx="207">
                  <c:v>956</c:v>
                </c:pt>
                <c:pt idx="208">
                  <c:v>957</c:v>
                </c:pt>
                <c:pt idx="209">
                  <c:v>958</c:v>
                </c:pt>
                <c:pt idx="210">
                  <c:v>959</c:v>
                </c:pt>
                <c:pt idx="211">
                  <c:v>960</c:v>
                </c:pt>
                <c:pt idx="212">
                  <c:v>961</c:v>
                </c:pt>
                <c:pt idx="213">
                  <c:v>962</c:v>
                </c:pt>
                <c:pt idx="214">
                  <c:v>963</c:v>
                </c:pt>
                <c:pt idx="215">
                  <c:v>964</c:v>
                </c:pt>
                <c:pt idx="216">
                  <c:v>965</c:v>
                </c:pt>
                <c:pt idx="217">
                  <c:v>966</c:v>
                </c:pt>
                <c:pt idx="218">
                  <c:v>967</c:v>
                </c:pt>
                <c:pt idx="219">
                  <c:v>968</c:v>
                </c:pt>
                <c:pt idx="220">
                  <c:v>969</c:v>
                </c:pt>
                <c:pt idx="221">
                  <c:v>970</c:v>
                </c:pt>
                <c:pt idx="222">
                  <c:v>971</c:v>
                </c:pt>
                <c:pt idx="223">
                  <c:v>972</c:v>
                </c:pt>
                <c:pt idx="224">
                  <c:v>973</c:v>
                </c:pt>
                <c:pt idx="225">
                  <c:v>974</c:v>
                </c:pt>
                <c:pt idx="226">
                  <c:v>975</c:v>
                </c:pt>
                <c:pt idx="227">
                  <c:v>976</c:v>
                </c:pt>
                <c:pt idx="228">
                  <c:v>977</c:v>
                </c:pt>
                <c:pt idx="229">
                  <c:v>978</c:v>
                </c:pt>
                <c:pt idx="230">
                  <c:v>979</c:v>
                </c:pt>
                <c:pt idx="231">
                  <c:v>980</c:v>
                </c:pt>
                <c:pt idx="232">
                  <c:v>981</c:v>
                </c:pt>
                <c:pt idx="233">
                  <c:v>982</c:v>
                </c:pt>
                <c:pt idx="234">
                  <c:v>983</c:v>
                </c:pt>
                <c:pt idx="235">
                  <c:v>984</c:v>
                </c:pt>
                <c:pt idx="236">
                  <c:v>985</c:v>
                </c:pt>
                <c:pt idx="237">
                  <c:v>986</c:v>
                </c:pt>
                <c:pt idx="238">
                  <c:v>987</c:v>
                </c:pt>
                <c:pt idx="239">
                  <c:v>988</c:v>
                </c:pt>
                <c:pt idx="240">
                  <c:v>989</c:v>
                </c:pt>
                <c:pt idx="241">
                  <c:v>990</c:v>
                </c:pt>
                <c:pt idx="242">
                  <c:v>991</c:v>
                </c:pt>
                <c:pt idx="243">
                  <c:v>992</c:v>
                </c:pt>
                <c:pt idx="244">
                  <c:v>993</c:v>
                </c:pt>
                <c:pt idx="245">
                  <c:v>994</c:v>
                </c:pt>
                <c:pt idx="246">
                  <c:v>995</c:v>
                </c:pt>
                <c:pt idx="247">
                  <c:v>996</c:v>
                </c:pt>
                <c:pt idx="248">
                  <c:v>997</c:v>
                </c:pt>
                <c:pt idx="249">
                  <c:v>998</c:v>
                </c:pt>
                <c:pt idx="250">
                  <c:v>999</c:v>
                </c:pt>
                <c:pt idx="251">
                  <c:v>1000</c:v>
                </c:pt>
                <c:pt idx="252">
                  <c:v>1001</c:v>
                </c:pt>
                <c:pt idx="253">
                  <c:v>1002</c:v>
                </c:pt>
                <c:pt idx="254">
                  <c:v>1003</c:v>
                </c:pt>
                <c:pt idx="255">
                  <c:v>1004</c:v>
                </c:pt>
                <c:pt idx="256">
                  <c:v>1005</c:v>
                </c:pt>
                <c:pt idx="257">
                  <c:v>1006</c:v>
                </c:pt>
                <c:pt idx="258">
                  <c:v>1007</c:v>
                </c:pt>
                <c:pt idx="259">
                  <c:v>1008</c:v>
                </c:pt>
                <c:pt idx="260">
                  <c:v>1009</c:v>
                </c:pt>
                <c:pt idx="261">
                  <c:v>1010</c:v>
                </c:pt>
                <c:pt idx="262">
                  <c:v>1011</c:v>
                </c:pt>
                <c:pt idx="263">
                  <c:v>1012</c:v>
                </c:pt>
                <c:pt idx="264">
                  <c:v>1013</c:v>
                </c:pt>
                <c:pt idx="265">
                  <c:v>1014</c:v>
                </c:pt>
                <c:pt idx="266">
                  <c:v>1015</c:v>
                </c:pt>
                <c:pt idx="267">
                  <c:v>1016</c:v>
                </c:pt>
                <c:pt idx="268">
                  <c:v>1017</c:v>
                </c:pt>
                <c:pt idx="269">
                  <c:v>1018</c:v>
                </c:pt>
                <c:pt idx="270">
                  <c:v>1019</c:v>
                </c:pt>
              </c:numCache>
            </c:numRef>
          </c:xVal>
          <c:yVal>
            <c:numRef>
              <c:f>Graph!$H$751:$H$1019</c:f>
              <c:numCache>
                <c:formatCode>General</c:formatCode>
                <c:ptCount val="26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77-48F0-87F2-CE40C5D2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0880"/>
        <c:axId val="199341360"/>
      </c:scatterChart>
      <c:valAx>
        <c:axId val="199340880"/>
        <c:scaling>
          <c:orientation val="minMax"/>
          <c:max val="1019"/>
          <c:min val="749"/>
        </c:scaling>
        <c:delete val="0"/>
        <c:axPos val="b"/>
        <c:numFmt formatCode="General" sourceLinked="1"/>
        <c:majorTickMark val="out"/>
        <c:minorTickMark val="none"/>
        <c:tickLblPos val="nextTo"/>
        <c:crossAx val="199341360"/>
        <c:crosses val="autoZero"/>
        <c:crossBetween val="midCat"/>
      </c:valAx>
      <c:valAx>
        <c:axId val="199341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340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02782-9E42-7F21-93AB-70836538E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233</xdr:row>
      <xdr:rowOff>0</xdr:rowOff>
    </xdr:from>
    <xdr:to>
      <xdr:col>14</xdr:col>
      <xdr:colOff>304800</xdr:colOff>
      <xdr:row>247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D5AE7E-2007-B504-43A2-820CD1777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487</xdr:row>
      <xdr:rowOff>0</xdr:rowOff>
    </xdr:from>
    <xdr:to>
      <xdr:col>14</xdr:col>
      <xdr:colOff>304800</xdr:colOff>
      <xdr:row>501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C2ECA-BC1A-DC47-D737-31095573A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749</xdr:row>
      <xdr:rowOff>0</xdr:rowOff>
    </xdr:from>
    <xdr:to>
      <xdr:col>14</xdr:col>
      <xdr:colOff>304800</xdr:colOff>
      <xdr:row>763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ACFA7-62A9-E912-10B8-B2EEC3690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6109-A4F1-46C6-8A61-8B24A1C8B267}">
  <dimension ref="A1:BH1025"/>
  <sheetViews>
    <sheetView topLeftCell="A991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10" bestFit="1" customWidth="1"/>
    <col min="6" max="6" width="11" bestFit="1" customWidth="1"/>
    <col min="7" max="7" width="9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179.81610499999999</v>
      </c>
      <c r="K3">
        <v>14.412375000000001</v>
      </c>
    </row>
    <row r="4" spans="1:60" x14ac:dyDescent="0.25">
      <c r="A4">
        <v>3</v>
      </c>
      <c r="H4">
        <v>208.265139</v>
      </c>
      <c r="I4">
        <v>8.2427790000000005</v>
      </c>
    </row>
    <row r="5" spans="1:60" x14ac:dyDescent="0.25">
      <c r="A5">
        <v>4</v>
      </c>
      <c r="H5">
        <v>208.265139</v>
      </c>
      <c r="I5">
        <v>8.2427790000000005</v>
      </c>
    </row>
    <row r="6" spans="1:60" x14ac:dyDescent="0.25">
      <c r="A6">
        <v>5</v>
      </c>
      <c r="B6">
        <v>198.05337399999999</v>
      </c>
      <c r="C6">
        <v>5.3832060000000004</v>
      </c>
      <c r="H6">
        <v>208.265139</v>
      </c>
      <c r="I6">
        <v>8.2427790000000005</v>
      </c>
    </row>
    <row r="7" spans="1:60" x14ac:dyDescent="0.25">
      <c r="A7">
        <v>6</v>
      </c>
      <c r="B7">
        <v>198.043375</v>
      </c>
      <c r="C7">
        <v>5.3823020000000001</v>
      </c>
      <c r="H7">
        <v>208.265139</v>
      </c>
      <c r="I7">
        <v>8.2427790000000005</v>
      </c>
    </row>
    <row r="8" spans="1:60" x14ac:dyDescent="0.25">
      <c r="A8">
        <v>7</v>
      </c>
      <c r="B8">
        <v>198.03922499999999</v>
      </c>
      <c r="C8">
        <v>5.3926730000000003</v>
      </c>
      <c r="H8">
        <v>208.265139</v>
      </c>
      <c r="I8">
        <v>8.2427790000000005</v>
      </c>
    </row>
    <row r="9" spans="1:60" x14ac:dyDescent="0.25">
      <c r="A9">
        <v>8</v>
      </c>
      <c r="B9">
        <v>198.032633</v>
      </c>
      <c r="C9">
        <v>5.3995879999999996</v>
      </c>
      <c r="H9">
        <v>208.265139</v>
      </c>
      <c r="I9">
        <v>8.2427790000000005</v>
      </c>
    </row>
    <row r="10" spans="1:60" x14ac:dyDescent="0.25">
      <c r="A10">
        <v>9</v>
      </c>
      <c r="B10">
        <v>198.077044</v>
      </c>
      <c r="C10">
        <v>5.4019820000000003</v>
      </c>
      <c r="H10">
        <v>208.265139</v>
      </c>
      <c r="I10">
        <v>8.2427790000000005</v>
      </c>
    </row>
    <row r="11" spans="1:60" x14ac:dyDescent="0.25">
      <c r="A11">
        <v>10</v>
      </c>
      <c r="B11">
        <v>198.08948699999999</v>
      </c>
      <c r="C11">
        <v>5.397939</v>
      </c>
      <c r="H11">
        <v>208.265139</v>
      </c>
      <c r="I11">
        <v>8.2427790000000005</v>
      </c>
    </row>
    <row r="12" spans="1:60" x14ac:dyDescent="0.25">
      <c r="A12">
        <v>11</v>
      </c>
      <c r="B12">
        <v>198.10571099999999</v>
      </c>
      <c r="C12">
        <v>5.3668769999999997</v>
      </c>
      <c r="H12">
        <v>208.265139</v>
      </c>
      <c r="I12">
        <v>8.2427790000000005</v>
      </c>
    </row>
    <row r="13" spans="1:60" x14ac:dyDescent="0.25">
      <c r="A13">
        <v>12</v>
      </c>
      <c r="B13">
        <v>198.10002</v>
      </c>
      <c r="C13">
        <v>5.3607610000000001</v>
      </c>
      <c r="H13">
        <v>208.265139</v>
      </c>
      <c r="I13">
        <v>8.2427790000000005</v>
      </c>
    </row>
    <row r="14" spans="1:60" x14ac:dyDescent="0.25">
      <c r="A14">
        <v>13</v>
      </c>
      <c r="B14">
        <v>198.10081700000001</v>
      </c>
      <c r="C14">
        <v>5.3662390000000002</v>
      </c>
      <c r="H14">
        <v>208.265139</v>
      </c>
      <c r="I14">
        <v>8.2427790000000005</v>
      </c>
    </row>
    <row r="15" spans="1:60" x14ac:dyDescent="0.25">
      <c r="A15">
        <v>14</v>
      </c>
      <c r="B15">
        <v>198.097521</v>
      </c>
      <c r="C15">
        <v>5.43682</v>
      </c>
      <c r="H15">
        <v>208.265139</v>
      </c>
      <c r="I15">
        <v>8.2427790000000005</v>
      </c>
    </row>
    <row r="16" spans="1:60" x14ac:dyDescent="0.25">
      <c r="A16">
        <v>15</v>
      </c>
      <c r="B16">
        <v>198.12815699999999</v>
      </c>
      <c r="C16">
        <v>5.4010769999999999</v>
      </c>
      <c r="H16">
        <v>208.265139</v>
      </c>
      <c r="I16">
        <v>8.2427790000000005</v>
      </c>
    </row>
    <row r="17" spans="1:9" x14ac:dyDescent="0.25">
      <c r="A17">
        <v>16</v>
      </c>
      <c r="B17">
        <v>198.028536</v>
      </c>
      <c r="C17">
        <v>5.4708079999999999</v>
      </c>
      <c r="H17">
        <v>208.265139</v>
      </c>
      <c r="I17">
        <v>8.2427790000000005</v>
      </c>
    </row>
    <row r="18" spans="1:9" x14ac:dyDescent="0.25">
      <c r="A18">
        <v>17</v>
      </c>
      <c r="B18">
        <v>198.004389</v>
      </c>
      <c r="C18">
        <v>5.4334160000000002</v>
      </c>
      <c r="H18">
        <v>208.265139</v>
      </c>
      <c r="I18">
        <v>8.2427790000000005</v>
      </c>
    </row>
    <row r="19" spans="1:9" x14ac:dyDescent="0.25">
      <c r="A19">
        <v>18</v>
      </c>
    </row>
    <row r="20" spans="1:9" x14ac:dyDescent="0.25">
      <c r="A20">
        <v>19</v>
      </c>
      <c r="D20">
        <v>186.83289199999999</v>
      </c>
      <c r="E20">
        <v>7.426069</v>
      </c>
      <c r="F20">
        <v>197.86827700000001</v>
      </c>
      <c r="G20">
        <v>5.3602819999999998</v>
      </c>
    </row>
    <row r="21" spans="1:9" x14ac:dyDescent="0.25">
      <c r="A21">
        <v>20</v>
      </c>
      <c r="D21">
        <v>186.77704499999999</v>
      </c>
      <c r="E21">
        <v>7.3680399999999997</v>
      </c>
      <c r="F21">
        <v>197.82663199999999</v>
      </c>
      <c r="G21">
        <v>5.4134169999999999</v>
      </c>
    </row>
    <row r="22" spans="1:9" x14ac:dyDescent="0.25">
      <c r="A22">
        <v>21</v>
      </c>
      <c r="D22">
        <v>186.816191</v>
      </c>
      <c r="E22">
        <v>7.4254309999999997</v>
      </c>
      <c r="F22">
        <v>197.87684100000001</v>
      </c>
      <c r="G22">
        <v>5.4691049999999999</v>
      </c>
    </row>
    <row r="23" spans="1:9" x14ac:dyDescent="0.25">
      <c r="A23">
        <v>22</v>
      </c>
      <c r="D23">
        <v>186.80214899999999</v>
      </c>
      <c r="E23">
        <v>7.4273990000000003</v>
      </c>
      <c r="F23">
        <v>197.877478</v>
      </c>
      <c r="G23">
        <v>5.4693180000000003</v>
      </c>
    </row>
    <row r="24" spans="1:9" x14ac:dyDescent="0.25">
      <c r="A24">
        <v>23</v>
      </c>
      <c r="D24">
        <v>186.76598200000001</v>
      </c>
      <c r="E24">
        <v>7.422771</v>
      </c>
      <c r="F24">
        <v>197.91843599999999</v>
      </c>
      <c r="G24">
        <v>5.4772959999999999</v>
      </c>
    </row>
    <row r="25" spans="1:9" x14ac:dyDescent="0.25">
      <c r="A25">
        <v>24</v>
      </c>
      <c r="D25">
        <v>186.79358500000001</v>
      </c>
      <c r="E25">
        <v>7.3988899999999997</v>
      </c>
      <c r="F25">
        <v>197.89971399999999</v>
      </c>
      <c r="G25">
        <v>5.444585</v>
      </c>
    </row>
    <row r="26" spans="1:9" x14ac:dyDescent="0.25">
      <c r="A26">
        <v>25</v>
      </c>
      <c r="D26">
        <v>186.80305300000001</v>
      </c>
      <c r="E26">
        <v>7.4116549999999997</v>
      </c>
      <c r="F26">
        <v>197.92455100000001</v>
      </c>
      <c r="G26">
        <v>5.4313419999999999</v>
      </c>
    </row>
    <row r="27" spans="1:9" x14ac:dyDescent="0.25">
      <c r="A27">
        <v>26</v>
      </c>
      <c r="D27">
        <v>186.82385099999999</v>
      </c>
      <c r="E27">
        <v>7.3997409999999997</v>
      </c>
      <c r="F27">
        <v>197.96768800000001</v>
      </c>
      <c r="G27">
        <v>5.4650100000000004</v>
      </c>
    </row>
    <row r="28" spans="1:9" x14ac:dyDescent="0.25">
      <c r="A28">
        <v>27</v>
      </c>
      <c r="D28">
        <v>186.79411899999999</v>
      </c>
      <c r="E28">
        <v>7.4089429999999998</v>
      </c>
      <c r="F28">
        <v>197.940989</v>
      </c>
      <c r="G28">
        <v>5.4301709999999996</v>
      </c>
    </row>
    <row r="29" spans="1:9" x14ac:dyDescent="0.25">
      <c r="A29">
        <v>28</v>
      </c>
      <c r="D29">
        <v>186.756777</v>
      </c>
      <c r="E29">
        <v>7.4019750000000002</v>
      </c>
      <c r="F29">
        <v>197.91822300000001</v>
      </c>
      <c r="G29">
        <v>5.4179909999999998</v>
      </c>
    </row>
    <row r="30" spans="1:9" x14ac:dyDescent="0.25">
      <c r="A30">
        <v>29</v>
      </c>
      <c r="D30">
        <v>186.73502199999999</v>
      </c>
      <c r="E30">
        <v>7.3905390000000004</v>
      </c>
      <c r="F30">
        <v>197.984442</v>
      </c>
      <c r="G30">
        <v>5.423629</v>
      </c>
    </row>
    <row r="31" spans="1:9" x14ac:dyDescent="0.25">
      <c r="A31">
        <v>30</v>
      </c>
      <c r="D31">
        <v>186.79358500000001</v>
      </c>
      <c r="E31">
        <v>7.3145870000000004</v>
      </c>
      <c r="F31">
        <v>197.98119600000001</v>
      </c>
      <c r="G31">
        <v>5.3663449999999999</v>
      </c>
    </row>
    <row r="32" spans="1:9" x14ac:dyDescent="0.25">
      <c r="A32">
        <v>31</v>
      </c>
      <c r="B32">
        <v>177.76154199999999</v>
      </c>
      <c r="C32">
        <v>5.752707</v>
      </c>
      <c r="D32">
        <v>186.74624499999999</v>
      </c>
      <c r="E32">
        <v>7.3311279999999996</v>
      </c>
    </row>
    <row r="33" spans="1:9" x14ac:dyDescent="0.25">
      <c r="A33">
        <v>32</v>
      </c>
      <c r="B33">
        <v>177.742819</v>
      </c>
      <c r="C33">
        <v>5.7963209999999998</v>
      </c>
    </row>
    <row r="34" spans="1:9" x14ac:dyDescent="0.25">
      <c r="A34">
        <v>33</v>
      </c>
      <c r="B34">
        <v>177.733406</v>
      </c>
      <c r="C34">
        <v>5.8021180000000001</v>
      </c>
    </row>
    <row r="35" spans="1:9" x14ac:dyDescent="0.25">
      <c r="A35">
        <v>34</v>
      </c>
      <c r="B35">
        <v>177.74255399999998</v>
      </c>
      <c r="C35">
        <v>5.8011609999999996</v>
      </c>
      <c r="H35">
        <v>186.82459499999999</v>
      </c>
      <c r="I35">
        <v>7.6471730000000004</v>
      </c>
    </row>
    <row r="36" spans="1:9" x14ac:dyDescent="0.25">
      <c r="A36">
        <v>35</v>
      </c>
      <c r="B36">
        <v>177.718459</v>
      </c>
      <c r="C36">
        <v>5.8325950000000004</v>
      </c>
      <c r="H36">
        <v>186.79794899999999</v>
      </c>
      <c r="I36">
        <v>7.642919</v>
      </c>
    </row>
    <row r="37" spans="1:9" x14ac:dyDescent="0.25">
      <c r="A37">
        <v>36</v>
      </c>
      <c r="B37">
        <v>177.726281</v>
      </c>
      <c r="C37">
        <v>5.8078630000000002</v>
      </c>
      <c r="H37">
        <v>186.80119200000001</v>
      </c>
      <c r="I37">
        <v>7.6308449999999999</v>
      </c>
    </row>
    <row r="38" spans="1:9" x14ac:dyDescent="0.25">
      <c r="A38">
        <v>37</v>
      </c>
      <c r="B38">
        <v>177.6516</v>
      </c>
      <c r="C38">
        <v>5.8307869999999999</v>
      </c>
      <c r="H38">
        <v>186.81991399999998</v>
      </c>
      <c r="I38">
        <v>7.6057399999999999</v>
      </c>
    </row>
    <row r="39" spans="1:9" x14ac:dyDescent="0.25">
      <c r="A39">
        <v>38</v>
      </c>
      <c r="B39">
        <v>177.64250799999999</v>
      </c>
      <c r="C39">
        <v>5.7686630000000001</v>
      </c>
      <c r="H39">
        <v>186.85502099999999</v>
      </c>
      <c r="I39">
        <v>7.6253130000000002</v>
      </c>
    </row>
    <row r="40" spans="1:9" x14ac:dyDescent="0.25">
      <c r="A40">
        <v>39</v>
      </c>
      <c r="B40">
        <v>177.61937</v>
      </c>
      <c r="C40">
        <v>5.7505249999999997</v>
      </c>
      <c r="H40">
        <v>186.84874199999999</v>
      </c>
      <c r="I40">
        <v>7.6517480000000004</v>
      </c>
    </row>
    <row r="41" spans="1:9" x14ac:dyDescent="0.25">
      <c r="A41">
        <v>40</v>
      </c>
      <c r="B41">
        <v>177.687929</v>
      </c>
      <c r="C41">
        <v>5.755579</v>
      </c>
      <c r="H41">
        <v>186.85310200000001</v>
      </c>
      <c r="I41">
        <v>7.6699390000000003</v>
      </c>
    </row>
    <row r="42" spans="1:9" x14ac:dyDescent="0.25">
      <c r="A42">
        <v>41</v>
      </c>
      <c r="B42">
        <v>177.745745</v>
      </c>
      <c r="C42">
        <v>5.8257339999999997</v>
      </c>
      <c r="H42">
        <v>186.88820899999999</v>
      </c>
      <c r="I42">
        <v>7.6504719999999997</v>
      </c>
    </row>
    <row r="43" spans="1:9" x14ac:dyDescent="0.25">
      <c r="A43">
        <v>42</v>
      </c>
      <c r="B43">
        <v>177.68261000000001</v>
      </c>
      <c r="C43">
        <v>5.8714230000000001</v>
      </c>
      <c r="H43">
        <v>186.896929</v>
      </c>
      <c r="I43">
        <v>7.6200479999999997</v>
      </c>
    </row>
    <row r="44" spans="1:9" x14ac:dyDescent="0.25">
      <c r="A44">
        <v>43</v>
      </c>
      <c r="B44">
        <v>177.75585000000001</v>
      </c>
      <c r="C44">
        <v>5.7877580000000002</v>
      </c>
      <c r="H44">
        <v>186.83384899999999</v>
      </c>
      <c r="I44">
        <v>7.6427589999999999</v>
      </c>
    </row>
    <row r="45" spans="1:9" x14ac:dyDescent="0.25">
      <c r="A45">
        <v>44</v>
      </c>
      <c r="D45">
        <v>168.24729400000001</v>
      </c>
      <c r="E45">
        <v>7.8240790000000002</v>
      </c>
      <c r="F45">
        <v>178.12226899999999</v>
      </c>
      <c r="G45">
        <v>5.2056100000000001</v>
      </c>
      <c r="H45">
        <v>186.867144</v>
      </c>
      <c r="I45">
        <v>7.7633380000000001</v>
      </c>
    </row>
    <row r="46" spans="1:9" x14ac:dyDescent="0.25">
      <c r="A46">
        <v>45</v>
      </c>
      <c r="D46">
        <v>168.23686800000002</v>
      </c>
      <c r="E46">
        <v>7.8165259999999996</v>
      </c>
      <c r="F46">
        <v>178.11354499999999</v>
      </c>
      <c r="G46">
        <v>5.2274700000000003</v>
      </c>
      <c r="H46">
        <v>186.914908</v>
      </c>
      <c r="I46">
        <v>7.6460039999999996</v>
      </c>
    </row>
    <row r="47" spans="1:9" x14ac:dyDescent="0.25">
      <c r="A47">
        <v>46</v>
      </c>
      <c r="D47">
        <v>168.27750399999999</v>
      </c>
      <c r="E47">
        <v>7.829663</v>
      </c>
      <c r="F47">
        <v>178.07328100000001</v>
      </c>
      <c r="G47">
        <v>5.2290660000000004</v>
      </c>
    </row>
    <row r="48" spans="1:9" x14ac:dyDescent="0.25">
      <c r="A48">
        <v>47</v>
      </c>
      <c r="D48">
        <v>168.27665400000001</v>
      </c>
      <c r="E48">
        <v>7.8298759999999996</v>
      </c>
      <c r="F48">
        <v>178.04892000000001</v>
      </c>
      <c r="G48">
        <v>5.2358739999999999</v>
      </c>
    </row>
    <row r="49" spans="1:9" x14ac:dyDescent="0.25">
      <c r="A49">
        <v>48</v>
      </c>
      <c r="D49">
        <v>168.243357</v>
      </c>
      <c r="E49">
        <v>7.8329079999999998</v>
      </c>
      <c r="F49">
        <v>178.06232499999999</v>
      </c>
      <c r="G49">
        <v>5.2451819999999998</v>
      </c>
    </row>
    <row r="50" spans="1:9" x14ac:dyDescent="0.25">
      <c r="A50">
        <v>49</v>
      </c>
      <c r="D50">
        <v>168.29245</v>
      </c>
      <c r="E50">
        <v>7.8212070000000002</v>
      </c>
      <c r="F50">
        <v>178.09322600000002</v>
      </c>
      <c r="G50">
        <v>5.2637980000000004</v>
      </c>
    </row>
    <row r="51" spans="1:9" x14ac:dyDescent="0.25">
      <c r="A51">
        <v>50</v>
      </c>
      <c r="D51">
        <v>168.29489599999999</v>
      </c>
      <c r="E51">
        <v>7.8270039999999996</v>
      </c>
      <c r="F51">
        <v>178.077855</v>
      </c>
      <c r="G51">
        <v>5.2512449999999999</v>
      </c>
    </row>
    <row r="52" spans="1:9" x14ac:dyDescent="0.25">
      <c r="A52">
        <v>51</v>
      </c>
      <c r="D52">
        <v>168.29431199999999</v>
      </c>
      <c r="E52">
        <v>7.8296099999999997</v>
      </c>
      <c r="F52">
        <v>178.09742799999998</v>
      </c>
      <c r="G52">
        <v>5.252256</v>
      </c>
    </row>
    <row r="53" spans="1:9" x14ac:dyDescent="0.25">
      <c r="A53">
        <v>52</v>
      </c>
      <c r="D53">
        <v>168.293249</v>
      </c>
      <c r="E53">
        <v>7.8251419999999996</v>
      </c>
      <c r="F53">
        <v>178.162104</v>
      </c>
      <c r="G53">
        <v>5.2400229999999999</v>
      </c>
    </row>
    <row r="54" spans="1:9" x14ac:dyDescent="0.25">
      <c r="A54">
        <v>53</v>
      </c>
      <c r="D54">
        <v>168.295748</v>
      </c>
      <c r="E54">
        <v>7.8389189999999997</v>
      </c>
      <c r="F54">
        <v>178.14630699999998</v>
      </c>
      <c r="G54">
        <v>5.2366190000000001</v>
      </c>
    </row>
    <row r="55" spans="1:9" x14ac:dyDescent="0.25">
      <c r="A55">
        <v>54</v>
      </c>
      <c r="D55">
        <v>168.301918</v>
      </c>
      <c r="E55">
        <v>7.8385990000000003</v>
      </c>
      <c r="F55">
        <v>178.10561799999999</v>
      </c>
      <c r="G55">
        <v>5.2603939999999998</v>
      </c>
    </row>
    <row r="56" spans="1:9" x14ac:dyDescent="0.25">
      <c r="A56">
        <v>55</v>
      </c>
      <c r="D56">
        <v>168.304789</v>
      </c>
      <c r="E56">
        <v>7.8397160000000001</v>
      </c>
      <c r="F56">
        <v>178.18343400000001</v>
      </c>
      <c r="G56">
        <v>5.1227419999999997</v>
      </c>
    </row>
    <row r="57" spans="1:9" x14ac:dyDescent="0.25">
      <c r="A57">
        <v>56</v>
      </c>
      <c r="B57">
        <v>161.19412800000001</v>
      </c>
      <c r="C57">
        <v>5.8854119999999996</v>
      </c>
      <c r="D57">
        <v>168.31128000000001</v>
      </c>
      <c r="E57">
        <v>7.80525</v>
      </c>
      <c r="F57">
        <v>178.131417</v>
      </c>
      <c r="G57">
        <v>4.9432850000000004</v>
      </c>
    </row>
    <row r="58" spans="1:9" x14ac:dyDescent="0.25">
      <c r="A58">
        <v>57</v>
      </c>
      <c r="B58">
        <v>161.19481999999999</v>
      </c>
      <c r="C58">
        <v>5.907432</v>
      </c>
      <c r="D58">
        <v>168.17745600000001</v>
      </c>
      <c r="E58">
        <v>7.7327539999999999</v>
      </c>
    </row>
    <row r="59" spans="1:9" x14ac:dyDescent="0.25">
      <c r="A59">
        <v>58</v>
      </c>
      <c r="B59">
        <v>161.17992699999999</v>
      </c>
      <c r="C59">
        <v>5.9024320000000001</v>
      </c>
    </row>
    <row r="60" spans="1:9" x14ac:dyDescent="0.25">
      <c r="A60">
        <v>59</v>
      </c>
      <c r="B60">
        <v>161.201043</v>
      </c>
      <c r="C60">
        <v>5.9229630000000002</v>
      </c>
      <c r="H60">
        <v>169.06112899999999</v>
      </c>
      <c r="I60">
        <v>8.1504429999999992</v>
      </c>
    </row>
    <row r="61" spans="1:9" x14ac:dyDescent="0.25">
      <c r="A61">
        <v>60</v>
      </c>
      <c r="B61">
        <v>161.21444600000001</v>
      </c>
      <c r="C61">
        <v>5.9386530000000004</v>
      </c>
      <c r="H61">
        <v>169.08655399999998</v>
      </c>
      <c r="I61">
        <v>8.1212959999999992</v>
      </c>
    </row>
    <row r="62" spans="1:9" x14ac:dyDescent="0.25">
      <c r="A62">
        <v>61</v>
      </c>
      <c r="B62">
        <v>161.25550699999999</v>
      </c>
      <c r="C62">
        <v>5.9548759999999996</v>
      </c>
      <c r="H62">
        <v>169.06650200000001</v>
      </c>
      <c r="I62">
        <v>8.1303909999999995</v>
      </c>
    </row>
    <row r="63" spans="1:9" x14ac:dyDescent="0.25">
      <c r="A63">
        <v>62</v>
      </c>
      <c r="B63">
        <v>161.22226499999999</v>
      </c>
      <c r="C63">
        <v>5.9583329999999997</v>
      </c>
      <c r="H63">
        <v>169.08916099999999</v>
      </c>
      <c r="I63">
        <v>8.1519860000000008</v>
      </c>
    </row>
    <row r="64" spans="1:9" x14ac:dyDescent="0.25">
      <c r="A64">
        <v>63</v>
      </c>
      <c r="B64">
        <v>161.291889</v>
      </c>
      <c r="C64">
        <v>5.9898199999999999</v>
      </c>
      <c r="H64">
        <v>169.08857599999999</v>
      </c>
      <c r="I64">
        <v>8.1560279999999992</v>
      </c>
    </row>
    <row r="65" spans="1:9" x14ac:dyDescent="0.25">
      <c r="A65">
        <v>64</v>
      </c>
      <c r="B65">
        <v>161.24486999999999</v>
      </c>
      <c r="C65">
        <v>6.0127449999999998</v>
      </c>
      <c r="H65">
        <v>169.09314999999998</v>
      </c>
      <c r="I65">
        <v>8.137359</v>
      </c>
    </row>
    <row r="66" spans="1:9" x14ac:dyDescent="0.25">
      <c r="A66">
        <v>65</v>
      </c>
      <c r="B66">
        <v>161.31486599999999</v>
      </c>
      <c r="C66">
        <v>5.9447700000000001</v>
      </c>
      <c r="H66">
        <v>169.09410700000001</v>
      </c>
      <c r="I66">
        <v>8.1266680000000004</v>
      </c>
    </row>
    <row r="67" spans="1:9" x14ac:dyDescent="0.25">
      <c r="A67">
        <v>66</v>
      </c>
      <c r="B67">
        <v>161.22402</v>
      </c>
      <c r="C67">
        <v>6.043488</v>
      </c>
      <c r="H67">
        <v>169.09474599999999</v>
      </c>
      <c r="I67">
        <v>8.1385290000000001</v>
      </c>
    </row>
    <row r="68" spans="1:9" x14ac:dyDescent="0.25">
      <c r="A68">
        <v>67</v>
      </c>
      <c r="B68">
        <v>161.19125600000001</v>
      </c>
      <c r="C68">
        <v>6.0817839999999999</v>
      </c>
      <c r="H68">
        <v>169.14266800000001</v>
      </c>
      <c r="I68">
        <v>8.1314019999999996</v>
      </c>
    </row>
    <row r="69" spans="1:9" x14ac:dyDescent="0.25">
      <c r="A69">
        <v>68</v>
      </c>
      <c r="B69">
        <v>161.2679</v>
      </c>
      <c r="C69">
        <v>6.1335889999999997</v>
      </c>
      <c r="H69">
        <v>169.238833</v>
      </c>
      <c r="I69">
        <v>8.1772500000000008</v>
      </c>
    </row>
    <row r="70" spans="1:9" x14ac:dyDescent="0.25">
      <c r="A70">
        <v>69</v>
      </c>
      <c r="F70">
        <v>161.631923</v>
      </c>
      <c r="G70">
        <v>5.6694139999999997</v>
      </c>
      <c r="H70">
        <v>169.21904599999999</v>
      </c>
      <c r="I70">
        <v>8.2228329999999996</v>
      </c>
    </row>
    <row r="71" spans="1:9" x14ac:dyDescent="0.25">
      <c r="A71">
        <v>70</v>
      </c>
      <c r="F71">
        <v>161.58373399999999</v>
      </c>
      <c r="G71">
        <v>5.6835079999999998</v>
      </c>
      <c r="H71">
        <v>169.07580999999999</v>
      </c>
      <c r="I71">
        <v>8.2075150000000008</v>
      </c>
    </row>
    <row r="72" spans="1:9" x14ac:dyDescent="0.25">
      <c r="A72">
        <v>71</v>
      </c>
      <c r="F72">
        <v>161.563841</v>
      </c>
      <c r="G72">
        <v>5.6448400000000003</v>
      </c>
    </row>
    <row r="73" spans="1:9" x14ac:dyDescent="0.25">
      <c r="A73">
        <v>72</v>
      </c>
      <c r="D73">
        <v>153.10766999999998</v>
      </c>
      <c r="E73">
        <v>8.673019</v>
      </c>
      <c r="F73">
        <v>161.58059499999999</v>
      </c>
      <c r="G73">
        <v>5.6319679999999996</v>
      </c>
    </row>
    <row r="74" spans="1:9" x14ac:dyDescent="0.25">
      <c r="A74">
        <v>73</v>
      </c>
      <c r="D74">
        <v>153.10766999999998</v>
      </c>
      <c r="E74">
        <v>8.673019</v>
      </c>
      <c r="F74">
        <v>161.583414</v>
      </c>
      <c r="G74">
        <v>5.6290969999999998</v>
      </c>
    </row>
    <row r="75" spans="1:9" x14ac:dyDescent="0.25">
      <c r="A75">
        <v>74</v>
      </c>
      <c r="D75">
        <v>153.10766999999998</v>
      </c>
      <c r="E75">
        <v>8.673019</v>
      </c>
      <c r="F75">
        <v>161.56256500000001</v>
      </c>
      <c r="G75">
        <v>5.6298409999999999</v>
      </c>
    </row>
    <row r="76" spans="1:9" x14ac:dyDescent="0.25">
      <c r="A76">
        <v>75</v>
      </c>
      <c r="D76">
        <v>153.10766999999998</v>
      </c>
      <c r="E76">
        <v>8.673019</v>
      </c>
      <c r="F76">
        <v>161.540066</v>
      </c>
      <c r="G76">
        <v>5.645213</v>
      </c>
    </row>
    <row r="77" spans="1:9" x14ac:dyDescent="0.25">
      <c r="A77">
        <v>76</v>
      </c>
      <c r="D77">
        <v>153.10766999999998</v>
      </c>
      <c r="E77">
        <v>8.673019</v>
      </c>
      <c r="F77">
        <v>161.493526</v>
      </c>
      <c r="G77">
        <v>5.6207459999999996</v>
      </c>
    </row>
    <row r="78" spans="1:9" x14ac:dyDescent="0.25">
      <c r="A78">
        <v>77</v>
      </c>
      <c r="D78">
        <v>153.10766999999998</v>
      </c>
      <c r="E78">
        <v>8.673019</v>
      </c>
      <c r="F78">
        <v>161.502036</v>
      </c>
      <c r="G78">
        <v>5.6253200000000003</v>
      </c>
    </row>
    <row r="79" spans="1:9" x14ac:dyDescent="0.25">
      <c r="A79">
        <v>78</v>
      </c>
      <c r="D79">
        <v>153.10766999999998</v>
      </c>
      <c r="E79">
        <v>8.673019</v>
      </c>
      <c r="F79">
        <v>161.497568</v>
      </c>
      <c r="G79">
        <v>5.6134589999999998</v>
      </c>
    </row>
    <row r="80" spans="1:9" x14ac:dyDescent="0.25">
      <c r="A80">
        <v>79</v>
      </c>
      <c r="D80">
        <v>153.10766999999998</v>
      </c>
      <c r="E80">
        <v>8.673019</v>
      </c>
      <c r="F80">
        <v>161.619743</v>
      </c>
      <c r="G80">
        <v>5.64</v>
      </c>
    </row>
    <row r="81" spans="1:9" x14ac:dyDescent="0.25">
      <c r="A81">
        <v>80</v>
      </c>
      <c r="D81">
        <v>153.10766999999998</v>
      </c>
      <c r="E81">
        <v>8.673019</v>
      </c>
    </row>
    <row r="82" spans="1:9" x14ac:dyDescent="0.25">
      <c r="A82">
        <v>81</v>
      </c>
      <c r="D82">
        <v>153.10766999999998</v>
      </c>
      <c r="E82">
        <v>8.673019</v>
      </c>
    </row>
    <row r="83" spans="1:9" x14ac:dyDescent="0.25">
      <c r="A83">
        <v>82</v>
      </c>
    </row>
    <row r="84" spans="1:9" x14ac:dyDescent="0.25">
      <c r="A84">
        <v>83</v>
      </c>
      <c r="B84">
        <v>136.23164500000001</v>
      </c>
      <c r="C84">
        <v>5.1985049999999999</v>
      </c>
    </row>
    <row r="85" spans="1:9" x14ac:dyDescent="0.25">
      <c r="A85">
        <v>84</v>
      </c>
      <c r="B85">
        <v>136.22252100000003</v>
      </c>
      <c r="C85">
        <v>5.2011859999999999</v>
      </c>
    </row>
    <row r="86" spans="1:9" x14ac:dyDescent="0.25">
      <c r="A86">
        <v>85</v>
      </c>
      <c r="B86">
        <v>136.237627</v>
      </c>
      <c r="C86">
        <v>5.1955159999999996</v>
      </c>
      <c r="H86">
        <v>152.21000799999999</v>
      </c>
      <c r="I86">
        <v>9.0174160000000008</v>
      </c>
    </row>
    <row r="87" spans="1:9" x14ac:dyDescent="0.25">
      <c r="A87">
        <v>86</v>
      </c>
      <c r="B87">
        <v>136.23777899999999</v>
      </c>
      <c r="C87">
        <v>5.1620619999999997</v>
      </c>
      <c r="H87">
        <v>152.17926499999999</v>
      </c>
      <c r="I87">
        <v>8.9688540000000003</v>
      </c>
    </row>
    <row r="88" spans="1:9" x14ac:dyDescent="0.25">
      <c r="A88">
        <v>87</v>
      </c>
      <c r="B88">
        <v>136.25428199999999</v>
      </c>
      <c r="C88">
        <v>5.1945880000000004</v>
      </c>
      <c r="H88">
        <v>152.26527099999998</v>
      </c>
      <c r="I88">
        <v>8.9033789999999993</v>
      </c>
    </row>
    <row r="89" spans="1:9" x14ac:dyDescent="0.25">
      <c r="A89">
        <v>88</v>
      </c>
      <c r="B89">
        <v>136.276186</v>
      </c>
      <c r="C89">
        <v>5.1817010000000003</v>
      </c>
      <c r="H89">
        <v>152.26803699999999</v>
      </c>
      <c r="I89">
        <v>8.8892849999999992</v>
      </c>
    </row>
    <row r="90" spans="1:9" x14ac:dyDescent="0.25">
      <c r="A90">
        <v>89</v>
      </c>
      <c r="B90">
        <v>136.10582900000003</v>
      </c>
      <c r="C90">
        <v>5.1916500000000001</v>
      </c>
      <c r="H90">
        <v>152.23224099999999</v>
      </c>
      <c r="I90">
        <v>8.9220489999999995</v>
      </c>
    </row>
    <row r="91" spans="1:9" x14ac:dyDescent="0.25">
      <c r="A91">
        <v>90</v>
      </c>
      <c r="B91">
        <v>136.16736800000001</v>
      </c>
      <c r="C91">
        <v>5.1202579999999998</v>
      </c>
      <c r="H91">
        <v>152.17814899999999</v>
      </c>
      <c r="I91">
        <v>8.9659820000000003</v>
      </c>
    </row>
    <row r="92" spans="1:9" x14ac:dyDescent="0.25">
      <c r="A92">
        <v>91</v>
      </c>
      <c r="B92">
        <v>136.14633300000003</v>
      </c>
      <c r="C92">
        <v>5.0392789999999996</v>
      </c>
      <c r="H92">
        <v>152.211817</v>
      </c>
      <c r="I92">
        <v>8.9853950000000005</v>
      </c>
    </row>
    <row r="93" spans="1:9" x14ac:dyDescent="0.25">
      <c r="A93">
        <v>92</v>
      </c>
      <c r="H93">
        <v>152.16883999999999</v>
      </c>
      <c r="I93">
        <v>9.0645930000000003</v>
      </c>
    </row>
    <row r="94" spans="1:9" x14ac:dyDescent="0.25">
      <c r="A94">
        <v>93</v>
      </c>
      <c r="H94">
        <v>152.20463599999999</v>
      </c>
      <c r="I94">
        <v>8.9951830000000008</v>
      </c>
    </row>
    <row r="95" spans="1:9" x14ac:dyDescent="0.25">
      <c r="A95">
        <v>94</v>
      </c>
      <c r="D95">
        <v>125.91427800000001</v>
      </c>
      <c r="E95">
        <v>7.3909789999999997</v>
      </c>
      <c r="F95">
        <v>135.72210899999999</v>
      </c>
      <c r="G95">
        <v>4.7454640000000001</v>
      </c>
      <c r="H95">
        <v>152.12900200000001</v>
      </c>
      <c r="I95">
        <v>8.9772580000000008</v>
      </c>
    </row>
    <row r="96" spans="1:9" x14ac:dyDescent="0.25">
      <c r="A96">
        <v>95</v>
      </c>
      <c r="D96">
        <v>125.88793700000001</v>
      </c>
      <c r="E96">
        <v>7.3858249999999996</v>
      </c>
      <c r="F96">
        <v>135.77447699999999</v>
      </c>
      <c r="G96">
        <v>4.7700519999999997</v>
      </c>
    </row>
    <row r="97" spans="1:9" x14ac:dyDescent="0.25">
      <c r="A97">
        <v>96</v>
      </c>
      <c r="D97">
        <v>125.882734</v>
      </c>
      <c r="E97">
        <v>7.3569589999999998</v>
      </c>
      <c r="F97">
        <v>135.64711199999999</v>
      </c>
      <c r="G97">
        <v>4.8427319999999998</v>
      </c>
    </row>
    <row r="98" spans="1:9" x14ac:dyDescent="0.25">
      <c r="A98">
        <v>97</v>
      </c>
      <c r="D98">
        <v>125.88855500000001</v>
      </c>
      <c r="E98">
        <v>7.3717519999999999</v>
      </c>
      <c r="F98">
        <v>135.64711199999999</v>
      </c>
      <c r="G98">
        <v>4.8427319999999998</v>
      </c>
    </row>
    <row r="99" spans="1:9" x14ac:dyDescent="0.25">
      <c r="A99">
        <v>98</v>
      </c>
      <c r="D99">
        <v>125.871645</v>
      </c>
      <c r="E99">
        <v>7.3976810000000004</v>
      </c>
      <c r="F99">
        <v>135.64711199999999</v>
      </c>
      <c r="G99">
        <v>4.8427319999999998</v>
      </c>
    </row>
    <row r="100" spans="1:9" x14ac:dyDescent="0.25">
      <c r="A100">
        <v>99</v>
      </c>
      <c r="D100">
        <v>125.89453700000001</v>
      </c>
      <c r="E100">
        <v>7.4038149999999998</v>
      </c>
      <c r="F100">
        <v>135.64711199999999</v>
      </c>
      <c r="G100">
        <v>4.8427319999999998</v>
      </c>
    </row>
    <row r="101" spans="1:9" x14ac:dyDescent="0.25">
      <c r="A101">
        <v>100</v>
      </c>
      <c r="D101">
        <v>125.87293400000001</v>
      </c>
      <c r="E101">
        <v>7.4086600000000002</v>
      </c>
      <c r="F101">
        <v>135.64711199999999</v>
      </c>
      <c r="G101">
        <v>4.8427319999999998</v>
      </c>
    </row>
    <row r="102" spans="1:9" x14ac:dyDescent="0.25">
      <c r="A102">
        <v>101</v>
      </c>
      <c r="D102">
        <v>125.86437800000002</v>
      </c>
      <c r="E102">
        <v>7.4036090000000003</v>
      </c>
      <c r="F102">
        <v>135.64711199999999</v>
      </c>
      <c r="G102">
        <v>4.8427319999999998</v>
      </c>
    </row>
    <row r="103" spans="1:9" x14ac:dyDescent="0.25">
      <c r="A103">
        <v>102</v>
      </c>
      <c r="D103">
        <v>125.987932</v>
      </c>
      <c r="E103">
        <v>7.3071130000000002</v>
      </c>
      <c r="F103">
        <v>135.64711199999999</v>
      </c>
      <c r="G103">
        <v>4.8427319999999998</v>
      </c>
    </row>
    <row r="104" spans="1:9" x14ac:dyDescent="0.25">
      <c r="A104">
        <v>103</v>
      </c>
      <c r="D104">
        <v>125.86118100000002</v>
      </c>
      <c r="E104">
        <v>7.296443</v>
      </c>
    </row>
    <row r="105" spans="1:9" x14ac:dyDescent="0.25">
      <c r="A105">
        <v>104</v>
      </c>
      <c r="D105">
        <v>125.867941</v>
      </c>
      <c r="E105">
        <v>7.2960310000000002</v>
      </c>
    </row>
    <row r="106" spans="1:9" x14ac:dyDescent="0.25">
      <c r="A106">
        <v>105</v>
      </c>
      <c r="B106">
        <v>116.885153</v>
      </c>
      <c r="C106">
        <v>5.0166500000000003</v>
      </c>
    </row>
    <row r="107" spans="1:9" x14ac:dyDescent="0.25">
      <c r="A107">
        <v>106</v>
      </c>
      <c r="B107">
        <v>116.900823</v>
      </c>
      <c r="C107">
        <v>5.0028870000000003</v>
      </c>
    </row>
    <row r="108" spans="1:9" x14ac:dyDescent="0.25">
      <c r="A108">
        <v>107</v>
      </c>
      <c r="B108">
        <v>116.88752500000001</v>
      </c>
      <c r="C108">
        <v>5.0446910000000003</v>
      </c>
    </row>
    <row r="109" spans="1:9" x14ac:dyDescent="0.25">
      <c r="A109">
        <v>108</v>
      </c>
      <c r="B109">
        <v>116.89536100000001</v>
      </c>
      <c r="C109">
        <v>5.0344329999999999</v>
      </c>
    </row>
    <row r="110" spans="1:9" x14ac:dyDescent="0.25">
      <c r="A110">
        <v>109</v>
      </c>
      <c r="B110">
        <v>116.88123900000001</v>
      </c>
      <c r="C110">
        <v>5.011031</v>
      </c>
      <c r="H110">
        <v>122.85072100000001</v>
      </c>
      <c r="I110">
        <v>6.7092790000000004</v>
      </c>
    </row>
    <row r="111" spans="1:9" x14ac:dyDescent="0.25">
      <c r="A111">
        <v>110</v>
      </c>
      <c r="B111">
        <v>116.899843</v>
      </c>
      <c r="C111">
        <v>5.0171140000000003</v>
      </c>
      <c r="H111">
        <v>122.850099</v>
      </c>
      <c r="I111">
        <v>6.5994330000000003</v>
      </c>
    </row>
    <row r="112" spans="1:9" x14ac:dyDescent="0.25">
      <c r="A112">
        <v>111</v>
      </c>
      <c r="B112">
        <v>117.006597</v>
      </c>
      <c r="C112">
        <v>5.0001030000000002</v>
      </c>
      <c r="H112">
        <v>122.851236</v>
      </c>
      <c r="I112">
        <v>6.6072160000000002</v>
      </c>
    </row>
    <row r="113" spans="1:9" x14ac:dyDescent="0.25">
      <c r="A113">
        <v>112</v>
      </c>
      <c r="B113">
        <v>116.98025700000001</v>
      </c>
      <c r="C113">
        <v>4.9774750000000001</v>
      </c>
      <c r="H113">
        <v>122.949793</v>
      </c>
      <c r="I113">
        <v>6.5908249999999997</v>
      </c>
    </row>
    <row r="114" spans="1:9" x14ac:dyDescent="0.25">
      <c r="A114">
        <v>113</v>
      </c>
      <c r="B114">
        <v>116.96618400000001</v>
      </c>
      <c r="C114">
        <v>4.9387629999999998</v>
      </c>
      <c r="H114">
        <v>122.97190300000001</v>
      </c>
      <c r="I114">
        <v>6.5732989999999996</v>
      </c>
    </row>
    <row r="115" spans="1:9" x14ac:dyDescent="0.25">
      <c r="A115">
        <v>114</v>
      </c>
      <c r="H115">
        <v>122.95025800000002</v>
      </c>
      <c r="I115">
        <v>6.6062370000000001</v>
      </c>
    </row>
    <row r="116" spans="1:9" x14ac:dyDescent="0.25">
      <c r="A116">
        <v>115</v>
      </c>
      <c r="F116">
        <v>116.145307</v>
      </c>
      <c r="G116">
        <v>3.336598</v>
      </c>
      <c r="H116">
        <v>123.03428000000001</v>
      </c>
      <c r="I116">
        <v>6.5498969999999996</v>
      </c>
    </row>
    <row r="117" spans="1:9" x14ac:dyDescent="0.25">
      <c r="A117">
        <v>116</v>
      </c>
      <c r="F117">
        <v>116.05963700000001</v>
      </c>
      <c r="G117">
        <v>3.2987109999999999</v>
      </c>
      <c r="H117">
        <v>122.94216700000001</v>
      </c>
      <c r="I117">
        <v>6.597423</v>
      </c>
    </row>
    <row r="118" spans="1:9" x14ac:dyDescent="0.25">
      <c r="A118">
        <v>117</v>
      </c>
      <c r="F118">
        <v>116.04819600000002</v>
      </c>
      <c r="G118">
        <v>3.3124739999999999</v>
      </c>
      <c r="H118">
        <v>122.92402000000001</v>
      </c>
      <c r="I118">
        <v>6.6055669999999997</v>
      </c>
    </row>
    <row r="119" spans="1:9" x14ac:dyDescent="0.25">
      <c r="A119">
        <v>118</v>
      </c>
      <c r="F119">
        <v>116.05401800000001</v>
      </c>
      <c r="G119">
        <v>3.317113</v>
      </c>
    </row>
    <row r="120" spans="1:9" x14ac:dyDescent="0.25">
      <c r="A120">
        <v>119</v>
      </c>
      <c r="D120">
        <v>103.08407000000001</v>
      </c>
      <c r="E120">
        <v>6.3613920000000004</v>
      </c>
      <c r="F120">
        <v>116.067835</v>
      </c>
      <c r="G120">
        <v>3.3130929999999998</v>
      </c>
    </row>
    <row r="121" spans="1:9" x14ac:dyDescent="0.25">
      <c r="A121">
        <v>120</v>
      </c>
      <c r="D121">
        <v>103.09257700000001</v>
      </c>
      <c r="E121">
        <v>6.3967010000000002</v>
      </c>
      <c r="F121">
        <v>116.07541400000001</v>
      </c>
      <c r="G121">
        <v>3.2771129999999999</v>
      </c>
    </row>
    <row r="122" spans="1:9" x14ac:dyDescent="0.25">
      <c r="A122">
        <v>121</v>
      </c>
      <c r="D122">
        <v>103.09144400000001</v>
      </c>
      <c r="E122">
        <v>6.4003610000000002</v>
      </c>
      <c r="F122">
        <v>116.10144200000002</v>
      </c>
      <c r="G122">
        <v>3.2455159999999998</v>
      </c>
    </row>
    <row r="123" spans="1:9" x14ac:dyDescent="0.25">
      <c r="A123">
        <v>122</v>
      </c>
      <c r="D123">
        <v>103.098814</v>
      </c>
      <c r="E123">
        <v>6.4151030000000002</v>
      </c>
      <c r="F123">
        <v>115.973917</v>
      </c>
      <c r="G123">
        <v>3.2665459999999999</v>
      </c>
    </row>
    <row r="124" spans="1:9" x14ac:dyDescent="0.25">
      <c r="A124">
        <v>123</v>
      </c>
      <c r="D124">
        <v>103.069536</v>
      </c>
      <c r="E124">
        <v>6.3911860000000003</v>
      </c>
      <c r="F124">
        <v>116.05396800000001</v>
      </c>
      <c r="G124">
        <v>3.2793299999999999</v>
      </c>
    </row>
    <row r="125" spans="1:9" x14ac:dyDescent="0.25">
      <c r="A125">
        <v>124</v>
      </c>
      <c r="D125">
        <v>103.090311</v>
      </c>
      <c r="E125">
        <v>6.3713920000000002</v>
      </c>
      <c r="F125">
        <v>116.09788700000001</v>
      </c>
      <c r="G125">
        <v>3.3381959999999999</v>
      </c>
    </row>
    <row r="126" spans="1:9" x14ac:dyDescent="0.25">
      <c r="A126">
        <v>125</v>
      </c>
      <c r="D126">
        <v>103.091909</v>
      </c>
      <c r="E126">
        <v>6.3886599999999998</v>
      </c>
    </row>
    <row r="127" spans="1:9" x14ac:dyDescent="0.25">
      <c r="A127">
        <v>126</v>
      </c>
      <c r="D127">
        <v>103.069997</v>
      </c>
      <c r="E127">
        <v>6.4057219999999999</v>
      </c>
    </row>
    <row r="128" spans="1:9" x14ac:dyDescent="0.25">
      <c r="A128">
        <v>127</v>
      </c>
      <c r="B128">
        <v>95.586185</v>
      </c>
      <c r="C128">
        <v>4.3357210000000004</v>
      </c>
      <c r="D128">
        <v>103.20943200000001</v>
      </c>
      <c r="E128">
        <v>6.3438140000000001</v>
      </c>
    </row>
    <row r="129" spans="1:9" x14ac:dyDescent="0.25">
      <c r="A129">
        <v>128</v>
      </c>
      <c r="B129">
        <v>95.590412000000015</v>
      </c>
      <c r="C129">
        <v>4.2961340000000003</v>
      </c>
      <c r="D129">
        <v>103.420259</v>
      </c>
      <c r="E129">
        <v>6.3494330000000003</v>
      </c>
    </row>
    <row r="130" spans="1:9" x14ac:dyDescent="0.25">
      <c r="A130">
        <v>129</v>
      </c>
      <c r="B130">
        <v>95.586700000000008</v>
      </c>
      <c r="C130">
        <v>4.3068039999999996</v>
      </c>
    </row>
    <row r="131" spans="1:9" x14ac:dyDescent="0.25">
      <c r="A131">
        <v>130</v>
      </c>
      <c r="B131">
        <v>95.597730000000013</v>
      </c>
      <c r="C131">
        <v>4.3030929999999996</v>
      </c>
    </row>
    <row r="132" spans="1:9" x14ac:dyDescent="0.25">
      <c r="A132">
        <v>131</v>
      </c>
      <c r="B132">
        <v>95.583763000000005</v>
      </c>
      <c r="C132">
        <v>4.3238659999999998</v>
      </c>
    </row>
    <row r="133" spans="1:9" x14ac:dyDescent="0.25">
      <c r="A133">
        <v>132</v>
      </c>
      <c r="B133">
        <v>95.570051000000007</v>
      </c>
      <c r="C133">
        <v>4.3340719999999999</v>
      </c>
    </row>
    <row r="134" spans="1:9" x14ac:dyDescent="0.25">
      <c r="A134">
        <v>133</v>
      </c>
      <c r="B134">
        <v>95.567165000000003</v>
      </c>
      <c r="C134">
        <v>4.3454639999999998</v>
      </c>
    </row>
    <row r="135" spans="1:9" x14ac:dyDescent="0.25">
      <c r="A135">
        <v>134</v>
      </c>
      <c r="B135">
        <v>95.51128700000001</v>
      </c>
      <c r="C135">
        <v>4.3384539999999996</v>
      </c>
      <c r="H135">
        <v>98.333503000000007</v>
      </c>
      <c r="I135">
        <v>6.6245880000000001</v>
      </c>
    </row>
    <row r="136" spans="1:9" x14ac:dyDescent="0.25">
      <c r="A136">
        <v>135</v>
      </c>
      <c r="B136">
        <v>95.503298000000001</v>
      </c>
      <c r="C136">
        <v>4.3544330000000002</v>
      </c>
      <c r="H136">
        <v>98.323712999999998</v>
      </c>
      <c r="I136">
        <v>6.611186</v>
      </c>
    </row>
    <row r="137" spans="1:9" x14ac:dyDescent="0.25">
      <c r="A137">
        <v>136</v>
      </c>
      <c r="H137">
        <v>98.336134000000001</v>
      </c>
      <c r="I137">
        <v>6.5843819999999997</v>
      </c>
    </row>
    <row r="138" spans="1:9" x14ac:dyDescent="0.25">
      <c r="A138">
        <v>137</v>
      </c>
      <c r="F138">
        <v>95.047525000000007</v>
      </c>
      <c r="G138">
        <v>3.5538660000000002</v>
      </c>
      <c r="H138">
        <v>98.341287000000008</v>
      </c>
      <c r="I138">
        <v>6.6416500000000003</v>
      </c>
    </row>
    <row r="139" spans="1:9" x14ac:dyDescent="0.25">
      <c r="A139">
        <v>138</v>
      </c>
      <c r="F139">
        <v>95.001238000000001</v>
      </c>
      <c r="G139">
        <v>3.5425770000000001</v>
      </c>
      <c r="H139">
        <v>98.360258000000002</v>
      </c>
      <c r="I139">
        <v>6.6432479999999998</v>
      </c>
    </row>
    <row r="140" spans="1:9" x14ac:dyDescent="0.25">
      <c r="A140">
        <v>139</v>
      </c>
      <c r="F140">
        <v>94.928711000000007</v>
      </c>
      <c r="G140">
        <v>3.5102060000000002</v>
      </c>
      <c r="H140">
        <v>98.396391000000008</v>
      </c>
      <c r="I140">
        <v>6.6466500000000002</v>
      </c>
    </row>
    <row r="141" spans="1:9" x14ac:dyDescent="0.25">
      <c r="A141">
        <v>140</v>
      </c>
      <c r="F141">
        <v>94.902731000000003</v>
      </c>
      <c r="G141">
        <v>3.5102060000000002</v>
      </c>
      <c r="H141">
        <v>98.359434000000007</v>
      </c>
      <c r="I141">
        <v>6.6077830000000004</v>
      </c>
    </row>
    <row r="142" spans="1:9" x14ac:dyDescent="0.25">
      <c r="A142">
        <v>141</v>
      </c>
      <c r="F142">
        <v>94.903917000000007</v>
      </c>
      <c r="G142">
        <v>3.5031439999999998</v>
      </c>
      <c r="H142">
        <v>98.341032000000013</v>
      </c>
      <c r="I142">
        <v>6.6114430000000004</v>
      </c>
    </row>
    <row r="143" spans="1:9" x14ac:dyDescent="0.25">
      <c r="A143">
        <v>142</v>
      </c>
      <c r="F143">
        <v>94.950876000000008</v>
      </c>
      <c r="G143">
        <v>3.5001549999999999</v>
      </c>
      <c r="H143">
        <v>98.305306999999999</v>
      </c>
      <c r="I143">
        <v>6.5394329999999998</v>
      </c>
    </row>
    <row r="144" spans="1:9" x14ac:dyDescent="0.25">
      <c r="A144">
        <v>143</v>
      </c>
      <c r="D144">
        <v>81.63128900000001</v>
      </c>
      <c r="E144">
        <v>6.5217010000000002</v>
      </c>
      <c r="F144">
        <v>94.910669000000013</v>
      </c>
      <c r="G144">
        <v>3.4907219999999999</v>
      </c>
      <c r="H144">
        <v>98.348711000000009</v>
      </c>
      <c r="I144">
        <v>6.618042</v>
      </c>
    </row>
    <row r="145" spans="1:9" x14ac:dyDescent="0.25">
      <c r="A145">
        <v>144</v>
      </c>
      <c r="D145">
        <v>81.61891700000001</v>
      </c>
      <c r="E145">
        <v>6.4936600000000002</v>
      </c>
      <c r="F145">
        <v>94.860309000000001</v>
      </c>
      <c r="G145">
        <v>3.5060310000000001</v>
      </c>
    </row>
    <row r="146" spans="1:9" x14ac:dyDescent="0.25">
      <c r="A146">
        <v>145</v>
      </c>
      <c r="D146">
        <v>81.667319000000006</v>
      </c>
      <c r="E146">
        <v>6.5482480000000001</v>
      </c>
      <c r="F146">
        <v>94.916082000000003</v>
      </c>
      <c r="G146">
        <v>3.505309</v>
      </c>
    </row>
    <row r="147" spans="1:9" x14ac:dyDescent="0.25">
      <c r="A147">
        <v>146</v>
      </c>
      <c r="D147">
        <v>81.653814000000011</v>
      </c>
      <c r="E147">
        <v>6.5149480000000004</v>
      </c>
      <c r="F147">
        <v>94.916082000000003</v>
      </c>
      <c r="G147">
        <v>3.505309</v>
      </c>
    </row>
    <row r="148" spans="1:9" x14ac:dyDescent="0.25">
      <c r="A148">
        <v>147</v>
      </c>
      <c r="D148">
        <v>81.641546000000005</v>
      </c>
      <c r="E148">
        <v>6.5270619999999999</v>
      </c>
    </row>
    <row r="149" spans="1:9" x14ac:dyDescent="0.25">
      <c r="A149">
        <v>148</v>
      </c>
      <c r="D149">
        <v>81.618351000000004</v>
      </c>
      <c r="E149">
        <v>6.5354640000000002</v>
      </c>
    </row>
    <row r="150" spans="1:9" x14ac:dyDescent="0.25">
      <c r="A150">
        <v>149</v>
      </c>
      <c r="D150">
        <v>81.642371000000011</v>
      </c>
      <c r="E150">
        <v>6.5368560000000002</v>
      </c>
    </row>
    <row r="151" spans="1:9" x14ac:dyDescent="0.25">
      <c r="A151">
        <v>150</v>
      </c>
      <c r="B151">
        <v>76.568144000000004</v>
      </c>
      <c r="C151">
        <v>5.2358250000000002</v>
      </c>
      <c r="D151">
        <v>81.644021000000009</v>
      </c>
      <c r="E151">
        <v>6.4909800000000004</v>
      </c>
    </row>
    <row r="152" spans="1:9" x14ac:dyDescent="0.25">
      <c r="A152">
        <v>151</v>
      </c>
      <c r="B152">
        <v>76.568144000000004</v>
      </c>
      <c r="C152">
        <v>5.2358250000000002</v>
      </c>
      <c r="D152">
        <v>81.660773000000006</v>
      </c>
      <c r="E152">
        <v>6.5174750000000001</v>
      </c>
    </row>
    <row r="153" spans="1:9" x14ac:dyDescent="0.25">
      <c r="A153">
        <v>152</v>
      </c>
      <c r="B153">
        <v>76.568144000000004</v>
      </c>
      <c r="C153">
        <v>5.2358250000000002</v>
      </c>
      <c r="D153">
        <v>81.736855000000006</v>
      </c>
      <c r="E153">
        <v>6.5763920000000002</v>
      </c>
    </row>
    <row r="154" spans="1:9" x14ac:dyDescent="0.25">
      <c r="A154">
        <v>153</v>
      </c>
      <c r="B154">
        <v>76.568144000000004</v>
      </c>
      <c r="C154">
        <v>5.2358250000000002</v>
      </c>
    </row>
    <row r="155" spans="1:9" x14ac:dyDescent="0.25">
      <c r="A155">
        <v>154</v>
      </c>
      <c r="B155">
        <v>76.568144000000004</v>
      </c>
      <c r="C155">
        <v>5.2358250000000002</v>
      </c>
    </row>
    <row r="156" spans="1:9" x14ac:dyDescent="0.25">
      <c r="A156">
        <v>155</v>
      </c>
      <c r="B156">
        <v>76.568144000000004</v>
      </c>
      <c r="C156">
        <v>5.2358250000000002</v>
      </c>
    </row>
    <row r="157" spans="1:9" x14ac:dyDescent="0.25">
      <c r="A157">
        <v>156</v>
      </c>
      <c r="B157">
        <v>76.568144000000004</v>
      </c>
      <c r="C157">
        <v>5.2358250000000002</v>
      </c>
    </row>
    <row r="158" spans="1:9" x14ac:dyDescent="0.25">
      <c r="A158">
        <v>157</v>
      </c>
      <c r="B158">
        <v>76.568144000000004</v>
      </c>
      <c r="C158">
        <v>5.2358250000000002</v>
      </c>
    </row>
    <row r="159" spans="1:9" x14ac:dyDescent="0.25">
      <c r="A159">
        <v>158</v>
      </c>
      <c r="B159">
        <v>76.568144000000004</v>
      </c>
      <c r="C159">
        <v>5.2358250000000002</v>
      </c>
      <c r="H159">
        <v>77.875155000000007</v>
      </c>
      <c r="I159">
        <v>7.4015979999999999</v>
      </c>
    </row>
    <row r="160" spans="1:9" x14ac:dyDescent="0.25">
      <c r="A160">
        <v>159</v>
      </c>
      <c r="H160">
        <v>77.842526000000007</v>
      </c>
      <c r="I160">
        <v>7.347836</v>
      </c>
    </row>
    <row r="161" spans="1:9" x14ac:dyDescent="0.25">
      <c r="A161">
        <v>160</v>
      </c>
      <c r="F161">
        <v>76.166804000000013</v>
      </c>
      <c r="G161">
        <v>4.6859789999999997</v>
      </c>
      <c r="H161">
        <v>77.84299</v>
      </c>
      <c r="I161">
        <v>7.3651030000000004</v>
      </c>
    </row>
    <row r="162" spans="1:9" x14ac:dyDescent="0.25">
      <c r="A162">
        <v>161</v>
      </c>
      <c r="F162">
        <v>76.16788600000001</v>
      </c>
      <c r="G162">
        <v>4.6886599999999996</v>
      </c>
      <c r="H162">
        <v>77.858711</v>
      </c>
      <c r="I162">
        <v>7.3988659999999999</v>
      </c>
    </row>
    <row r="163" spans="1:9" x14ac:dyDescent="0.25">
      <c r="A163">
        <v>162</v>
      </c>
      <c r="F163">
        <v>76.106031000000002</v>
      </c>
      <c r="G163">
        <v>4.6678350000000002</v>
      </c>
      <c r="H163">
        <v>77.874021000000013</v>
      </c>
      <c r="I163">
        <v>7.3884020000000001</v>
      </c>
    </row>
    <row r="164" spans="1:9" x14ac:dyDescent="0.25">
      <c r="A164">
        <v>163</v>
      </c>
      <c r="F164">
        <v>76.055670000000006</v>
      </c>
      <c r="G164">
        <v>4.6577320000000002</v>
      </c>
      <c r="H164">
        <v>77.879846000000001</v>
      </c>
      <c r="I164">
        <v>7.3840209999999997</v>
      </c>
    </row>
    <row r="165" spans="1:9" x14ac:dyDescent="0.25">
      <c r="A165">
        <v>164</v>
      </c>
      <c r="F165">
        <v>76.056495000000012</v>
      </c>
      <c r="G165">
        <v>4.6088149999999999</v>
      </c>
      <c r="H165">
        <v>77.878247000000002</v>
      </c>
      <c r="I165">
        <v>7.3852060000000002</v>
      </c>
    </row>
    <row r="166" spans="1:9" x14ac:dyDescent="0.25">
      <c r="A166">
        <v>165</v>
      </c>
      <c r="F166">
        <v>76.050618000000014</v>
      </c>
      <c r="G166">
        <v>4.6036599999999996</v>
      </c>
      <c r="H166">
        <v>77.865773000000004</v>
      </c>
      <c r="I166">
        <v>7.3729899999999997</v>
      </c>
    </row>
    <row r="167" spans="1:9" x14ac:dyDescent="0.25">
      <c r="A167">
        <v>166</v>
      </c>
      <c r="D167">
        <v>62.171844000000014</v>
      </c>
      <c r="E167">
        <v>8.0512999999999995</v>
      </c>
      <c r="F167">
        <v>76.036495000000002</v>
      </c>
      <c r="G167">
        <v>4.6220619999999997</v>
      </c>
      <c r="H167">
        <v>77.847938000000013</v>
      </c>
      <c r="I167">
        <v>7.3254130000000002</v>
      </c>
    </row>
    <row r="168" spans="1:9" x14ac:dyDescent="0.25">
      <c r="A168">
        <v>167</v>
      </c>
      <c r="D168">
        <v>62.16503500000001</v>
      </c>
      <c r="E168">
        <v>8.0283759999999997</v>
      </c>
      <c r="F168">
        <v>76.049897000000001</v>
      </c>
      <c r="G168">
        <v>4.7189170000000003</v>
      </c>
      <c r="H168">
        <v>77.871649000000005</v>
      </c>
      <c r="I168">
        <v>7.3453609999999996</v>
      </c>
    </row>
    <row r="169" spans="1:9" x14ac:dyDescent="0.25">
      <c r="A169">
        <v>168</v>
      </c>
      <c r="D169">
        <v>62.179077000000014</v>
      </c>
      <c r="E169">
        <v>8.0613530000000004</v>
      </c>
      <c r="F169">
        <v>76.105361000000002</v>
      </c>
      <c r="G169">
        <v>4.682474</v>
      </c>
    </row>
    <row r="170" spans="1:9" x14ac:dyDescent="0.25">
      <c r="A170">
        <v>169</v>
      </c>
      <c r="D170">
        <v>62.182006000000008</v>
      </c>
      <c r="E170">
        <v>8.0632140000000003</v>
      </c>
    </row>
    <row r="171" spans="1:9" x14ac:dyDescent="0.25">
      <c r="A171">
        <v>170</v>
      </c>
      <c r="D171">
        <v>62.167060000000014</v>
      </c>
      <c r="E171">
        <v>8.0473630000000007</v>
      </c>
    </row>
    <row r="172" spans="1:9" x14ac:dyDescent="0.25">
      <c r="A172">
        <v>171</v>
      </c>
      <c r="D172">
        <v>62.154613000000012</v>
      </c>
      <c r="E172">
        <v>8.0151850000000007</v>
      </c>
    </row>
    <row r="173" spans="1:9" x14ac:dyDescent="0.25">
      <c r="A173">
        <v>172</v>
      </c>
      <c r="D173">
        <v>62.165462000000012</v>
      </c>
      <c r="E173">
        <v>8.026567</v>
      </c>
    </row>
    <row r="174" spans="1:9" x14ac:dyDescent="0.25">
      <c r="A174">
        <v>173</v>
      </c>
      <c r="B174">
        <v>55.872943000000014</v>
      </c>
      <c r="C174">
        <v>5.8445099999999996</v>
      </c>
      <c r="D174">
        <v>62.167697000000011</v>
      </c>
      <c r="E174">
        <v>8.0736919999999994</v>
      </c>
    </row>
    <row r="175" spans="1:9" x14ac:dyDescent="0.25">
      <c r="A175">
        <v>174</v>
      </c>
      <c r="B175">
        <v>55.89815500000001</v>
      </c>
      <c r="C175">
        <v>5.8536580000000002</v>
      </c>
      <c r="D175">
        <v>62.17716200000001</v>
      </c>
      <c r="E175">
        <v>8.0525230000000008</v>
      </c>
    </row>
    <row r="176" spans="1:9" x14ac:dyDescent="0.25">
      <c r="A176">
        <v>175</v>
      </c>
      <c r="B176">
        <v>55.86555400000001</v>
      </c>
      <c r="C176">
        <v>5.8671680000000004</v>
      </c>
      <c r="D176">
        <v>62.100360000000009</v>
      </c>
      <c r="E176">
        <v>7.9614649999999996</v>
      </c>
    </row>
    <row r="177" spans="1:9" x14ac:dyDescent="0.25">
      <c r="A177">
        <v>176</v>
      </c>
      <c r="B177">
        <v>55.892097000000014</v>
      </c>
      <c r="C177">
        <v>5.8153100000000002</v>
      </c>
    </row>
    <row r="178" spans="1:9" x14ac:dyDescent="0.25">
      <c r="A178">
        <v>177</v>
      </c>
      <c r="B178">
        <v>55.893848000000013</v>
      </c>
      <c r="C178">
        <v>5.8349359999999999</v>
      </c>
    </row>
    <row r="179" spans="1:9" x14ac:dyDescent="0.25">
      <c r="A179">
        <v>178</v>
      </c>
      <c r="B179">
        <v>55.91411500000001</v>
      </c>
      <c r="C179">
        <v>5.7955230000000002</v>
      </c>
    </row>
    <row r="180" spans="1:9" x14ac:dyDescent="0.25">
      <c r="A180">
        <v>179</v>
      </c>
      <c r="B180">
        <v>55.911666000000011</v>
      </c>
      <c r="C180">
        <v>5.7791940000000004</v>
      </c>
    </row>
    <row r="181" spans="1:9" x14ac:dyDescent="0.25">
      <c r="A181">
        <v>180</v>
      </c>
      <c r="B181">
        <v>55.856513000000014</v>
      </c>
      <c r="C181">
        <v>5.8711570000000002</v>
      </c>
      <c r="H181">
        <v>59.040851000000011</v>
      </c>
      <c r="I181">
        <v>8.2629900000000003</v>
      </c>
    </row>
    <row r="182" spans="1:9" x14ac:dyDescent="0.25">
      <c r="A182">
        <v>181</v>
      </c>
      <c r="H182">
        <v>59.042713000000013</v>
      </c>
      <c r="I182">
        <v>8.2686820000000001</v>
      </c>
    </row>
    <row r="183" spans="1:9" x14ac:dyDescent="0.25">
      <c r="A183">
        <v>182</v>
      </c>
      <c r="F183">
        <v>55.492011000000012</v>
      </c>
      <c r="G183">
        <v>4.8325459999999998</v>
      </c>
      <c r="H183">
        <v>59.031169000000013</v>
      </c>
      <c r="I183">
        <v>8.2786270000000002</v>
      </c>
    </row>
    <row r="184" spans="1:9" x14ac:dyDescent="0.25">
      <c r="A184">
        <v>183</v>
      </c>
      <c r="F184">
        <v>55.28297700000001</v>
      </c>
      <c r="G184">
        <v>4.8824899999999998</v>
      </c>
      <c r="H184">
        <v>59.083988000000012</v>
      </c>
      <c r="I184">
        <v>8.2983609999999999</v>
      </c>
    </row>
    <row r="185" spans="1:9" x14ac:dyDescent="0.25">
      <c r="A185">
        <v>184</v>
      </c>
      <c r="F185">
        <v>55.303989000000009</v>
      </c>
      <c r="G185">
        <v>4.8808410000000002</v>
      </c>
      <c r="H185">
        <v>59.093879000000015</v>
      </c>
      <c r="I185">
        <v>8.3072420000000005</v>
      </c>
    </row>
    <row r="186" spans="1:9" x14ac:dyDescent="0.25">
      <c r="A186">
        <v>185</v>
      </c>
      <c r="F186">
        <v>55.281490000000012</v>
      </c>
      <c r="G186">
        <v>4.8600969999999997</v>
      </c>
      <c r="H186">
        <v>59.06999900000001</v>
      </c>
      <c r="I186">
        <v>8.3162850000000006</v>
      </c>
    </row>
    <row r="187" spans="1:9" x14ac:dyDescent="0.25">
      <c r="A187">
        <v>186</v>
      </c>
      <c r="F187">
        <v>55.294895000000011</v>
      </c>
      <c r="G187">
        <v>4.8741390000000004</v>
      </c>
      <c r="H187">
        <v>59.05297800000001</v>
      </c>
      <c r="I187">
        <v>8.3359649999999998</v>
      </c>
    </row>
    <row r="188" spans="1:9" x14ac:dyDescent="0.25">
      <c r="A188">
        <v>187</v>
      </c>
      <c r="F188">
        <v>55.30643400000001</v>
      </c>
      <c r="G188">
        <v>4.8794050000000002</v>
      </c>
      <c r="H188">
        <v>59.046222000000014</v>
      </c>
      <c r="I188">
        <v>8.385802</v>
      </c>
    </row>
    <row r="189" spans="1:9" x14ac:dyDescent="0.25">
      <c r="A189">
        <v>188</v>
      </c>
      <c r="D189">
        <v>40.201755000000013</v>
      </c>
      <c r="E189">
        <v>7.7404669999999998</v>
      </c>
      <c r="F189">
        <v>55.346752000000009</v>
      </c>
      <c r="G189">
        <v>4.8959469999999996</v>
      </c>
      <c r="H189">
        <v>59.152335000000015</v>
      </c>
      <c r="I189">
        <v>8.3744200000000006</v>
      </c>
    </row>
    <row r="190" spans="1:9" x14ac:dyDescent="0.25">
      <c r="A190">
        <v>189</v>
      </c>
      <c r="D190">
        <v>40.159046000000011</v>
      </c>
      <c r="E190">
        <v>7.6859479999999998</v>
      </c>
      <c r="F190">
        <v>55.348506000000015</v>
      </c>
      <c r="G190">
        <v>4.8616400000000004</v>
      </c>
    </row>
    <row r="191" spans="1:9" x14ac:dyDescent="0.25">
      <c r="A191">
        <v>190</v>
      </c>
      <c r="D191">
        <v>40.167026000000014</v>
      </c>
      <c r="E191">
        <v>7.6890859999999996</v>
      </c>
      <c r="F191">
        <v>55.280105000000013</v>
      </c>
      <c r="G191">
        <v>4.7836660000000002</v>
      </c>
    </row>
    <row r="192" spans="1:9" x14ac:dyDescent="0.25">
      <c r="A192">
        <v>191</v>
      </c>
      <c r="D192">
        <v>40.177184000000011</v>
      </c>
      <c r="E192">
        <v>7.7010009999999998</v>
      </c>
      <c r="F192">
        <v>55.12995500000001</v>
      </c>
      <c r="G192">
        <v>4.7791980000000001</v>
      </c>
    </row>
    <row r="193" spans="1:9" x14ac:dyDescent="0.25">
      <c r="A193">
        <v>192</v>
      </c>
      <c r="D193">
        <v>40.184364000000009</v>
      </c>
      <c r="E193">
        <v>7.700628</v>
      </c>
      <c r="F193">
        <v>55.208835000000015</v>
      </c>
      <c r="G193">
        <v>4.7007979999999998</v>
      </c>
    </row>
    <row r="194" spans="1:9" x14ac:dyDescent="0.25">
      <c r="A194">
        <v>193</v>
      </c>
      <c r="D194">
        <v>40.15319800000001</v>
      </c>
      <c r="E194">
        <v>7.712224</v>
      </c>
    </row>
    <row r="195" spans="1:9" x14ac:dyDescent="0.25">
      <c r="A195">
        <v>194</v>
      </c>
      <c r="D195">
        <v>40.141174000000014</v>
      </c>
      <c r="E195">
        <v>7.703341</v>
      </c>
    </row>
    <row r="196" spans="1:9" x14ac:dyDescent="0.25">
      <c r="A196">
        <v>195</v>
      </c>
      <c r="B196">
        <v>34.179384000000013</v>
      </c>
      <c r="C196">
        <v>5.395918</v>
      </c>
      <c r="D196">
        <v>40.123943000000011</v>
      </c>
      <c r="E196">
        <v>7.7071170000000002</v>
      </c>
    </row>
    <row r="197" spans="1:9" x14ac:dyDescent="0.25">
      <c r="A197">
        <v>196</v>
      </c>
      <c r="B197">
        <v>34.179384000000013</v>
      </c>
      <c r="C197">
        <v>5.395918</v>
      </c>
      <c r="D197">
        <v>40.107879000000011</v>
      </c>
      <c r="E197">
        <v>7.6892459999999998</v>
      </c>
    </row>
    <row r="198" spans="1:9" x14ac:dyDescent="0.25">
      <c r="A198">
        <v>197</v>
      </c>
      <c r="B198">
        <v>34.179384000000013</v>
      </c>
      <c r="C198">
        <v>5.395918</v>
      </c>
      <c r="D198">
        <v>40.145057000000008</v>
      </c>
      <c r="E198">
        <v>7.6983410000000001</v>
      </c>
    </row>
    <row r="199" spans="1:9" x14ac:dyDescent="0.25">
      <c r="A199">
        <v>198</v>
      </c>
      <c r="B199">
        <v>34.179384000000013</v>
      </c>
      <c r="C199">
        <v>5.395918</v>
      </c>
      <c r="D199">
        <v>40.141391000000013</v>
      </c>
      <c r="E199">
        <v>7.7408919999999997</v>
      </c>
    </row>
    <row r="200" spans="1:9" x14ac:dyDescent="0.25">
      <c r="A200">
        <v>199</v>
      </c>
      <c r="B200">
        <v>34.179384000000013</v>
      </c>
      <c r="C200">
        <v>5.395918</v>
      </c>
    </row>
    <row r="201" spans="1:9" x14ac:dyDescent="0.25">
      <c r="A201">
        <v>200</v>
      </c>
      <c r="B201">
        <v>34.179384000000013</v>
      </c>
      <c r="C201">
        <v>5.395918</v>
      </c>
    </row>
    <row r="202" spans="1:9" x14ac:dyDescent="0.25">
      <c r="A202">
        <v>201</v>
      </c>
      <c r="B202">
        <v>34.179384000000013</v>
      </c>
      <c r="C202">
        <v>5.395918</v>
      </c>
    </row>
    <row r="203" spans="1:9" x14ac:dyDescent="0.25">
      <c r="A203">
        <v>202</v>
      </c>
      <c r="B203">
        <v>34.179384000000013</v>
      </c>
      <c r="C203">
        <v>5.395918</v>
      </c>
      <c r="H203">
        <v>36.721740000000011</v>
      </c>
      <c r="I203">
        <v>8.2155989999999992</v>
      </c>
    </row>
    <row r="204" spans="1:9" x14ac:dyDescent="0.25">
      <c r="A204">
        <v>203</v>
      </c>
      <c r="B204">
        <v>34.179384000000013</v>
      </c>
      <c r="C204">
        <v>5.395918</v>
      </c>
      <c r="H204">
        <v>36.725837000000013</v>
      </c>
      <c r="I204">
        <v>8.1138499999999993</v>
      </c>
    </row>
    <row r="205" spans="1:9" x14ac:dyDescent="0.25">
      <c r="A205">
        <v>204</v>
      </c>
      <c r="B205">
        <v>34.179384000000013</v>
      </c>
      <c r="C205">
        <v>5.395918</v>
      </c>
      <c r="H205">
        <v>36.683606000000012</v>
      </c>
      <c r="I205">
        <v>8.1249129999999994</v>
      </c>
    </row>
    <row r="206" spans="1:9" x14ac:dyDescent="0.25">
      <c r="A206">
        <v>205</v>
      </c>
      <c r="F206">
        <v>33.683830000000015</v>
      </c>
      <c r="G206">
        <v>4.3084800000000003</v>
      </c>
      <c r="H206">
        <v>36.665202000000008</v>
      </c>
      <c r="I206">
        <v>8.1439540000000008</v>
      </c>
    </row>
    <row r="207" spans="1:9" x14ac:dyDescent="0.25">
      <c r="A207">
        <v>206</v>
      </c>
      <c r="F207">
        <v>33.683830000000015</v>
      </c>
      <c r="G207">
        <v>4.3084800000000003</v>
      </c>
      <c r="H207">
        <v>36.727432000000007</v>
      </c>
      <c r="I207">
        <v>8.1704950000000007</v>
      </c>
    </row>
    <row r="208" spans="1:9" x14ac:dyDescent="0.25">
      <c r="A208">
        <v>207</v>
      </c>
      <c r="F208">
        <v>33.683830000000015</v>
      </c>
      <c r="G208">
        <v>4.3084800000000003</v>
      </c>
      <c r="H208">
        <v>36.741794000000013</v>
      </c>
      <c r="I208">
        <v>8.1624110000000005</v>
      </c>
    </row>
    <row r="209" spans="1:9" x14ac:dyDescent="0.25">
      <c r="A209">
        <v>208</v>
      </c>
      <c r="F209">
        <v>33.683830000000015</v>
      </c>
      <c r="G209">
        <v>4.3084800000000003</v>
      </c>
      <c r="H209">
        <v>36.771791000000007</v>
      </c>
      <c r="I209">
        <v>8.1594320000000007</v>
      </c>
    </row>
    <row r="210" spans="1:9" x14ac:dyDescent="0.25">
      <c r="A210">
        <v>209</v>
      </c>
      <c r="F210">
        <v>33.683830000000015</v>
      </c>
      <c r="G210">
        <v>4.3084800000000003</v>
      </c>
      <c r="H210">
        <v>36.745143000000013</v>
      </c>
      <c r="I210">
        <v>8.1101259999999993</v>
      </c>
    </row>
    <row r="211" spans="1:9" x14ac:dyDescent="0.25">
      <c r="A211">
        <v>210</v>
      </c>
      <c r="F211">
        <v>33.683830000000015</v>
      </c>
      <c r="G211">
        <v>4.3084800000000003</v>
      </c>
      <c r="H211">
        <v>36.712644000000012</v>
      </c>
      <c r="I211">
        <v>8.1279439999999994</v>
      </c>
    </row>
    <row r="212" spans="1:9" x14ac:dyDescent="0.25">
      <c r="A212">
        <v>211</v>
      </c>
      <c r="D212">
        <v>20.56728300000001</v>
      </c>
      <c r="E212">
        <v>7.25326</v>
      </c>
      <c r="F212">
        <v>33.683830000000015</v>
      </c>
      <c r="G212">
        <v>4.3084800000000003</v>
      </c>
      <c r="H212">
        <v>36.693391000000013</v>
      </c>
      <c r="I212">
        <v>8.1610800000000001</v>
      </c>
    </row>
    <row r="213" spans="1:9" x14ac:dyDescent="0.25">
      <c r="A213">
        <v>212</v>
      </c>
      <c r="D213">
        <v>20.549996000000014</v>
      </c>
      <c r="E213">
        <v>7.2573030000000003</v>
      </c>
      <c r="F213">
        <v>33.683830000000015</v>
      </c>
      <c r="G213">
        <v>4.3084800000000003</v>
      </c>
      <c r="H213">
        <v>37.119752000000013</v>
      </c>
      <c r="I213">
        <v>8.1898560000000007</v>
      </c>
    </row>
    <row r="214" spans="1:9" x14ac:dyDescent="0.25">
      <c r="A214">
        <v>213</v>
      </c>
      <c r="D214">
        <v>20.581643000000014</v>
      </c>
      <c r="E214">
        <v>7.2621419999999999</v>
      </c>
      <c r="F214">
        <v>33.683830000000015</v>
      </c>
      <c r="G214">
        <v>4.3084800000000003</v>
      </c>
    </row>
    <row r="215" spans="1:9" x14ac:dyDescent="0.25">
      <c r="A215">
        <v>214</v>
      </c>
      <c r="D215">
        <v>20.597333000000013</v>
      </c>
      <c r="E215">
        <v>7.3026720000000003</v>
      </c>
      <c r="F215">
        <v>33.683830000000015</v>
      </c>
      <c r="G215">
        <v>4.3084800000000003</v>
      </c>
    </row>
    <row r="216" spans="1:9" x14ac:dyDescent="0.25">
      <c r="A216">
        <v>215</v>
      </c>
      <c r="D216">
        <v>20.606642000000008</v>
      </c>
      <c r="E216">
        <v>7.3222459999999998</v>
      </c>
      <c r="F216">
        <v>33.683830000000015</v>
      </c>
      <c r="G216">
        <v>4.3084800000000003</v>
      </c>
    </row>
    <row r="217" spans="1:9" x14ac:dyDescent="0.25">
      <c r="A217">
        <v>216</v>
      </c>
      <c r="D217">
        <v>20.605843000000014</v>
      </c>
      <c r="E217">
        <v>7.3129910000000002</v>
      </c>
    </row>
    <row r="218" spans="1:9" x14ac:dyDescent="0.25">
      <c r="A218">
        <v>217</v>
      </c>
      <c r="D218">
        <v>20.599940000000011</v>
      </c>
      <c r="E218">
        <v>7.3062360000000002</v>
      </c>
    </row>
    <row r="219" spans="1:9" x14ac:dyDescent="0.25">
      <c r="A219">
        <v>218</v>
      </c>
      <c r="B219">
        <v>15.53278000000001</v>
      </c>
      <c r="C219">
        <v>5.5947370000000003</v>
      </c>
      <c r="D219">
        <v>20.600739000000011</v>
      </c>
      <c r="E219">
        <v>7.2900130000000001</v>
      </c>
    </row>
    <row r="220" spans="1:9" x14ac:dyDescent="0.25">
      <c r="A220">
        <v>219</v>
      </c>
      <c r="B220">
        <v>15.570916000000011</v>
      </c>
      <c r="C220">
        <v>5.5616539999999999</v>
      </c>
      <c r="D220">
        <v>20.580844000000013</v>
      </c>
      <c r="E220">
        <v>7.2520899999999999</v>
      </c>
    </row>
    <row r="221" spans="1:9" x14ac:dyDescent="0.25">
      <c r="A221">
        <v>220</v>
      </c>
      <c r="B221">
        <v>15.563151000000012</v>
      </c>
      <c r="C221">
        <v>5.5576109999999996</v>
      </c>
      <c r="D221">
        <v>20.580952000000011</v>
      </c>
      <c r="E221">
        <v>7.2711839999999999</v>
      </c>
    </row>
    <row r="222" spans="1:9" x14ac:dyDescent="0.25">
      <c r="A222">
        <v>221</v>
      </c>
      <c r="B222">
        <v>15.573788000000008</v>
      </c>
      <c r="C222">
        <v>5.5486760000000004</v>
      </c>
      <c r="D222">
        <v>20.63733100000001</v>
      </c>
      <c r="E222">
        <v>7.1973060000000002</v>
      </c>
    </row>
    <row r="223" spans="1:9" x14ac:dyDescent="0.25">
      <c r="A223">
        <v>222</v>
      </c>
      <c r="B223">
        <v>15.577777000000012</v>
      </c>
      <c r="C223">
        <v>5.5791519999999997</v>
      </c>
    </row>
    <row r="224" spans="1:9" x14ac:dyDescent="0.25">
      <c r="A224">
        <v>223</v>
      </c>
      <c r="B224">
        <v>15.592297000000009</v>
      </c>
      <c r="C224">
        <v>5.561388</v>
      </c>
    </row>
    <row r="225" spans="1:11" x14ac:dyDescent="0.25">
      <c r="A225">
        <v>224</v>
      </c>
      <c r="B225">
        <v>15.56134200000001</v>
      </c>
      <c r="C225">
        <v>5.5830880000000001</v>
      </c>
    </row>
    <row r="226" spans="1:11" x14ac:dyDescent="0.25">
      <c r="A226">
        <v>225</v>
      </c>
      <c r="B226">
        <v>15.556661000000013</v>
      </c>
      <c r="C226">
        <v>5.5580369999999997</v>
      </c>
      <c r="H226">
        <v>18.880091000000014</v>
      </c>
      <c r="I226">
        <v>7.5264360000000003</v>
      </c>
    </row>
    <row r="227" spans="1:11" x14ac:dyDescent="0.25">
      <c r="A227">
        <v>226</v>
      </c>
      <c r="B227">
        <v>15.567352000000014</v>
      </c>
      <c r="C227">
        <v>5.5464419999999999</v>
      </c>
      <c r="H227">
        <v>18.880091000000014</v>
      </c>
      <c r="I227">
        <v>7.5264360000000003</v>
      </c>
    </row>
    <row r="228" spans="1:11" x14ac:dyDescent="0.25">
      <c r="A228">
        <v>227</v>
      </c>
      <c r="B228">
        <v>15.478580000000008</v>
      </c>
      <c r="C228">
        <v>5.6244690000000004</v>
      </c>
      <c r="H228">
        <v>18.880091000000014</v>
      </c>
      <c r="I228">
        <v>7.5264360000000003</v>
      </c>
    </row>
    <row r="229" spans="1:11" x14ac:dyDescent="0.25">
      <c r="A229">
        <v>228</v>
      </c>
      <c r="B229">
        <v>15.443901000000011</v>
      </c>
      <c r="C229">
        <v>5.6250010000000001</v>
      </c>
      <c r="H229">
        <v>18.880091000000014</v>
      </c>
      <c r="I229">
        <v>7.5264360000000003</v>
      </c>
    </row>
    <row r="230" spans="1:11" x14ac:dyDescent="0.25">
      <c r="A230">
        <v>229</v>
      </c>
      <c r="F230">
        <v>15.354704000000012</v>
      </c>
      <c r="G230">
        <v>4.443791</v>
      </c>
      <c r="H230">
        <v>18.880091000000014</v>
      </c>
      <c r="I230">
        <v>7.5264360000000003</v>
      </c>
    </row>
    <row r="231" spans="1:11" x14ac:dyDescent="0.25">
      <c r="A231">
        <v>230</v>
      </c>
      <c r="J231">
        <v>38.750244000000009</v>
      </c>
      <c r="K231">
        <v>13.571626</v>
      </c>
    </row>
    <row r="232" spans="1:11" x14ac:dyDescent="0.25">
      <c r="A232">
        <v>231</v>
      </c>
    </row>
    <row r="233" spans="1:11" x14ac:dyDescent="0.25">
      <c r="A233">
        <v>232</v>
      </c>
      <c r="J233">
        <v>235.55894799999999</v>
      </c>
      <c r="K233">
        <v>13.667211</v>
      </c>
    </row>
    <row r="234" spans="1:11" x14ac:dyDescent="0.25">
      <c r="A234">
        <v>233</v>
      </c>
      <c r="D234">
        <v>252.60978900000001</v>
      </c>
      <c r="E234">
        <v>7.0927899999999999</v>
      </c>
    </row>
    <row r="235" spans="1:11" x14ac:dyDescent="0.25">
      <c r="A235">
        <v>234</v>
      </c>
      <c r="D235">
        <v>252.599313</v>
      </c>
      <c r="E235">
        <v>7.1413690000000001</v>
      </c>
    </row>
    <row r="236" spans="1:11" x14ac:dyDescent="0.25">
      <c r="A236">
        <v>235</v>
      </c>
      <c r="D236">
        <v>252.59399999999999</v>
      </c>
      <c r="E236">
        <v>7.1728949999999996</v>
      </c>
      <c r="F236">
        <v>262.75994700000001</v>
      </c>
      <c r="G236">
        <v>5.1568949999999996</v>
      </c>
    </row>
    <row r="237" spans="1:11" x14ac:dyDescent="0.25">
      <c r="A237">
        <v>236</v>
      </c>
      <c r="D237">
        <v>252.54189099999999</v>
      </c>
      <c r="E237">
        <v>7.1551580000000001</v>
      </c>
      <c r="F237">
        <v>262.79626200000001</v>
      </c>
      <c r="G237">
        <v>5.141</v>
      </c>
    </row>
    <row r="238" spans="1:11" x14ac:dyDescent="0.25">
      <c r="A238">
        <v>237</v>
      </c>
      <c r="D238">
        <v>252.52010100000001</v>
      </c>
      <c r="E238">
        <v>7.1056319999999999</v>
      </c>
      <c r="F238">
        <v>262.76621</v>
      </c>
      <c r="G238">
        <v>5.1507370000000003</v>
      </c>
    </row>
    <row r="239" spans="1:11" x14ac:dyDescent="0.25">
      <c r="A239">
        <v>238</v>
      </c>
      <c r="D239">
        <v>252.53658100000001</v>
      </c>
      <c r="E239">
        <v>7.0880000000000001</v>
      </c>
      <c r="F239">
        <v>262.74647299999998</v>
      </c>
      <c r="G239">
        <v>5.1561060000000003</v>
      </c>
    </row>
    <row r="240" spans="1:11" x14ac:dyDescent="0.25">
      <c r="A240">
        <v>239</v>
      </c>
      <c r="D240">
        <v>252.51794599999999</v>
      </c>
      <c r="E240">
        <v>7.1187899999999997</v>
      </c>
      <c r="F240">
        <v>262.69147299999997</v>
      </c>
      <c r="G240">
        <v>5.1501580000000002</v>
      </c>
    </row>
    <row r="241" spans="1:9" x14ac:dyDescent="0.25">
      <c r="A241">
        <v>240</v>
      </c>
      <c r="D241">
        <v>252.51936899999998</v>
      </c>
      <c r="E241">
        <v>7.0998419999999998</v>
      </c>
      <c r="F241">
        <v>262.703577</v>
      </c>
      <c r="G241">
        <v>5.1472110000000004</v>
      </c>
    </row>
    <row r="242" spans="1:9" x14ac:dyDescent="0.25">
      <c r="A242">
        <v>241</v>
      </c>
      <c r="D242">
        <v>252.53378799999999</v>
      </c>
      <c r="E242">
        <v>7.104895</v>
      </c>
      <c r="F242">
        <v>262.73247300000003</v>
      </c>
      <c r="G242">
        <v>5.1503160000000001</v>
      </c>
    </row>
    <row r="243" spans="1:9" x14ac:dyDescent="0.25">
      <c r="A243">
        <v>242</v>
      </c>
      <c r="D243">
        <v>252.50531599999999</v>
      </c>
      <c r="E243">
        <v>7.112895</v>
      </c>
      <c r="F243">
        <v>262.75536899999997</v>
      </c>
      <c r="G243">
        <v>5.1564209999999999</v>
      </c>
    </row>
    <row r="244" spans="1:9" x14ac:dyDescent="0.25">
      <c r="A244">
        <v>243</v>
      </c>
      <c r="D244">
        <v>252.47231499999998</v>
      </c>
      <c r="E244">
        <v>7.1111579999999996</v>
      </c>
      <c r="F244">
        <v>262.775263</v>
      </c>
      <c r="G244">
        <v>5.084263</v>
      </c>
    </row>
    <row r="245" spans="1:9" x14ac:dyDescent="0.25">
      <c r="A245">
        <v>244</v>
      </c>
      <c r="D245">
        <v>252.49484000000001</v>
      </c>
      <c r="E245">
        <v>7.1503680000000003</v>
      </c>
      <c r="F245">
        <v>262.76799899999997</v>
      </c>
      <c r="G245">
        <v>5.1208939999999998</v>
      </c>
    </row>
    <row r="246" spans="1:9" x14ac:dyDescent="0.25">
      <c r="A246">
        <v>245</v>
      </c>
      <c r="D246">
        <v>252.495947</v>
      </c>
      <c r="E246">
        <v>7.133737</v>
      </c>
      <c r="F246">
        <v>262.72236800000002</v>
      </c>
      <c r="G246">
        <v>5.1004209999999999</v>
      </c>
    </row>
    <row r="247" spans="1:9" x14ac:dyDescent="0.25">
      <c r="A247">
        <v>246</v>
      </c>
      <c r="D247">
        <v>252.60978900000001</v>
      </c>
      <c r="E247">
        <v>7.0927899999999999</v>
      </c>
      <c r="F247">
        <v>262.75994700000001</v>
      </c>
      <c r="G247">
        <v>5.1568949999999996</v>
      </c>
    </row>
    <row r="248" spans="1:9" x14ac:dyDescent="0.25">
      <c r="A248">
        <v>247</v>
      </c>
      <c r="B248">
        <v>242.37815799999998</v>
      </c>
      <c r="C248">
        <v>5.6953680000000002</v>
      </c>
      <c r="F248">
        <v>262.75994700000001</v>
      </c>
      <c r="G248">
        <v>5.1568949999999996</v>
      </c>
    </row>
    <row r="249" spans="1:9" x14ac:dyDescent="0.25">
      <c r="A249">
        <v>248</v>
      </c>
      <c r="B249">
        <v>242.35757999999998</v>
      </c>
      <c r="C249">
        <v>5.660895</v>
      </c>
    </row>
    <row r="250" spans="1:9" x14ac:dyDescent="0.25">
      <c r="A250">
        <v>249</v>
      </c>
      <c r="B250">
        <v>242.37394699999999</v>
      </c>
      <c r="C250">
        <v>5.7037370000000003</v>
      </c>
    </row>
    <row r="251" spans="1:9" x14ac:dyDescent="0.25">
      <c r="A251">
        <v>250</v>
      </c>
      <c r="B251">
        <v>242.380684</v>
      </c>
      <c r="C251">
        <v>5.7026310000000002</v>
      </c>
    </row>
    <row r="252" spans="1:9" x14ac:dyDescent="0.25">
      <c r="A252">
        <v>251</v>
      </c>
      <c r="B252">
        <v>242.382473</v>
      </c>
      <c r="C252">
        <v>5.6861050000000004</v>
      </c>
      <c r="H252">
        <v>251.542055</v>
      </c>
      <c r="I252">
        <v>7.2761570000000004</v>
      </c>
    </row>
    <row r="253" spans="1:9" x14ac:dyDescent="0.25">
      <c r="A253">
        <v>252</v>
      </c>
      <c r="B253">
        <v>242.35868399999998</v>
      </c>
      <c r="C253">
        <v>5.6879999999999997</v>
      </c>
      <c r="H253">
        <v>251.513632</v>
      </c>
      <c r="I253">
        <v>7.2846320000000002</v>
      </c>
    </row>
    <row r="254" spans="1:9" x14ac:dyDescent="0.25">
      <c r="A254">
        <v>253</v>
      </c>
      <c r="B254">
        <v>242.35789499999998</v>
      </c>
      <c r="C254">
        <v>5.6884209999999999</v>
      </c>
      <c r="H254">
        <v>251.527052</v>
      </c>
      <c r="I254">
        <v>7.2904730000000004</v>
      </c>
    </row>
    <row r="255" spans="1:9" x14ac:dyDescent="0.25">
      <c r="A255">
        <v>254</v>
      </c>
      <c r="B255">
        <v>242.34242</v>
      </c>
      <c r="C255">
        <v>5.6792629999999997</v>
      </c>
      <c r="H255">
        <v>251.55357900000001</v>
      </c>
      <c r="I255">
        <v>7.2654740000000002</v>
      </c>
    </row>
    <row r="256" spans="1:9" x14ac:dyDescent="0.25">
      <c r="A256">
        <v>255</v>
      </c>
      <c r="B256">
        <v>242.370262</v>
      </c>
      <c r="C256">
        <v>5.6474209999999996</v>
      </c>
      <c r="H256">
        <v>251.57042100000001</v>
      </c>
      <c r="I256">
        <v>7.2747890000000002</v>
      </c>
    </row>
    <row r="257" spans="1:9" x14ac:dyDescent="0.25">
      <c r="A257">
        <v>256</v>
      </c>
      <c r="B257">
        <v>242.37815799999998</v>
      </c>
      <c r="C257">
        <v>5.6953680000000002</v>
      </c>
      <c r="H257">
        <v>251.50589500000001</v>
      </c>
      <c r="I257">
        <v>7.2824210000000003</v>
      </c>
    </row>
    <row r="258" spans="1:9" x14ac:dyDescent="0.25">
      <c r="A258">
        <v>257</v>
      </c>
      <c r="B258">
        <v>242.37815799999998</v>
      </c>
      <c r="C258">
        <v>5.6953680000000002</v>
      </c>
      <c r="H258">
        <v>251.512418</v>
      </c>
      <c r="I258">
        <v>7.298</v>
      </c>
    </row>
    <row r="259" spans="1:9" x14ac:dyDescent="0.25">
      <c r="A259">
        <v>258</v>
      </c>
      <c r="B259">
        <v>242.37815799999998</v>
      </c>
      <c r="C259">
        <v>5.6953680000000002</v>
      </c>
      <c r="H259">
        <v>251.52620899999999</v>
      </c>
      <c r="I259">
        <v>7.2526840000000004</v>
      </c>
    </row>
    <row r="260" spans="1:9" x14ac:dyDescent="0.25">
      <c r="A260">
        <v>259</v>
      </c>
      <c r="H260">
        <v>251.59894700000001</v>
      </c>
      <c r="I260">
        <v>7.2395259999999997</v>
      </c>
    </row>
    <row r="261" spans="1:9" x14ac:dyDescent="0.25">
      <c r="A261">
        <v>260</v>
      </c>
      <c r="F261">
        <v>242.24326300000001</v>
      </c>
      <c r="G261">
        <v>5.2024210000000002</v>
      </c>
      <c r="H261">
        <v>251.515894</v>
      </c>
      <c r="I261">
        <v>7.2697900000000004</v>
      </c>
    </row>
    <row r="262" spans="1:9" x14ac:dyDescent="0.25">
      <c r="A262">
        <v>261</v>
      </c>
      <c r="F262">
        <v>242.25205199999999</v>
      </c>
      <c r="G262">
        <v>5.2105790000000001</v>
      </c>
      <c r="H262">
        <v>251.515894</v>
      </c>
      <c r="I262">
        <v>7.2697900000000004</v>
      </c>
    </row>
    <row r="263" spans="1:9" x14ac:dyDescent="0.25">
      <c r="A263">
        <v>262</v>
      </c>
      <c r="D263">
        <v>229.26505299999999</v>
      </c>
      <c r="E263">
        <v>7.7295259999999999</v>
      </c>
      <c r="F263">
        <v>242.21994799999999</v>
      </c>
      <c r="G263">
        <v>5.2255789999999998</v>
      </c>
    </row>
    <row r="264" spans="1:9" x14ac:dyDescent="0.25">
      <c r="A264">
        <v>263</v>
      </c>
      <c r="D264">
        <v>229.19352499999999</v>
      </c>
      <c r="E264">
        <v>7.7346839999999997</v>
      </c>
      <c r="F264">
        <v>242.19399799999999</v>
      </c>
      <c r="G264">
        <v>5.2086839999999999</v>
      </c>
    </row>
    <row r="265" spans="1:9" x14ac:dyDescent="0.25">
      <c r="A265">
        <v>264</v>
      </c>
      <c r="D265">
        <v>229.222263</v>
      </c>
      <c r="E265">
        <v>7.7655789999999998</v>
      </c>
      <c r="F265">
        <v>242.24410599999999</v>
      </c>
      <c r="G265">
        <v>5.1825789999999996</v>
      </c>
    </row>
    <row r="266" spans="1:9" x14ac:dyDescent="0.25">
      <c r="A266">
        <v>265</v>
      </c>
      <c r="D266">
        <v>229.212209</v>
      </c>
      <c r="E266">
        <v>7.7474210000000001</v>
      </c>
      <c r="F266">
        <v>242.30420799999999</v>
      </c>
      <c r="G266">
        <v>5.1764210000000004</v>
      </c>
    </row>
    <row r="267" spans="1:9" x14ac:dyDescent="0.25">
      <c r="A267">
        <v>266</v>
      </c>
      <c r="D267">
        <v>229.24505199999999</v>
      </c>
      <c r="E267">
        <v>7.7650519999999998</v>
      </c>
      <c r="F267">
        <v>242.19220899999999</v>
      </c>
      <c r="G267">
        <v>5.1890000000000001</v>
      </c>
    </row>
    <row r="268" spans="1:9" x14ac:dyDescent="0.25">
      <c r="A268">
        <v>267</v>
      </c>
      <c r="D268">
        <v>229.222894</v>
      </c>
      <c r="E268">
        <v>7.7848420000000003</v>
      </c>
      <c r="F268">
        <v>242.23868300000001</v>
      </c>
      <c r="G268">
        <v>5.225263</v>
      </c>
    </row>
    <row r="269" spans="1:9" x14ac:dyDescent="0.25">
      <c r="A269">
        <v>268</v>
      </c>
      <c r="D269">
        <v>229.26236900000001</v>
      </c>
      <c r="E269">
        <v>7.799474</v>
      </c>
      <c r="F269">
        <v>242.23868300000001</v>
      </c>
      <c r="G269">
        <v>5.225263</v>
      </c>
    </row>
    <row r="270" spans="1:9" x14ac:dyDescent="0.25">
      <c r="A270">
        <v>269</v>
      </c>
      <c r="D270">
        <v>229.218052</v>
      </c>
      <c r="E270">
        <v>7.7581059999999997</v>
      </c>
    </row>
    <row r="271" spans="1:9" x14ac:dyDescent="0.25">
      <c r="A271">
        <v>270</v>
      </c>
      <c r="D271">
        <v>229.203157</v>
      </c>
      <c r="E271">
        <v>7.7635259999999997</v>
      </c>
    </row>
    <row r="272" spans="1:9" x14ac:dyDescent="0.25">
      <c r="A272">
        <v>271</v>
      </c>
      <c r="D272">
        <v>229.263159</v>
      </c>
      <c r="E272">
        <v>7.774737</v>
      </c>
    </row>
    <row r="273" spans="1:9" x14ac:dyDescent="0.25">
      <c r="A273">
        <v>272</v>
      </c>
      <c r="B273">
        <v>221.38931500000001</v>
      </c>
      <c r="C273">
        <v>6.3459469999999998</v>
      </c>
    </row>
    <row r="274" spans="1:9" x14ac:dyDescent="0.25">
      <c r="A274">
        <v>273</v>
      </c>
      <c r="B274">
        <v>221.376316</v>
      </c>
      <c r="C274">
        <v>6.3688950000000002</v>
      </c>
    </row>
    <row r="275" spans="1:9" x14ac:dyDescent="0.25">
      <c r="A275">
        <v>274</v>
      </c>
      <c r="B275">
        <v>221.40394799999999</v>
      </c>
      <c r="C275">
        <v>6.3506320000000001</v>
      </c>
    </row>
    <row r="276" spans="1:9" x14ac:dyDescent="0.25">
      <c r="A276">
        <v>275</v>
      </c>
      <c r="B276">
        <v>221.42068399999999</v>
      </c>
      <c r="C276">
        <v>6.3388419999999996</v>
      </c>
    </row>
    <row r="277" spans="1:9" x14ac:dyDescent="0.25">
      <c r="A277">
        <v>276</v>
      </c>
      <c r="B277">
        <v>221.434684</v>
      </c>
      <c r="C277">
        <v>6.325526</v>
      </c>
      <c r="H277">
        <v>225.55668299999999</v>
      </c>
      <c r="I277">
        <v>8.6453690000000005</v>
      </c>
    </row>
    <row r="278" spans="1:9" x14ac:dyDescent="0.25">
      <c r="A278">
        <v>277</v>
      </c>
      <c r="B278">
        <v>221.408053</v>
      </c>
      <c r="C278">
        <v>6.2976840000000003</v>
      </c>
      <c r="H278">
        <v>225.56899999999999</v>
      </c>
      <c r="I278">
        <v>8.6068949999999997</v>
      </c>
    </row>
    <row r="279" spans="1:9" x14ac:dyDescent="0.25">
      <c r="A279">
        <v>278</v>
      </c>
      <c r="B279">
        <v>221.369474</v>
      </c>
      <c r="C279">
        <v>6.2936839999999998</v>
      </c>
      <c r="H279">
        <v>225.57868400000001</v>
      </c>
      <c r="I279">
        <v>8.6176829999999995</v>
      </c>
    </row>
    <row r="280" spans="1:9" x14ac:dyDescent="0.25">
      <c r="A280">
        <v>279</v>
      </c>
      <c r="B280">
        <v>221.461263</v>
      </c>
      <c r="C280">
        <v>6.3213160000000004</v>
      </c>
      <c r="F280">
        <v>222.411316</v>
      </c>
      <c r="G280">
        <v>5.1164209999999999</v>
      </c>
      <c r="H280">
        <v>225.59542099999999</v>
      </c>
      <c r="I280">
        <v>8.6140000000000008</v>
      </c>
    </row>
    <row r="281" spans="1:9" x14ac:dyDescent="0.25">
      <c r="A281">
        <v>280</v>
      </c>
      <c r="F281">
        <v>222.44136800000001</v>
      </c>
      <c r="G281">
        <v>5.0854739999999996</v>
      </c>
      <c r="H281">
        <v>225.65505200000001</v>
      </c>
      <c r="I281">
        <v>8.5942629999999998</v>
      </c>
    </row>
    <row r="282" spans="1:9" x14ac:dyDescent="0.25">
      <c r="A282">
        <v>281</v>
      </c>
      <c r="F282">
        <v>222.379684</v>
      </c>
      <c r="G282">
        <v>5.0553679999999996</v>
      </c>
      <c r="H282">
        <v>225.672369</v>
      </c>
      <c r="I282">
        <v>8.6039999999999992</v>
      </c>
    </row>
    <row r="283" spans="1:9" x14ac:dyDescent="0.25">
      <c r="A283">
        <v>282</v>
      </c>
      <c r="F283">
        <v>222.31984199999999</v>
      </c>
      <c r="G283">
        <v>5.0402630000000004</v>
      </c>
      <c r="H283">
        <v>225.66494699999998</v>
      </c>
      <c r="I283">
        <v>8.6050000000000004</v>
      </c>
    </row>
    <row r="284" spans="1:9" x14ac:dyDescent="0.25">
      <c r="A284">
        <v>283</v>
      </c>
      <c r="F284">
        <v>222.32363100000001</v>
      </c>
      <c r="G284">
        <v>5.0704209999999996</v>
      </c>
      <c r="H284">
        <v>225.67989399999999</v>
      </c>
      <c r="I284">
        <v>8.6110000000000007</v>
      </c>
    </row>
    <row r="285" spans="1:9" x14ac:dyDescent="0.25">
      <c r="A285">
        <v>284</v>
      </c>
      <c r="F285">
        <v>222.477316</v>
      </c>
      <c r="G285">
        <v>5.0455259999999997</v>
      </c>
      <c r="H285">
        <v>225.61615699999999</v>
      </c>
      <c r="I285">
        <v>8.5885789999999993</v>
      </c>
    </row>
    <row r="286" spans="1:9" x14ac:dyDescent="0.25">
      <c r="A286">
        <v>285</v>
      </c>
      <c r="D286">
        <v>207.47937999999999</v>
      </c>
      <c r="E286">
        <v>9.249371</v>
      </c>
      <c r="F286">
        <v>222.411316</v>
      </c>
      <c r="G286">
        <v>5.1164209999999999</v>
      </c>
    </row>
    <row r="287" spans="1:9" x14ac:dyDescent="0.25">
      <c r="A287">
        <v>286</v>
      </c>
      <c r="D287">
        <v>207.50890199999998</v>
      </c>
      <c r="E287">
        <v>9.2292120000000004</v>
      </c>
      <c r="F287">
        <v>222.411316</v>
      </c>
      <c r="G287">
        <v>5.1164209999999999</v>
      </c>
    </row>
    <row r="288" spans="1:9" x14ac:dyDescent="0.25">
      <c r="A288">
        <v>287</v>
      </c>
      <c r="D288">
        <v>207.494326</v>
      </c>
      <c r="E288">
        <v>9.2345839999999999</v>
      </c>
      <c r="F288">
        <v>222.411316</v>
      </c>
      <c r="G288">
        <v>5.1164209999999999</v>
      </c>
    </row>
    <row r="289" spans="1:9" x14ac:dyDescent="0.25">
      <c r="A289">
        <v>288</v>
      </c>
      <c r="D289">
        <v>207.48522800000001</v>
      </c>
      <c r="E289">
        <v>9.2586259999999996</v>
      </c>
    </row>
    <row r="290" spans="1:9" x14ac:dyDescent="0.25">
      <c r="A290">
        <v>289</v>
      </c>
      <c r="D290">
        <v>207.502093</v>
      </c>
      <c r="E290">
        <v>9.2575620000000001</v>
      </c>
    </row>
    <row r="291" spans="1:9" x14ac:dyDescent="0.25">
      <c r="A291">
        <v>290</v>
      </c>
      <c r="D291">
        <v>207.51475399999998</v>
      </c>
      <c r="E291">
        <v>9.2609130000000004</v>
      </c>
    </row>
    <row r="292" spans="1:9" x14ac:dyDescent="0.25">
      <c r="A292">
        <v>291</v>
      </c>
      <c r="D292">
        <v>207.49140399999999</v>
      </c>
      <c r="E292">
        <v>9.2596360000000004</v>
      </c>
    </row>
    <row r="293" spans="1:9" x14ac:dyDescent="0.25">
      <c r="A293">
        <v>292</v>
      </c>
      <c r="D293">
        <v>207.51076399999999</v>
      </c>
      <c r="E293">
        <v>9.2681470000000008</v>
      </c>
    </row>
    <row r="294" spans="1:9" x14ac:dyDescent="0.25">
      <c r="A294">
        <v>293</v>
      </c>
      <c r="B294">
        <v>200.39047499999998</v>
      </c>
      <c r="C294">
        <v>7.9768359999999996</v>
      </c>
      <c r="D294">
        <v>207.49709200000001</v>
      </c>
      <c r="E294">
        <v>9.2990480000000009</v>
      </c>
    </row>
    <row r="295" spans="1:9" x14ac:dyDescent="0.25">
      <c r="A295">
        <v>294</v>
      </c>
      <c r="B295">
        <v>200.417441</v>
      </c>
      <c r="C295">
        <v>7.9821020000000003</v>
      </c>
      <c r="D295">
        <v>207.47937999999999</v>
      </c>
      <c r="E295">
        <v>9.249371</v>
      </c>
    </row>
    <row r="296" spans="1:9" x14ac:dyDescent="0.25">
      <c r="A296">
        <v>295</v>
      </c>
      <c r="B296">
        <v>200.43546900000001</v>
      </c>
      <c r="C296">
        <v>7.9740710000000004</v>
      </c>
    </row>
    <row r="297" spans="1:9" x14ac:dyDescent="0.25">
      <c r="A297">
        <v>296</v>
      </c>
      <c r="B297">
        <v>200.436271</v>
      </c>
      <c r="C297">
        <v>7.976038</v>
      </c>
    </row>
    <row r="298" spans="1:9" x14ac:dyDescent="0.25">
      <c r="A298">
        <v>297</v>
      </c>
      <c r="B298">
        <v>200.45717099999999</v>
      </c>
      <c r="C298">
        <v>7.9988029999999997</v>
      </c>
    </row>
    <row r="299" spans="1:9" x14ac:dyDescent="0.25">
      <c r="A299">
        <v>298</v>
      </c>
      <c r="B299">
        <v>200.44797399999999</v>
      </c>
      <c r="C299">
        <v>8.1025740000000006</v>
      </c>
      <c r="H299">
        <v>202.605403</v>
      </c>
      <c r="I299">
        <v>10.265802000000001</v>
      </c>
    </row>
    <row r="300" spans="1:9" x14ac:dyDescent="0.25">
      <c r="A300">
        <v>299</v>
      </c>
      <c r="B300">
        <v>200.39047499999998</v>
      </c>
      <c r="C300">
        <v>7.9768359999999996</v>
      </c>
      <c r="H300">
        <v>202.61556099999999</v>
      </c>
      <c r="I300">
        <v>10.326862999999999</v>
      </c>
    </row>
    <row r="301" spans="1:9" x14ac:dyDescent="0.25">
      <c r="A301">
        <v>300</v>
      </c>
      <c r="H301">
        <v>202.692363</v>
      </c>
      <c r="I301">
        <v>10.232666</v>
      </c>
    </row>
    <row r="302" spans="1:9" x14ac:dyDescent="0.25">
      <c r="A302">
        <v>301</v>
      </c>
      <c r="F302">
        <v>199.90529099999998</v>
      </c>
      <c r="G302">
        <v>7.0894919999999999</v>
      </c>
      <c r="H302">
        <v>202.73199</v>
      </c>
      <c r="I302">
        <v>10.270111</v>
      </c>
    </row>
    <row r="303" spans="1:9" x14ac:dyDescent="0.25">
      <c r="A303">
        <v>302</v>
      </c>
      <c r="F303">
        <v>199.883162</v>
      </c>
      <c r="G303">
        <v>7.0923639999999999</v>
      </c>
      <c r="H303">
        <v>202.76209499999999</v>
      </c>
      <c r="I303">
        <v>10.24958</v>
      </c>
    </row>
    <row r="304" spans="1:9" x14ac:dyDescent="0.25">
      <c r="A304">
        <v>303</v>
      </c>
      <c r="F304">
        <v>199.886729</v>
      </c>
      <c r="G304">
        <v>7.0945450000000001</v>
      </c>
      <c r="H304">
        <v>202.75438199999999</v>
      </c>
      <c r="I304">
        <v>10.259418999999999</v>
      </c>
    </row>
    <row r="305" spans="1:9" x14ac:dyDescent="0.25">
      <c r="A305">
        <v>304</v>
      </c>
      <c r="F305">
        <v>199.931884</v>
      </c>
      <c r="G305">
        <v>7.0907689999999999</v>
      </c>
      <c r="H305">
        <v>202.768744</v>
      </c>
      <c r="I305">
        <v>10.253143</v>
      </c>
    </row>
    <row r="306" spans="1:9" x14ac:dyDescent="0.25">
      <c r="A306">
        <v>305</v>
      </c>
      <c r="F306">
        <v>199.928</v>
      </c>
      <c r="G306">
        <v>7.0900239999999997</v>
      </c>
      <c r="H306">
        <v>202.719336</v>
      </c>
      <c r="I306">
        <v>10.246655000000001</v>
      </c>
    </row>
    <row r="307" spans="1:9" x14ac:dyDescent="0.25">
      <c r="A307">
        <v>306</v>
      </c>
      <c r="F307">
        <v>199.903266</v>
      </c>
      <c r="G307">
        <v>7.0447610000000003</v>
      </c>
      <c r="H307">
        <v>202.605403</v>
      </c>
      <c r="I307">
        <v>10.265802000000001</v>
      </c>
    </row>
    <row r="308" spans="1:9" x14ac:dyDescent="0.25">
      <c r="A308">
        <v>307</v>
      </c>
      <c r="F308">
        <v>199.90529099999998</v>
      </c>
      <c r="G308">
        <v>7.0894919999999999</v>
      </c>
    </row>
    <row r="309" spans="1:9" x14ac:dyDescent="0.25">
      <c r="A309">
        <v>308</v>
      </c>
      <c r="D309">
        <v>181.16768199999999</v>
      </c>
      <c r="E309">
        <v>10.805027000000001</v>
      </c>
      <c r="F309">
        <v>199.90529099999998</v>
      </c>
      <c r="G309">
        <v>7.0894919999999999</v>
      </c>
    </row>
    <row r="310" spans="1:9" x14ac:dyDescent="0.25">
      <c r="A310">
        <v>309</v>
      </c>
      <c r="D310">
        <v>181.14273</v>
      </c>
      <c r="E310">
        <v>10.815664</v>
      </c>
    </row>
    <row r="311" spans="1:9" x14ac:dyDescent="0.25">
      <c r="A311">
        <v>310</v>
      </c>
      <c r="D311">
        <v>181.12534199999999</v>
      </c>
      <c r="E311">
        <v>10.861141</v>
      </c>
    </row>
    <row r="312" spans="1:9" x14ac:dyDescent="0.25">
      <c r="A312">
        <v>311</v>
      </c>
      <c r="D312">
        <v>181.158637</v>
      </c>
      <c r="E312">
        <v>10.843003</v>
      </c>
    </row>
    <row r="313" spans="1:9" x14ac:dyDescent="0.25">
      <c r="A313">
        <v>312</v>
      </c>
      <c r="D313">
        <v>181.15119099999998</v>
      </c>
      <c r="E313">
        <v>10.858907</v>
      </c>
    </row>
    <row r="314" spans="1:9" x14ac:dyDescent="0.25">
      <c r="A314">
        <v>313</v>
      </c>
      <c r="D314">
        <v>181.14868799999999</v>
      </c>
      <c r="E314">
        <v>10.825718</v>
      </c>
    </row>
    <row r="315" spans="1:9" x14ac:dyDescent="0.25">
      <c r="A315">
        <v>314</v>
      </c>
      <c r="D315">
        <v>181.07699099999999</v>
      </c>
      <c r="E315">
        <v>10.828536</v>
      </c>
    </row>
    <row r="316" spans="1:9" x14ac:dyDescent="0.25">
      <c r="A316">
        <v>315</v>
      </c>
      <c r="B316">
        <v>174.24189799999999</v>
      </c>
      <c r="C316">
        <v>8.5688770000000005</v>
      </c>
      <c r="D316">
        <v>181.19512399999999</v>
      </c>
      <c r="E316">
        <v>10.778378999999999</v>
      </c>
    </row>
    <row r="317" spans="1:9" x14ac:dyDescent="0.25">
      <c r="A317">
        <v>316</v>
      </c>
      <c r="B317">
        <v>174.24806899999999</v>
      </c>
      <c r="C317">
        <v>8.5558990000000001</v>
      </c>
      <c r="D317">
        <v>181.19512399999999</v>
      </c>
      <c r="E317">
        <v>10.778378999999999</v>
      </c>
    </row>
    <row r="318" spans="1:9" x14ac:dyDescent="0.25">
      <c r="A318">
        <v>317</v>
      </c>
      <c r="B318">
        <v>174.25407899999999</v>
      </c>
      <c r="C318">
        <v>8.5462720000000001</v>
      </c>
    </row>
    <row r="319" spans="1:9" x14ac:dyDescent="0.25">
      <c r="A319">
        <v>318</v>
      </c>
      <c r="B319">
        <v>174.24498399999999</v>
      </c>
      <c r="C319">
        <v>8.5495169999999998</v>
      </c>
    </row>
    <row r="320" spans="1:9" x14ac:dyDescent="0.25">
      <c r="A320">
        <v>319</v>
      </c>
      <c r="B320">
        <v>174.25290999999999</v>
      </c>
      <c r="C320">
        <v>8.5392499999999991</v>
      </c>
    </row>
    <row r="321" spans="1:9" x14ac:dyDescent="0.25">
      <c r="A321">
        <v>320</v>
      </c>
      <c r="B321">
        <v>174.23280399999999</v>
      </c>
      <c r="C321">
        <v>8.5614830000000008</v>
      </c>
      <c r="H321">
        <v>177.58809199999999</v>
      </c>
      <c r="I321">
        <v>11.108095</v>
      </c>
    </row>
    <row r="322" spans="1:9" x14ac:dyDescent="0.25">
      <c r="A322">
        <v>321</v>
      </c>
      <c r="B322">
        <v>174.20094399999999</v>
      </c>
      <c r="C322">
        <v>8.6294059999999995</v>
      </c>
      <c r="H322">
        <v>177.58484899999999</v>
      </c>
      <c r="I322">
        <v>11.024856</v>
      </c>
    </row>
    <row r="323" spans="1:9" x14ac:dyDescent="0.25">
      <c r="A323">
        <v>322</v>
      </c>
      <c r="B323">
        <v>174.253175</v>
      </c>
      <c r="C323">
        <v>8.6016410000000008</v>
      </c>
      <c r="H323">
        <v>177.58404999999999</v>
      </c>
      <c r="I323">
        <v>11.075438</v>
      </c>
    </row>
    <row r="324" spans="1:9" x14ac:dyDescent="0.25">
      <c r="A324">
        <v>323</v>
      </c>
      <c r="F324">
        <v>174.011912</v>
      </c>
      <c r="G324">
        <v>7.4981400000000002</v>
      </c>
      <c r="H324">
        <v>177.615859</v>
      </c>
      <c r="I324">
        <v>11.07081</v>
      </c>
    </row>
    <row r="325" spans="1:9" x14ac:dyDescent="0.25">
      <c r="A325">
        <v>324</v>
      </c>
      <c r="F325">
        <v>173.955851</v>
      </c>
      <c r="G325">
        <v>7.4675029999999998</v>
      </c>
      <c r="H325">
        <v>177.62373099999999</v>
      </c>
      <c r="I325">
        <v>11.088202000000001</v>
      </c>
    </row>
    <row r="326" spans="1:9" x14ac:dyDescent="0.25">
      <c r="A326">
        <v>325</v>
      </c>
      <c r="F326">
        <v>173.93606499999999</v>
      </c>
      <c r="G326">
        <v>7.4486739999999996</v>
      </c>
      <c r="H326">
        <v>177.59511499999999</v>
      </c>
      <c r="I326">
        <v>11.051981</v>
      </c>
    </row>
    <row r="327" spans="1:9" x14ac:dyDescent="0.25">
      <c r="A327">
        <v>326</v>
      </c>
      <c r="F327">
        <v>173.87457899999998</v>
      </c>
      <c r="G327">
        <v>7.4558020000000003</v>
      </c>
      <c r="H327">
        <v>177.58809199999999</v>
      </c>
      <c r="I327">
        <v>11.108095</v>
      </c>
    </row>
    <row r="328" spans="1:9" x14ac:dyDescent="0.25">
      <c r="A328">
        <v>327</v>
      </c>
      <c r="D328">
        <v>161.007913</v>
      </c>
      <c r="E328">
        <v>9.0657630000000005</v>
      </c>
      <c r="F328">
        <v>173.90925899999999</v>
      </c>
      <c r="G328">
        <v>7.4798960000000001</v>
      </c>
      <c r="H328">
        <v>177.58809199999999</v>
      </c>
      <c r="I328">
        <v>11.108095</v>
      </c>
    </row>
    <row r="329" spans="1:9" x14ac:dyDescent="0.25">
      <c r="A329">
        <v>328</v>
      </c>
      <c r="D329">
        <v>161.007913</v>
      </c>
      <c r="E329">
        <v>9.0657630000000005</v>
      </c>
      <c r="F329">
        <v>173.959363</v>
      </c>
      <c r="G329">
        <v>7.4825549999999996</v>
      </c>
      <c r="H329">
        <v>177.58809199999999</v>
      </c>
      <c r="I329">
        <v>11.108095</v>
      </c>
    </row>
    <row r="330" spans="1:9" x14ac:dyDescent="0.25">
      <c r="A330">
        <v>329</v>
      </c>
      <c r="D330">
        <v>160.99451099999999</v>
      </c>
      <c r="E330">
        <v>9.0633160000000004</v>
      </c>
      <c r="F330">
        <v>173.91963099999998</v>
      </c>
      <c r="G330">
        <v>7.4469719999999997</v>
      </c>
    </row>
    <row r="331" spans="1:9" x14ac:dyDescent="0.25">
      <c r="A331">
        <v>330</v>
      </c>
      <c r="D331">
        <v>160.99530799999999</v>
      </c>
      <c r="E331">
        <v>9.033372</v>
      </c>
      <c r="F331">
        <v>173.92771599999998</v>
      </c>
      <c r="G331">
        <v>7.4176120000000001</v>
      </c>
    </row>
    <row r="332" spans="1:9" x14ac:dyDescent="0.25">
      <c r="A332">
        <v>331</v>
      </c>
      <c r="D332">
        <v>160.98727700000001</v>
      </c>
      <c r="E332">
        <v>9.0708699999999993</v>
      </c>
      <c r="F332">
        <v>173.98526699999999</v>
      </c>
      <c r="G332">
        <v>7.4631420000000004</v>
      </c>
    </row>
    <row r="333" spans="1:9" x14ac:dyDescent="0.25">
      <c r="A333">
        <v>332</v>
      </c>
      <c r="D333">
        <v>160.95754399999998</v>
      </c>
      <c r="E333">
        <v>9.0861350000000005</v>
      </c>
      <c r="F333">
        <v>173.98526699999999</v>
      </c>
      <c r="G333">
        <v>7.4631420000000004</v>
      </c>
    </row>
    <row r="334" spans="1:9" x14ac:dyDescent="0.25">
      <c r="A334">
        <v>333</v>
      </c>
      <c r="D334">
        <v>160.94940600000001</v>
      </c>
      <c r="E334">
        <v>9.0383180000000003</v>
      </c>
    </row>
    <row r="335" spans="1:9" x14ac:dyDescent="0.25">
      <c r="A335">
        <v>334</v>
      </c>
      <c r="D335">
        <v>160.94711999999998</v>
      </c>
      <c r="E335">
        <v>9.0651790000000005</v>
      </c>
    </row>
    <row r="336" spans="1:9" x14ac:dyDescent="0.25">
      <c r="A336">
        <v>335</v>
      </c>
      <c r="B336">
        <v>156.06420399999999</v>
      </c>
      <c r="C336">
        <v>7.2140599999999999</v>
      </c>
      <c r="D336">
        <v>160.987968</v>
      </c>
      <c r="E336">
        <v>9.0495409999999996</v>
      </c>
    </row>
    <row r="337" spans="1:9" x14ac:dyDescent="0.25">
      <c r="A337">
        <v>336</v>
      </c>
      <c r="B337">
        <v>156.06420399999999</v>
      </c>
      <c r="C337">
        <v>7.2140599999999999</v>
      </c>
      <c r="D337">
        <v>161.007913</v>
      </c>
      <c r="E337">
        <v>9.0657630000000005</v>
      </c>
    </row>
    <row r="338" spans="1:9" x14ac:dyDescent="0.25">
      <c r="A338">
        <v>337</v>
      </c>
      <c r="B338">
        <v>156.01159999999999</v>
      </c>
      <c r="C338">
        <v>7.2804919999999997</v>
      </c>
      <c r="D338">
        <v>161.007913</v>
      </c>
      <c r="E338">
        <v>9.0657630000000005</v>
      </c>
    </row>
    <row r="339" spans="1:9" x14ac:dyDescent="0.25">
      <c r="A339">
        <v>338</v>
      </c>
      <c r="B339">
        <v>156.00271799999999</v>
      </c>
      <c r="C339">
        <v>7.2994279999999998</v>
      </c>
    </row>
    <row r="340" spans="1:9" x14ac:dyDescent="0.25">
      <c r="A340">
        <v>339</v>
      </c>
      <c r="B340">
        <v>156.05042800000001</v>
      </c>
      <c r="C340">
        <v>7.2698010000000002</v>
      </c>
    </row>
    <row r="341" spans="1:9" x14ac:dyDescent="0.25">
      <c r="A341">
        <v>340</v>
      </c>
      <c r="B341">
        <v>156.166698</v>
      </c>
      <c r="C341">
        <v>7.2115609999999997</v>
      </c>
    </row>
    <row r="342" spans="1:9" x14ac:dyDescent="0.25">
      <c r="A342">
        <v>341</v>
      </c>
      <c r="B342">
        <v>156.06420399999999</v>
      </c>
      <c r="C342">
        <v>7.2140599999999999</v>
      </c>
    </row>
    <row r="343" spans="1:9" x14ac:dyDescent="0.25">
      <c r="A343">
        <v>342</v>
      </c>
      <c r="B343">
        <v>156.06420399999999</v>
      </c>
      <c r="C343">
        <v>7.2140599999999999</v>
      </c>
    </row>
    <row r="344" spans="1:9" x14ac:dyDescent="0.25">
      <c r="A344">
        <v>343</v>
      </c>
      <c r="B344">
        <v>156.06420399999999</v>
      </c>
      <c r="C344">
        <v>7.2140599999999999</v>
      </c>
      <c r="H344">
        <v>156.94867499999998</v>
      </c>
      <c r="I344">
        <v>9.3581409999999998</v>
      </c>
    </row>
    <row r="345" spans="1:9" x14ac:dyDescent="0.25">
      <c r="A345">
        <v>344</v>
      </c>
      <c r="F345">
        <v>155.724276</v>
      </c>
      <c r="G345">
        <v>5.8261599999999998</v>
      </c>
      <c r="H345">
        <v>156.92931399999998</v>
      </c>
      <c r="I345">
        <v>9.3114410000000003</v>
      </c>
    </row>
    <row r="346" spans="1:9" x14ac:dyDescent="0.25">
      <c r="A346">
        <v>345</v>
      </c>
      <c r="F346">
        <v>155.741882</v>
      </c>
      <c r="G346">
        <v>5.8222769999999997</v>
      </c>
      <c r="H346">
        <v>156.91394299999999</v>
      </c>
      <c r="I346">
        <v>9.2803789999999999</v>
      </c>
    </row>
    <row r="347" spans="1:9" x14ac:dyDescent="0.25">
      <c r="A347">
        <v>346</v>
      </c>
      <c r="F347">
        <v>155.720394</v>
      </c>
      <c r="G347">
        <v>5.773822</v>
      </c>
      <c r="H347">
        <v>156.92165599999998</v>
      </c>
      <c r="I347">
        <v>9.3048990000000007</v>
      </c>
    </row>
    <row r="348" spans="1:9" x14ac:dyDescent="0.25">
      <c r="A348">
        <v>347</v>
      </c>
      <c r="F348">
        <v>155.652897</v>
      </c>
      <c r="G348">
        <v>5.7714290000000004</v>
      </c>
      <c r="H348">
        <v>156.938356</v>
      </c>
      <c r="I348">
        <v>9.2988879999999998</v>
      </c>
    </row>
    <row r="349" spans="1:9" x14ac:dyDescent="0.25">
      <c r="A349">
        <v>348</v>
      </c>
      <c r="F349">
        <v>155.62571800000001</v>
      </c>
      <c r="G349">
        <v>5.7758969999999996</v>
      </c>
      <c r="H349">
        <v>156.97303599999998</v>
      </c>
      <c r="I349">
        <v>9.33277</v>
      </c>
    </row>
    <row r="350" spans="1:9" x14ac:dyDescent="0.25">
      <c r="A350">
        <v>349</v>
      </c>
      <c r="F350">
        <v>155.59699599999999</v>
      </c>
      <c r="G350">
        <v>5.7669610000000002</v>
      </c>
      <c r="H350">
        <v>156.97814199999999</v>
      </c>
      <c r="I350">
        <v>9.3722890000000003</v>
      </c>
    </row>
    <row r="351" spans="1:9" x14ac:dyDescent="0.25">
      <c r="A351">
        <v>350</v>
      </c>
      <c r="F351">
        <v>155.59970799999999</v>
      </c>
      <c r="G351">
        <v>5.8158409999999998</v>
      </c>
      <c r="H351">
        <v>156.905486</v>
      </c>
      <c r="I351">
        <v>9.3512789999999999</v>
      </c>
    </row>
    <row r="352" spans="1:9" x14ac:dyDescent="0.25">
      <c r="A352">
        <v>351</v>
      </c>
      <c r="F352">
        <v>155.71858499999999</v>
      </c>
      <c r="G352">
        <v>5.8270109999999997</v>
      </c>
      <c r="H352">
        <v>156.98888599999998</v>
      </c>
      <c r="I352">
        <v>9.3510139999999993</v>
      </c>
    </row>
    <row r="353" spans="1:9" x14ac:dyDescent="0.25">
      <c r="A353">
        <v>352</v>
      </c>
      <c r="F353">
        <v>155.71858499999999</v>
      </c>
      <c r="G353">
        <v>5.8270109999999997</v>
      </c>
    </row>
    <row r="354" spans="1:9" x14ac:dyDescent="0.25">
      <c r="A354">
        <v>353</v>
      </c>
      <c r="D354">
        <v>131.77422200000001</v>
      </c>
      <c r="E354">
        <v>6.8913019999999996</v>
      </c>
    </row>
    <row r="355" spans="1:9" x14ac:dyDescent="0.25">
      <c r="A355">
        <v>354</v>
      </c>
      <c r="D355">
        <v>131.82317600000002</v>
      </c>
      <c r="E355">
        <v>6.9095829999999996</v>
      </c>
    </row>
    <row r="356" spans="1:9" x14ac:dyDescent="0.25">
      <c r="A356">
        <v>355</v>
      </c>
      <c r="D356">
        <v>131.79427600000002</v>
      </c>
      <c r="E356">
        <v>6.9222390000000003</v>
      </c>
    </row>
    <row r="357" spans="1:9" x14ac:dyDescent="0.25">
      <c r="A357">
        <v>356</v>
      </c>
      <c r="D357">
        <v>131.825785</v>
      </c>
      <c r="E357">
        <v>6.9210929999999999</v>
      </c>
    </row>
    <row r="358" spans="1:9" x14ac:dyDescent="0.25">
      <c r="A358">
        <v>357</v>
      </c>
      <c r="D358">
        <v>131.85172500000002</v>
      </c>
      <c r="E358">
        <v>6.9327079999999999</v>
      </c>
    </row>
    <row r="359" spans="1:9" x14ac:dyDescent="0.25">
      <c r="A359">
        <v>358</v>
      </c>
      <c r="D359">
        <v>131.82932500000001</v>
      </c>
      <c r="E359">
        <v>6.9328640000000004</v>
      </c>
    </row>
    <row r="360" spans="1:9" x14ac:dyDescent="0.25">
      <c r="A360">
        <v>359</v>
      </c>
      <c r="B360">
        <v>125.59708300000001</v>
      </c>
      <c r="C360">
        <v>5.6936460000000002</v>
      </c>
      <c r="D360">
        <v>131.85974000000002</v>
      </c>
      <c r="E360">
        <v>7.002135</v>
      </c>
    </row>
    <row r="361" spans="1:9" x14ac:dyDescent="0.25">
      <c r="A361">
        <v>360</v>
      </c>
      <c r="B361">
        <v>125.65385700000002</v>
      </c>
      <c r="C361">
        <v>5.6590100000000003</v>
      </c>
      <c r="D361">
        <v>131.77422200000001</v>
      </c>
      <c r="E361">
        <v>6.8913019999999996</v>
      </c>
    </row>
    <row r="362" spans="1:9" x14ac:dyDescent="0.25">
      <c r="A362">
        <v>361</v>
      </c>
      <c r="B362">
        <v>125.61239900000001</v>
      </c>
      <c r="C362">
        <v>5.6911449999999997</v>
      </c>
      <c r="D362">
        <v>131.77422200000001</v>
      </c>
      <c r="E362">
        <v>6.8913019999999996</v>
      </c>
    </row>
    <row r="363" spans="1:9" x14ac:dyDescent="0.25">
      <c r="A363">
        <v>362</v>
      </c>
      <c r="B363">
        <v>125.598387</v>
      </c>
      <c r="C363">
        <v>5.6980729999999999</v>
      </c>
    </row>
    <row r="364" spans="1:9" x14ac:dyDescent="0.25">
      <c r="A364">
        <v>363</v>
      </c>
      <c r="B364">
        <v>125.60990000000001</v>
      </c>
      <c r="C364">
        <v>5.6708850000000002</v>
      </c>
    </row>
    <row r="365" spans="1:9" x14ac:dyDescent="0.25">
      <c r="A365">
        <v>364</v>
      </c>
      <c r="B365">
        <v>125.682658</v>
      </c>
      <c r="C365">
        <v>5.706823</v>
      </c>
    </row>
    <row r="366" spans="1:9" x14ac:dyDescent="0.25">
      <c r="A366">
        <v>365</v>
      </c>
      <c r="B366">
        <v>125.62589100000001</v>
      </c>
      <c r="C366">
        <v>5.7349480000000002</v>
      </c>
    </row>
    <row r="367" spans="1:9" x14ac:dyDescent="0.25">
      <c r="A367">
        <v>366</v>
      </c>
      <c r="B367">
        <v>125.59708300000001</v>
      </c>
      <c r="C367">
        <v>5.6936460000000002</v>
      </c>
      <c r="H367">
        <v>126.90713700000001</v>
      </c>
      <c r="I367">
        <v>7.6917710000000001</v>
      </c>
    </row>
    <row r="368" spans="1:9" x14ac:dyDescent="0.25">
      <c r="A368">
        <v>367</v>
      </c>
      <c r="B368">
        <v>125.59708300000001</v>
      </c>
      <c r="C368">
        <v>5.6936460000000002</v>
      </c>
      <c r="H368">
        <v>126.90713700000001</v>
      </c>
      <c r="I368">
        <v>7.6917710000000001</v>
      </c>
    </row>
    <row r="369" spans="1:9" x14ac:dyDescent="0.25">
      <c r="A369">
        <v>368</v>
      </c>
      <c r="F369">
        <v>125.08010700000001</v>
      </c>
      <c r="G369">
        <v>4.4578119999999997</v>
      </c>
      <c r="H369">
        <v>126.87948100000001</v>
      </c>
      <c r="I369">
        <v>7.7142189999999999</v>
      </c>
    </row>
    <row r="370" spans="1:9" x14ac:dyDescent="0.25">
      <c r="A370">
        <v>369</v>
      </c>
      <c r="F370">
        <v>125.058131</v>
      </c>
      <c r="G370">
        <v>4.4166670000000003</v>
      </c>
      <c r="H370">
        <v>126.94984300000002</v>
      </c>
      <c r="I370">
        <v>7.7158860000000002</v>
      </c>
    </row>
    <row r="371" spans="1:9" x14ac:dyDescent="0.25">
      <c r="A371">
        <v>370</v>
      </c>
      <c r="F371">
        <v>125.00458400000001</v>
      </c>
      <c r="G371">
        <v>4.4170309999999997</v>
      </c>
      <c r="H371">
        <v>126.95682400000001</v>
      </c>
      <c r="I371">
        <v>7.7183849999999996</v>
      </c>
    </row>
    <row r="372" spans="1:9" x14ac:dyDescent="0.25">
      <c r="A372">
        <v>371</v>
      </c>
      <c r="F372">
        <v>125.034537</v>
      </c>
      <c r="G372">
        <v>4.4549479999999999</v>
      </c>
      <c r="H372">
        <v>126.97234600000002</v>
      </c>
      <c r="I372">
        <v>7.7223959999999998</v>
      </c>
    </row>
    <row r="373" spans="1:9" x14ac:dyDescent="0.25">
      <c r="A373">
        <v>372</v>
      </c>
      <c r="F373">
        <v>124.98963800000001</v>
      </c>
      <c r="G373">
        <v>4.4996349999999996</v>
      </c>
      <c r="H373">
        <v>126.90713700000001</v>
      </c>
      <c r="I373">
        <v>7.6917710000000001</v>
      </c>
    </row>
    <row r="374" spans="1:9" x14ac:dyDescent="0.25">
      <c r="A374">
        <v>373</v>
      </c>
      <c r="F374">
        <v>124.97239900000001</v>
      </c>
      <c r="G374">
        <v>4.4849480000000002</v>
      </c>
      <c r="H374">
        <v>126.90713700000001</v>
      </c>
      <c r="I374">
        <v>7.6917710000000001</v>
      </c>
    </row>
    <row r="375" spans="1:9" x14ac:dyDescent="0.25">
      <c r="A375">
        <v>374</v>
      </c>
      <c r="F375">
        <v>125.09343900000002</v>
      </c>
      <c r="G375">
        <v>4.4345309999999998</v>
      </c>
    </row>
    <row r="376" spans="1:9" x14ac:dyDescent="0.25">
      <c r="A376">
        <v>375</v>
      </c>
      <c r="F376">
        <v>125.02921900000001</v>
      </c>
      <c r="G376">
        <v>4.4444790000000003</v>
      </c>
    </row>
    <row r="377" spans="1:9" x14ac:dyDescent="0.25">
      <c r="A377">
        <v>376</v>
      </c>
      <c r="D377">
        <v>105.99146100000002</v>
      </c>
      <c r="E377">
        <v>9.3704680000000007</v>
      </c>
    </row>
    <row r="378" spans="1:9" x14ac:dyDescent="0.25">
      <c r="A378">
        <v>377</v>
      </c>
      <c r="D378">
        <v>105.97567600000001</v>
      </c>
      <c r="E378">
        <v>9.3786459999999998</v>
      </c>
    </row>
    <row r="379" spans="1:9" x14ac:dyDescent="0.25">
      <c r="A379">
        <v>378</v>
      </c>
      <c r="D379">
        <v>105.95323000000002</v>
      </c>
      <c r="E379">
        <v>9.4025529999999993</v>
      </c>
    </row>
    <row r="380" spans="1:9" x14ac:dyDescent="0.25">
      <c r="A380">
        <v>379</v>
      </c>
      <c r="D380">
        <v>105.95421800000001</v>
      </c>
      <c r="E380">
        <v>9.4303120000000007</v>
      </c>
    </row>
    <row r="381" spans="1:9" x14ac:dyDescent="0.25">
      <c r="A381">
        <v>380</v>
      </c>
      <c r="D381">
        <v>105.95942500000001</v>
      </c>
      <c r="E381">
        <v>9.4149999999999991</v>
      </c>
    </row>
    <row r="382" spans="1:9" x14ac:dyDescent="0.25">
      <c r="A382">
        <v>381</v>
      </c>
      <c r="D382">
        <v>105.959586</v>
      </c>
      <c r="E382">
        <v>9.4226039999999998</v>
      </c>
    </row>
    <row r="383" spans="1:9" x14ac:dyDescent="0.25">
      <c r="A383">
        <v>382</v>
      </c>
      <c r="D383">
        <v>105.94989600000001</v>
      </c>
      <c r="E383">
        <v>9.3821340000000006</v>
      </c>
    </row>
    <row r="384" spans="1:9" x14ac:dyDescent="0.25">
      <c r="A384">
        <v>383</v>
      </c>
      <c r="B384">
        <v>97.767189000000002</v>
      </c>
      <c r="C384">
        <v>7.9906249999999996</v>
      </c>
      <c r="D384">
        <v>105.97828100000001</v>
      </c>
      <c r="E384">
        <v>9.4420819999999992</v>
      </c>
    </row>
    <row r="385" spans="1:9" x14ac:dyDescent="0.25">
      <c r="A385">
        <v>384</v>
      </c>
      <c r="B385">
        <v>97.767189000000002</v>
      </c>
      <c r="C385">
        <v>7.9906249999999996</v>
      </c>
    </row>
    <row r="386" spans="1:9" x14ac:dyDescent="0.25">
      <c r="A386">
        <v>385</v>
      </c>
      <c r="B386">
        <v>97.767189000000002</v>
      </c>
      <c r="C386">
        <v>7.9906249999999996</v>
      </c>
    </row>
    <row r="387" spans="1:9" x14ac:dyDescent="0.25">
      <c r="A387">
        <v>386</v>
      </c>
      <c r="B387">
        <v>97.767189000000002</v>
      </c>
      <c r="C387">
        <v>7.9906249999999996</v>
      </c>
    </row>
    <row r="388" spans="1:9" x14ac:dyDescent="0.25">
      <c r="A388">
        <v>387</v>
      </c>
      <c r="B388">
        <v>97.767189000000002</v>
      </c>
      <c r="C388">
        <v>7.9906249999999996</v>
      </c>
      <c r="H388">
        <v>102.67661500000001</v>
      </c>
      <c r="I388">
        <v>10.347030999999999</v>
      </c>
    </row>
    <row r="389" spans="1:9" x14ac:dyDescent="0.25">
      <c r="A389">
        <v>388</v>
      </c>
      <c r="B389">
        <v>97.767189000000002</v>
      </c>
      <c r="C389">
        <v>7.9906249999999996</v>
      </c>
      <c r="H389">
        <v>102.636042</v>
      </c>
      <c r="I389">
        <v>10.413019999999999</v>
      </c>
    </row>
    <row r="390" spans="1:9" x14ac:dyDescent="0.25">
      <c r="A390">
        <v>389</v>
      </c>
      <c r="B390">
        <v>97.767189000000002</v>
      </c>
      <c r="C390">
        <v>7.9906249999999996</v>
      </c>
      <c r="H390">
        <v>102.64443100000001</v>
      </c>
      <c r="I390">
        <v>10.335572000000001</v>
      </c>
    </row>
    <row r="391" spans="1:9" x14ac:dyDescent="0.25">
      <c r="A391">
        <v>390</v>
      </c>
      <c r="B391">
        <v>97.767189000000002</v>
      </c>
      <c r="C391">
        <v>7.9906249999999996</v>
      </c>
      <c r="H391">
        <v>102.68208200000001</v>
      </c>
      <c r="I391">
        <v>10.361979</v>
      </c>
    </row>
    <row r="392" spans="1:9" x14ac:dyDescent="0.25">
      <c r="A392">
        <v>391</v>
      </c>
      <c r="H392">
        <v>102.720263</v>
      </c>
      <c r="I392">
        <v>10.34625</v>
      </c>
    </row>
    <row r="393" spans="1:9" x14ac:dyDescent="0.25">
      <c r="A393">
        <v>392</v>
      </c>
      <c r="F393">
        <v>97.327240000000003</v>
      </c>
      <c r="G393">
        <v>7.5154170000000002</v>
      </c>
      <c r="H393">
        <v>102.70234500000001</v>
      </c>
      <c r="I393">
        <v>10.328958</v>
      </c>
    </row>
    <row r="394" spans="1:9" x14ac:dyDescent="0.25">
      <c r="A394">
        <v>393</v>
      </c>
      <c r="F394">
        <v>97.290835000000001</v>
      </c>
      <c r="G394">
        <v>7.498958</v>
      </c>
      <c r="H394">
        <v>102.69765700000001</v>
      </c>
      <c r="I394">
        <v>10.348592999999999</v>
      </c>
    </row>
    <row r="395" spans="1:9" x14ac:dyDescent="0.25">
      <c r="A395">
        <v>394</v>
      </c>
      <c r="F395">
        <v>97.165001000000004</v>
      </c>
      <c r="G395">
        <v>7.4165109999999999</v>
      </c>
      <c r="H395">
        <v>102.66333200000001</v>
      </c>
      <c r="I395">
        <v>10.289114</v>
      </c>
    </row>
    <row r="396" spans="1:9" x14ac:dyDescent="0.25">
      <c r="A396">
        <v>395</v>
      </c>
      <c r="F396">
        <v>97.144011000000006</v>
      </c>
      <c r="G396">
        <v>7.4102079999999999</v>
      </c>
      <c r="H396">
        <v>102.67661500000001</v>
      </c>
      <c r="I396">
        <v>10.347030999999999</v>
      </c>
    </row>
    <row r="397" spans="1:9" x14ac:dyDescent="0.25">
      <c r="A397">
        <v>396</v>
      </c>
      <c r="D397">
        <v>83.936562000000009</v>
      </c>
      <c r="E397">
        <v>9.9289579999999997</v>
      </c>
      <c r="F397">
        <v>97.148021999999997</v>
      </c>
      <c r="G397">
        <v>7.4888539999999999</v>
      </c>
    </row>
    <row r="398" spans="1:9" x14ac:dyDescent="0.25">
      <c r="A398">
        <v>397</v>
      </c>
      <c r="D398">
        <v>83.915834000000004</v>
      </c>
      <c r="E398">
        <v>9.9585410000000003</v>
      </c>
      <c r="F398">
        <v>97.364376000000007</v>
      </c>
      <c r="G398">
        <v>7.5231769999999996</v>
      </c>
    </row>
    <row r="399" spans="1:9" x14ac:dyDescent="0.25">
      <c r="A399">
        <v>398</v>
      </c>
      <c r="D399">
        <v>83.960416000000009</v>
      </c>
      <c r="E399">
        <v>9.9667700000000004</v>
      </c>
      <c r="F399">
        <v>97.364376000000007</v>
      </c>
      <c r="G399">
        <v>7.5231769999999996</v>
      </c>
    </row>
    <row r="400" spans="1:9" x14ac:dyDescent="0.25">
      <c r="A400">
        <v>399</v>
      </c>
      <c r="D400">
        <v>83.92578300000001</v>
      </c>
      <c r="E400">
        <v>9.9635929999999995</v>
      </c>
      <c r="F400">
        <v>97.364376000000007</v>
      </c>
      <c r="G400">
        <v>7.5231769999999996</v>
      </c>
    </row>
    <row r="401" spans="1:9" x14ac:dyDescent="0.25">
      <c r="A401">
        <v>400</v>
      </c>
      <c r="D401">
        <v>83.923074000000014</v>
      </c>
      <c r="E401">
        <v>9.9582820000000005</v>
      </c>
      <c r="F401">
        <v>97.364376000000007</v>
      </c>
      <c r="G401">
        <v>7.5231769999999996</v>
      </c>
    </row>
    <row r="402" spans="1:9" x14ac:dyDescent="0.25">
      <c r="A402">
        <v>401</v>
      </c>
      <c r="D402">
        <v>83.940730000000002</v>
      </c>
      <c r="E402">
        <v>10.001458</v>
      </c>
      <c r="F402">
        <v>97.364376000000007</v>
      </c>
      <c r="G402">
        <v>7.5231769999999996</v>
      </c>
    </row>
    <row r="403" spans="1:9" x14ac:dyDescent="0.25">
      <c r="A403">
        <v>402</v>
      </c>
      <c r="D403">
        <v>83.949532000000005</v>
      </c>
      <c r="E403">
        <v>9.9983330000000006</v>
      </c>
    </row>
    <row r="404" spans="1:9" x14ac:dyDescent="0.25">
      <c r="A404">
        <v>403</v>
      </c>
      <c r="D404">
        <v>83.948490000000007</v>
      </c>
      <c r="E404">
        <v>9.9774480000000008</v>
      </c>
    </row>
    <row r="405" spans="1:9" x14ac:dyDescent="0.25">
      <c r="A405">
        <v>404</v>
      </c>
      <c r="B405">
        <v>77.858437000000009</v>
      </c>
      <c r="C405">
        <v>8.1210939999999994</v>
      </c>
      <c r="D405">
        <v>83.957552000000007</v>
      </c>
      <c r="E405">
        <v>9.9044790000000003</v>
      </c>
    </row>
    <row r="406" spans="1:9" x14ac:dyDescent="0.25">
      <c r="A406">
        <v>405</v>
      </c>
      <c r="B406">
        <v>77.826718</v>
      </c>
      <c r="C406">
        <v>8.1673960000000001</v>
      </c>
      <c r="D406">
        <v>83.95093700000001</v>
      </c>
      <c r="E406">
        <v>9.9495830000000005</v>
      </c>
    </row>
    <row r="407" spans="1:9" x14ac:dyDescent="0.25">
      <c r="A407">
        <v>406</v>
      </c>
      <c r="B407">
        <v>77.831770000000006</v>
      </c>
      <c r="C407">
        <v>8.1628120000000006</v>
      </c>
    </row>
    <row r="408" spans="1:9" x14ac:dyDescent="0.25">
      <c r="A408">
        <v>407</v>
      </c>
      <c r="B408">
        <v>77.843698000000003</v>
      </c>
      <c r="C408">
        <v>8.1574480000000005</v>
      </c>
    </row>
    <row r="409" spans="1:9" x14ac:dyDescent="0.25">
      <c r="A409">
        <v>408</v>
      </c>
      <c r="B409">
        <v>77.842864000000006</v>
      </c>
      <c r="C409">
        <v>8.1561979999999998</v>
      </c>
    </row>
    <row r="410" spans="1:9" x14ac:dyDescent="0.25">
      <c r="A410">
        <v>409</v>
      </c>
      <c r="B410">
        <v>77.910886000000005</v>
      </c>
      <c r="C410">
        <v>8.2010419999999993</v>
      </c>
      <c r="H410">
        <v>81.75869800000001</v>
      </c>
      <c r="I410">
        <v>9.9107280000000006</v>
      </c>
    </row>
    <row r="411" spans="1:9" x14ac:dyDescent="0.25">
      <c r="A411">
        <v>410</v>
      </c>
      <c r="B411">
        <v>77.879166000000012</v>
      </c>
      <c r="C411">
        <v>8.1536969999999993</v>
      </c>
      <c r="H411">
        <v>81.725573000000011</v>
      </c>
      <c r="I411">
        <v>9.9129690000000004</v>
      </c>
    </row>
    <row r="412" spans="1:9" x14ac:dyDescent="0.25">
      <c r="A412">
        <v>411</v>
      </c>
      <c r="B412">
        <v>77.821875000000006</v>
      </c>
      <c r="C412">
        <v>8.1102089999999993</v>
      </c>
      <c r="H412">
        <v>81.731823000000006</v>
      </c>
      <c r="I412">
        <v>9.9519260000000003</v>
      </c>
    </row>
    <row r="413" spans="1:9" x14ac:dyDescent="0.25">
      <c r="A413">
        <v>412</v>
      </c>
      <c r="B413">
        <v>77.858437000000009</v>
      </c>
      <c r="C413">
        <v>8.1210939999999994</v>
      </c>
      <c r="H413">
        <v>81.781354000000007</v>
      </c>
      <c r="I413">
        <v>9.9596359999999997</v>
      </c>
    </row>
    <row r="414" spans="1:9" x14ac:dyDescent="0.25">
      <c r="A414">
        <v>413</v>
      </c>
      <c r="B414">
        <v>77.858437000000009</v>
      </c>
      <c r="C414">
        <v>8.1210939999999994</v>
      </c>
      <c r="H414">
        <v>81.798541</v>
      </c>
      <c r="I414">
        <v>9.9580730000000006</v>
      </c>
    </row>
    <row r="415" spans="1:9" x14ac:dyDescent="0.25">
      <c r="A415">
        <v>414</v>
      </c>
      <c r="F415">
        <v>77.490938</v>
      </c>
      <c r="G415">
        <v>6.8196870000000001</v>
      </c>
      <c r="H415">
        <v>81.803646000000015</v>
      </c>
      <c r="I415">
        <v>9.9629159999999999</v>
      </c>
    </row>
    <row r="416" spans="1:9" x14ac:dyDescent="0.25">
      <c r="A416">
        <v>415</v>
      </c>
      <c r="F416">
        <v>77.421614000000005</v>
      </c>
      <c r="G416">
        <v>6.8012499999999996</v>
      </c>
      <c r="H416">
        <v>81.778386000000012</v>
      </c>
      <c r="I416">
        <v>9.951041</v>
      </c>
    </row>
    <row r="417" spans="1:9" x14ac:dyDescent="0.25">
      <c r="A417">
        <v>416</v>
      </c>
      <c r="F417">
        <v>77.448229000000012</v>
      </c>
      <c r="G417">
        <v>6.8290620000000004</v>
      </c>
      <c r="H417">
        <v>81.791302000000002</v>
      </c>
      <c r="I417">
        <v>9.9348430000000008</v>
      </c>
    </row>
    <row r="418" spans="1:9" x14ac:dyDescent="0.25">
      <c r="A418">
        <v>417</v>
      </c>
      <c r="F418">
        <v>77.417708000000005</v>
      </c>
      <c r="G418">
        <v>6.8230729999999999</v>
      </c>
      <c r="H418">
        <v>81.75869800000001</v>
      </c>
      <c r="I418">
        <v>9.9107280000000006</v>
      </c>
    </row>
    <row r="419" spans="1:9" x14ac:dyDescent="0.25">
      <c r="A419">
        <v>418</v>
      </c>
      <c r="D419">
        <v>65.41565300000002</v>
      </c>
      <c r="E419">
        <v>9.0256059999999998</v>
      </c>
      <c r="F419">
        <v>77.395886000000004</v>
      </c>
      <c r="G419">
        <v>6.8139580000000004</v>
      </c>
      <c r="H419">
        <v>81.75869800000001</v>
      </c>
      <c r="I419">
        <v>9.9107280000000006</v>
      </c>
    </row>
    <row r="420" spans="1:9" x14ac:dyDescent="0.25">
      <c r="A420">
        <v>419</v>
      </c>
      <c r="D420">
        <v>65.43171700000002</v>
      </c>
      <c r="E420">
        <v>9.0003419999999998</v>
      </c>
      <c r="F420">
        <v>77.363490000000013</v>
      </c>
      <c r="G420">
        <v>6.7763540000000004</v>
      </c>
    </row>
    <row r="421" spans="1:9" x14ac:dyDescent="0.25">
      <c r="A421">
        <v>420</v>
      </c>
      <c r="D421">
        <v>65.399487000000022</v>
      </c>
      <c r="E421">
        <v>8.9695990000000005</v>
      </c>
      <c r="F421">
        <v>77.35718700000001</v>
      </c>
      <c r="G421">
        <v>6.7793229999999998</v>
      </c>
    </row>
    <row r="422" spans="1:9" x14ac:dyDescent="0.25">
      <c r="A422">
        <v>421</v>
      </c>
      <c r="D422">
        <v>65.431877000000014</v>
      </c>
      <c r="E422">
        <v>8.9726309999999998</v>
      </c>
      <c r="F422">
        <v>77.490938</v>
      </c>
      <c r="G422">
        <v>6.8196870000000001</v>
      </c>
    </row>
    <row r="423" spans="1:9" x14ac:dyDescent="0.25">
      <c r="A423">
        <v>422</v>
      </c>
      <c r="D423">
        <v>65.45240800000002</v>
      </c>
      <c r="E423">
        <v>8.9884280000000008</v>
      </c>
      <c r="F423">
        <v>77.490938</v>
      </c>
      <c r="G423">
        <v>6.8196870000000001</v>
      </c>
    </row>
    <row r="424" spans="1:9" x14ac:dyDescent="0.25">
      <c r="A424">
        <v>423</v>
      </c>
      <c r="D424">
        <v>65.431820000000016</v>
      </c>
      <c r="E424">
        <v>8.9577380000000009</v>
      </c>
      <c r="F424">
        <v>77.490938</v>
      </c>
      <c r="G424">
        <v>6.8196870000000001</v>
      </c>
    </row>
    <row r="425" spans="1:9" x14ac:dyDescent="0.25">
      <c r="A425">
        <v>424</v>
      </c>
      <c r="D425">
        <v>65.426823000000013</v>
      </c>
      <c r="E425">
        <v>8.9566210000000002</v>
      </c>
      <c r="F425">
        <v>77.490938</v>
      </c>
      <c r="G425">
        <v>6.8196870000000001</v>
      </c>
    </row>
    <row r="426" spans="1:9" x14ac:dyDescent="0.25">
      <c r="A426">
        <v>425</v>
      </c>
      <c r="D426">
        <v>65.423100000000005</v>
      </c>
      <c r="E426">
        <v>8.9843320000000002</v>
      </c>
    </row>
    <row r="427" spans="1:9" x14ac:dyDescent="0.25">
      <c r="A427">
        <v>426</v>
      </c>
      <c r="D427">
        <v>65.395443000000014</v>
      </c>
      <c r="E427">
        <v>8.9619929999999997</v>
      </c>
    </row>
    <row r="428" spans="1:9" x14ac:dyDescent="0.25">
      <c r="A428">
        <v>427</v>
      </c>
      <c r="B428">
        <v>59.43966300000001</v>
      </c>
      <c r="C428">
        <v>6.6411670000000003</v>
      </c>
      <c r="D428">
        <v>65.384274000000005</v>
      </c>
      <c r="E428">
        <v>8.9294949999999993</v>
      </c>
    </row>
    <row r="429" spans="1:9" x14ac:dyDescent="0.25">
      <c r="A429">
        <v>428</v>
      </c>
      <c r="B429">
        <v>59.454979000000016</v>
      </c>
      <c r="C429">
        <v>6.6478149999999996</v>
      </c>
      <c r="D429">
        <v>65.421185000000008</v>
      </c>
      <c r="E429">
        <v>8.9249209999999994</v>
      </c>
    </row>
    <row r="430" spans="1:9" x14ac:dyDescent="0.25">
      <c r="A430">
        <v>429</v>
      </c>
      <c r="B430">
        <v>59.458702000000017</v>
      </c>
      <c r="C430">
        <v>6.6349970000000003</v>
      </c>
      <c r="D430">
        <v>65.373528000000022</v>
      </c>
      <c r="E430">
        <v>9.0107140000000001</v>
      </c>
    </row>
    <row r="431" spans="1:9" x14ac:dyDescent="0.25">
      <c r="A431">
        <v>430</v>
      </c>
      <c r="B431">
        <v>59.449345000000015</v>
      </c>
      <c r="C431">
        <v>6.6290930000000001</v>
      </c>
    </row>
    <row r="432" spans="1:9" x14ac:dyDescent="0.25">
      <c r="A432">
        <v>431</v>
      </c>
      <c r="B432">
        <v>59.39774700000001</v>
      </c>
      <c r="C432">
        <v>6.6196260000000002</v>
      </c>
    </row>
    <row r="433" spans="1:9" x14ac:dyDescent="0.25">
      <c r="A433">
        <v>432</v>
      </c>
      <c r="B433">
        <v>59.448864000000015</v>
      </c>
      <c r="C433">
        <v>6.6190930000000003</v>
      </c>
    </row>
    <row r="434" spans="1:9" x14ac:dyDescent="0.25">
      <c r="A434">
        <v>433</v>
      </c>
      <c r="B434">
        <v>59.389343000000011</v>
      </c>
      <c r="C434">
        <v>6.6295190000000002</v>
      </c>
    </row>
    <row r="435" spans="1:9" x14ac:dyDescent="0.25">
      <c r="A435">
        <v>434</v>
      </c>
      <c r="B435">
        <v>59.38907600000001</v>
      </c>
      <c r="C435">
        <v>6.641699</v>
      </c>
      <c r="H435">
        <v>62.720219000000014</v>
      </c>
      <c r="I435">
        <v>8.7306760000000008</v>
      </c>
    </row>
    <row r="436" spans="1:9" x14ac:dyDescent="0.25">
      <c r="A436">
        <v>435</v>
      </c>
      <c r="B436">
        <v>59.492317000000014</v>
      </c>
      <c r="C436">
        <v>6.6512200000000004</v>
      </c>
      <c r="H436">
        <v>62.703522000000014</v>
      </c>
      <c r="I436">
        <v>8.7237080000000002</v>
      </c>
    </row>
    <row r="437" spans="1:9" x14ac:dyDescent="0.25">
      <c r="A437">
        <v>436</v>
      </c>
      <c r="B437">
        <v>59.418228000000013</v>
      </c>
      <c r="C437">
        <v>6.6810580000000002</v>
      </c>
      <c r="H437">
        <v>62.72543300000001</v>
      </c>
      <c r="I437">
        <v>8.7300389999999997</v>
      </c>
    </row>
    <row r="438" spans="1:9" x14ac:dyDescent="0.25">
      <c r="A438">
        <v>437</v>
      </c>
      <c r="F438">
        <v>58.648430000000012</v>
      </c>
      <c r="G438">
        <v>5.3102309999999999</v>
      </c>
      <c r="H438">
        <v>62.731182000000011</v>
      </c>
      <c r="I438">
        <v>8.7381759999999993</v>
      </c>
    </row>
    <row r="439" spans="1:9" x14ac:dyDescent="0.25">
      <c r="A439">
        <v>438</v>
      </c>
      <c r="F439">
        <v>58.645928000000012</v>
      </c>
      <c r="G439">
        <v>5.342517</v>
      </c>
      <c r="H439">
        <v>62.753994000000013</v>
      </c>
      <c r="I439">
        <v>8.7376430000000003</v>
      </c>
    </row>
    <row r="440" spans="1:9" x14ac:dyDescent="0.25">
      <c r="A440">
        <v>439</v>
      </c>
      <c r="F440">
        <v>58.634655000000016</v>
      </c>
      <c r="G440">
        <v>5.3327840000000002</v>
      </c>
      <c r="H440">
        <v>62.738785000000014</v>
      </c>
      <c r="I440">
        <v>8.7358349999999998</v>
      </c>
    </row>
    <row r="441" spans="1:9" x14ac:dyDescent="0.25">
      <c r="A441">
        <v>440</v>
      </c>
      <c r="F441">
        <v>58.638218000000016</v>
      </c>
      <c r="G441">
        <v>5.2927860000000004</v>
      </c>
      <c r="H441">
        <v>62.72623500000001</v>
      </c>
      <c r="I441">
        <v>8.7629090000000005</v>
      </c>
    </row>
    <row r="442" spans="1:9" x14ac:dyDescent="0.25">
      <c r="A442">
        <v>441</v>
      </c>
      <c r="D442">
        <v>45.652622000000015</v>
      </c>
      <c r="E442">
        <v>8.3572399999999991</v>
      </c>
      <c r="F442">
        <v>58.648911000000012</v>
      </c>
      <c r="G442">
        <v>5.265447</v>
      </c>
      <c r="H442">
        <v>62.752400000000016</v>
      </c>
      <c r="I442">
        <v>8.7594510000000003</v>
      </c>
    </row>
    <row r="443" spans="1:9" x14ac:dyDescent="0.25">
      <c r="A443">
        <v>442</v>
      </c>
      <c r="D443">
        <v>45.657940000000011</v>
      </c>
      <c r="E443">
        <v>8.3336240000000004</v>
      </c>
      <c r="F443">
        <v>58.66279200000001</v>
      </c>
      <c r="G443">
        <v>5.2594370000000001</v>
      </c>
      <c r="H443">
        <v>62.720219000000014</v>
      </c>
      <c r="I443">
        <v>8.7306760000000008</v>
      </c>
    </row>
    <row r="444" spans="1:9" x14ac:dyDescent="0.25">
      <c r="A444">
        <v>443</v>
      </c>
      <c r="D444">
        <v>45.650494000000016</v>
      </c>
      <c r="E444">
        <v>8.3427199999999999</v>
      </c>
      <c r="F444">
        <v>58.665291000000011</v>
      </c>
      <c r="G444">
        <v>5.2392779999999997</v>
      </c>
      <c r="H444">
        <v>62.720219000000014</v>
      </c>
      <c r="I444">
        <v>8.7306760000000008</v>
      </c>
    </row>
    <row r="445" spans="1:9" x14ac:dyDescent="0.25">
      <c r="A445">
        <v>444</v>
      </c>
      <c r="D445">
        <v>45.632515000000012</v>
      </c>
      <c r="E445">
        <v>8.3475590000000004</v>
      </c>
      <c r="F445">
        <v>58.655876000000013</v>
      </c>
      <c r="G445">
        <v>5.2301299999999999</v>
      </c>
    </row>
    <row r="446" spans="1:9" x14ac:dyDescent="0.25">
      <c r="A446">
        <v>445</v>
      </c>
      <c r="D446">
        <v>45.653420000000011</v>
      </c>
      <c r="E446">
        <v>8.3556980000000003</v>
      </c>
      <c r="F446">
        <v>58.69076900000001</v>
      </c>
      <c r="G446">
        <v>5.2367249999999999</v>
      </c>
    </row>
    <row r="447" spans="1:9" x14ac:dyDescent="0.25">
      <c r="A447">
        <v>446</v>
      </c>
      <c r="D447">
        <v>45.639004000000014</v>
      </c>
      <c r="E447">
        <v>8.3308579999999992</v>
      </c>
      <c r="F447">
        <v>58.705925000000015</v>
      </c>
      <c r="G447">
        <v>5.2576280000000004</v>
      </c>
    </row>
    <row r="448" spans="1:9" x14ac:dyDescent="0.25">
      <c r="A448">
        <v>447</v>
      </c>
      <c r="D448">
        <v>45.63469700000001</v>
      </c>
      <c r="E448">
        <v>8.3404860000000003</v>
      </c>
      <c r="F448">
        <v>58.666409000000016</v>
      </c>
      <c r="G448">
        <v>5.2758719999999997</v>
      </c>
    </row>
    <row r="449" spans="1:9" x14ac:dyDescent="0.25">
      <c r="A449">
        <v>448</v>
      </c>
      <c r="D449">
        <v>45.636078000000012</v>
      </c>
      <c r="E449">
        <v>8.3395810000000008</v>
      </c>
      <c r="F449">
        <v>58.588539000000011</v>
      </c>
      <c r="G449">
        <v>5.3455490000000001</v>
      </c>
    </row>
    <row r="450" spans="1:9" x14ac:dyDescent="0.25">
      <c r="A450">
        <v>449</v>
      </c>
      <c r="D450">
        <v>45.634430000000016</v>
      </c>
      <c r="E450">
        <v>8.3423999999999996</v>
      </c>
      <c r="F450">
        <v>58.648430000000012</v>
      </c>
      <c r="G450">
        <v>5.3102309999999999</v>
      </c>
    </row>
    <row r="451" spans="1:9" x14ac:dyDescent="0.25">
      <c r="A451">
        <v>450</v>
      </c>
      <c r="D451">
        <v>45.602200000000011</v>
      </c>
      <c r="E451">
        <v>8.3479320000000001</v>
      </c>
    </row>
    <row r="452" spans="1:9" x14ac:dyDescent="0.25">
      <c r="A452">
        <v>451</v>
      </c>
      <c r="B452">
        <v>37.732006000000013</v>
      </c>
      <c r="C452">
        <v>7.108587</v>
      </c>
      <c r="D452">
        <v>45.563904000000015</v>
      </c>
      <c r="E452">
        <v>8.3262319999999992</v>
      </c>
    </row>
    <row r="453" spans="1:9" x14ac:dyDescent="0.25">
      <c r="A453">
        <v>452</v>
      </c>
      <c r="B453">
        <v>37.715996000000011</v>
      </c>
      <c r="C453">
        <v>7.0776839999999996</v>
      </c>
      <c r="D453">
        <v>45.651451000000016</v>
      </c>
      <c r="E453">
        <v>8.3386770000000006</v>
      </c>
    </row>
    <row r="454" spans="1:9" x14ac:dyDescent="0.25">
      <c r="A454">
        <v>453</v>
      </c>
      <c r="B454">
        <v>37.704929000000014</v>
      </c>
      <c r="C454">
        <v>7.093801</v>
      </c>
      <c r="D454">
        <v>45.651451000000016</v>
      </c>
      <c r="E454">
        <v>8.3386770000000006</v>
      </c>
    </row>
    <row r="455" spans="1:9" x14ac:dyDescent="0.25">
      <c r="A455">
        <v>454</v>
      </c>
      <c r="B455">
        <v>37.707218000000012</v>
      </c>
      <c r="C455">
        <v>7.0759829999999999</v>
      </c>
    </row>
    <row r="456" spans="1:9" x14ac:dyDescent="0.25">
      <c r="A456">
        <v>455</v>
      </c>
      <c r="B456">
        <v>37.698708000000011</v>
      </c>
      <c r="C456">
        <v>7.1040130000000001</v>
      </c>
    </row>
    <row r="457" spans="1:9" x14ac:dyDescent="0.25">
      <c r="A457">
        <v>456</v>
      </c>
      <c r="B457">
        <v>37.708069000000016</v>
      </c>
      <c r="C457">
        <v>7.0879500000000002</v>
      </c>
    </row>
    <row r="458" spans="1:9" x14ac:dyDescent="0.25">
      <c r="A458">
        <v>457</v>
      </c>
      <c r="B458">
        <v>37.688072000000012</v>
      </c>
      <c r="C458">
        <v>7.0921519999999996</v>
      </c>
    </row>
    <row r="459" spans="1:9" x14ac:dyDescent="0.25">
      <c r="A459">
        <v>458</v>
      </c>
      <c r="B459">
        <v>37.668923000000014</v>
      </c>
      <c r="C459">
        <v>7.0745469999999999</v>
      </c>
      <c r="H459">
        <v>43.990536000000013</v>
      </c>
      <c r="I459">
        <v>8.9303460000000001</v>
      </c>
    </row>
    <row r="460" spans="1:9" x14ac:dyDescent="0.25">
      <c r="A460">
        <v>459</v>
      </c>
      <c r="B460">
        <v>37.662701000000013</v>
      </c>
      <c r="C460">
        <v>7.0857159999999997</v>
      </c>
      <c r="H460">
        <v>43.983936000000014</v>
      </c>
      <c r="I460">
        <v>8.9024750000000008</v>
      </c>
    </row>
    <row r="461" spans="1:9" x14ac:dyDescent="0.25">
      <c r="A461">
        <v>460</v>
      </c>
      <c r="B461">
        <v>37.716583000000014</v>
      </c>
      <c r="C461">
        <v>7.0714620000000004</v>
      </c>
      <c r="H461">
        <v>43.974045000000011</v>
      </c>
      <c r="I461">
        <v>8.9027949999999993</v>
      </c>
    </row>
    <row r="462" spans="1:9" x14ac:dyDescent="0.25">
      <c r="A462">
        <v>461</v>
      </c>
      <c r="B462">
        <v>37.717114000000016</v>
      </c>
      <c r="C462">
        <v>7.139011</v>
      </c>
      <c r="H462">
        <v>44.025002000000015</v>
      </c>
      <c r="I462">
        <v>8.9011449999999996</v>
      </c>
    </row>
    <row r="463" spans="1:9" x14ac:dyDescent="0.25">
      <c r="A463">
        <v>462</v>
      </c>
      <c r="B463">
        <v>37.625523000000015</v>
      </c>
      <c r="C463">
        <v>7.0829510000000004</v>
      </c>
      <c r="H463">
        <v>44.017555000000016</v>
      </c>
      <c r="I463">
        <v>8.8942840000000007</v>
      </c>
    </row>
    <row r="464" spans="1:9" x14ac:dyDescent="0.25">
      <c r="A464">
        <v>463</v>
      </c>
      <c r="B464">
        <v>37.732006000000013</v>
      </c>
      <c r="C464">
        <v>7.108587</v>
      </c>
      <c r="F464">
        <v>38.289845000000014</v>
      </c>
      <c r="G464">
        <v>5.7900450000000001</v>
      </c>
      <c r="H464">
        <v>44.031490000000012</v>
      </c>
      <c r="I464">
        <v>8.889443</v>
      </c>
    </row>
    <row r="465" spans="1:9" x14ac:dyDescent="0.25">
      <c r="A465">
        <v>464</v>
      </c>
      <c r="F465">
        <v>38.289845000000014</v>
      </c>
      <c r="G465">
        <v>5.7900450000000001</v>
      </c>
      <c r="H465">
        <v>44.03494700000001</v>
      </c>
      <c r="I465">
        <v>8.8674239999999998</v>
      </c>
    </row>
    <row r="466" spans="1:9" x14ac:dyDescent="0.25">
      <c r="A466">
        <v>465</v>
      </c>
      <c r="F466">
        <v>38.289845000000014</v>
      </c>
      <c r="G466">
        <v>5.7900450000000001</v>
      </c>
      <c r="H466">
        <v>44.015797000000013</v>
      </c>
      <c r="I466">
        <v>8.8662539999999996</v>
      </c>
    </row>
    <row r="467" spans="1:9" x14ac:dyDescent="0.25">
      <c r="A467">
        <v>466</v>
      </c>
      <c r="D467">
        <v>26.50194900000001</v>
      </c>
      <c r="E467">
        <v>9.8355610000000002</v>
      </c>
      <c r="F467">
        <v>38.289845000000014</v>
      </c>
      <c r="G467">
        <v>5.7900450000000001</v>
      </c>
      <c r="H467">
        <v>44.006439000000015</v>
      </c>
      <c r="I467">
        <v>8.8894979999999997</v>
      </c>
    </row>
    <row r="468" spans="1:9" x14ac:dyDescent="0.25">
      <c r="A468">
        <v>467</v>
      </c>
      <c r="D468">
        <v>26.469824000000017</v>
      </c>
      <c r="E468">
        <v>9.8080619999999996</v>
      </c>
      <c r="F468">
        <v>38.289845000000014</v>
      </c>
      <c r="G468">
        <v>5.7900450000000001</v>
      </c>
      <c r="H468">
        <v>43.97032200000001</v>
      </c>
      <c r="I468">
        <v>8.8638080000000006</v>
      </c>
    </row>
    <row r="469" spans="1:9" x14ac:dyDescent="0.25">
      <c r="A469">
        <v>468</v>
      </c>
      <c r="D469">
        <v>26.498013000000014</v>
      </c>
      <c r="E469">
        <v>9.7988610000000005</v>
      </c>
      <c r="F469">
        <v>38.289845000000014</v>
      </c>
      <c r="G469">
        <v>5.7900450000000001</v>
      </c>
      <c r="H469">
        <v>43.97032200000001</v>
      </c>
      <c r="I469">
        <v>8.8638080000000006</v>
      </c>
    </row>
    <row r="470" spans="1:9" x14ac:dyDescent="0.25">
      <c r="A470">
        <v>469</v>
      </c>
      <c r="D470">
        <v>26.478653000000008</v>
      </c>
      <c r="E470">
        <v>9.8033289999999997</v>
      </c>
      <c r="F470">
        <v>38.289845000000014</v>
      </c>
      <c r="G470">
        <v>5.7900450000000001</v>
      </c>
    </row>
    <row r="471" spans="1:9" x14ac:dyDescent="0.25">
      <c r="A471">
        <v>470</v>
      </c>
      <c r="D471">
        <v>26.498280000000008</v>
      </c>
      <c r="E471">
        <v>9.8029019999999996</v>
      </c>
      <c r="F471">
        <v>38.289845000000014</v>
      </c>
      <c r="G471">
        <v>5.7900450000000001</v>
      </c>
    </row>
    <row r="472" spans="1:9" x14ac:dyDescent="0.25">
      <c r="A472">
        <v>471</v>
      </c>
      <c r="D472">
        <v>26.518597000000014</v>
      </c>
      <c r="E472">
        <v>9.8346560000000007</v>
      </c>
      <c r="F472">
        <v>38.289845000000014</v>
      </c>
      <c r="G472">
        <v>5.7900450000000001</v>
      </c>
    </row>
    <row r="473" spans="1:9" x14ac:dyDescent="0.25">
      <c r="A473">
        <v>472</v>
      </c>
      <c r="D473">
        <v>26.516203000000012</v>
      </c>
      <c r="E473">
        <v>9.8415180000000007</v>
      </c>
      <c r="F473">
        <v>38.289845000000014</v>
      </c>
      <c r="G473">
        <v>5.7900450000000001</v>
      </c>
    </row>
    <row r="474" spans="1:9" x14ac:dyDescent="0.25">
      <c r="A474">
        <v>473</v>
      </c>
      <c r="D474">
        <v>26.484556000000012</v>
      </c>
      <c r="E474">
        <v>9.8548679999999997</v>
      </c>
      <c r="F474">
        <v>38.289845000000014</v>
      </c>
      <c r="G474">
        <v>5.7900450000000001</v>
      </c>
    </row>
    <row r="475" spans="1:9" x14ac:dyDescent="0.25">
      <c r="A475">
        <v>474</v>
      </c>
      <c r="D475">
        <v>26.45759000000001</v>
      </c>
      <c r="E475">
        <v>9.8402410000000007</v>
      </c>
      <c r="F475">
        <v>38.289845000000014</v>
      </c>
      <c r="G475">
        <v>5.7900450000000001</v>
      </c>
    </row>
    <row r="476" spans="1:9" x14ac:dyDescent="0.25">
      <c r="A476">
        <v>475</v>
      </c>
      <c r="D476">
        <v>26.479983000000011</v>
      </c>
      <c r="E476">
        <v>9.8613579999999992</v>
      </c>
      <c r="F476">
        <v>38.289845000000014</v>
      </c>
      <c r="G476">
        <v>5.7900450000000001</v>
      </c>
    </row>
    <row r="477" spans="1:9" x14ac:dyDescent="0.25">
      <c r="A477">
        <v>476</v>
      </c>
      <c r="D477">
        <v>26.450144000000009</v>
      </c>
      <c r="E477">
        <v>9.8262529999999995</v>
      </c>
      <c r="F477">
        <v>38.289845000000014</v>
      </c>
      <c r="G477">
        <v>5.7900450000000001</v>
      </c>
    </row>
    <row r="478" spans="1:9" x14ac:dyDescent="0.25">
      <c r="A478">
        <v>477</v>
      </c>
      <c r="D478">
        <v>26.469771000000009</v>
      </c>
      <c r="E478">
        <v>9.8281150000000004</v>
      </c>
      <c r="F478">
        <v>38.289845000000014</v>
      </c>
      <c r="G478">
        <v>5.7900450000000001</v>
      </c>
    </row>
    <row r="479" spans="1:9" x14ac:dyDescent="0.25">
      <c r="A479">
        <v>478</v>
      </c>
      <c r="D479">
        <v>26.483174000000012</v>
      </c>
      <c r="E479">
        <v>9.8370499999999996</v>
      </c>
      <c r="F479">
        <v>38.289845000000014</v>
      </c>
      <c r="G479">
        <v>5.7900450000000001</v>
      </c>
    </row>
    <row r="480" spans="1:9" x14ac:dyDescent="0.25">
      <c r="A480">
        <v>479</v>
      </c>
      <c r="B480">
        <v>19.918065000000013</v>
      </c>
      <c r="C480">
        <v>8.2599049999999998</v>
      </c>
      <c r="D480">
        <v>26.465037000000009</v>
      </c>
      <c r="E480">
        <v>9.8198170000000005</v>
      </c>
      <c r="F480">
        <v>38.289845000000014</v>
      </c>
      <c r="G480">
        <v>5.7900450000000001</v>
      </c>
    </row>
    <row r="481" spans="1:11" x14ac:dyDescent="0.25">
      <c r="A481">
        <v>480</v>
      </c>
      <c r="B481">
        <v>19.918065000000013</v>
      </c>
      <c r="C481">
        <v>8.2599049999999998</v>
      </c>
      <c r="D481">
        <v>26.435835000000012</v>
      </c>
      <c r="E481">
        <v>9.8284859999999998</v>
      </c>
      <c r="F481">
        <v>38.289845000000014</v>
      </c>
      <c r="G481">
        <v>5.7900450000000001</v>
      </c>
    </row>
    <row r="482" spans="1:11" x14ac:dyDescent="0.25">
      <c r="A482">
        <v>481</v>
      </c>
      <c r="B482">
        <v>19.915513000000011</v>
      </c>
      <c r="C482">
        <v>8.2192699999999999</v>
      </c>
      <c r="D482">
        <v>26.50194900000001</v>
      </c>
      <c r="E482">
        <v>9.8355610000000002</v>
      </c>
    </row>
    <row r="483" spans="1:11" x14ac:dyDescent="0.25">
      <c r="A483">
        <v>482</v>
      </c>
      <c r="B483">
        <v>19.865091000000014</v>
      </c>
      <c r="C483">
        <v>8.2440549999999995</v>
      </c>
      <c r="D483">
        <v>26.50194900000001</v>
      </c>
      <c r="E483">
        <v>9.8355610000000002</v>
      </c>
      <c r="H483">
        <v>29.254187000000016</v>
      </c>
      <c r="I483">
        <v>9.7673729999999992</v>
      </c>
    </row>
    <row r="484" spans="1:11" x14ac:dyDescent="0.25">
      <c r="A484">
        <v>483</v>
      </c>
      <c r="B484">
        <v>19.907695000000011</v>
      </c>
      <c r="C484">
        <v>8.2407570000000003</v>
      </c>
      <c r="H484">
        <v>29.177542000000017</v>
      </c>
      <c r="I484">
        <v>9.777533</v>
      </c>
    </row>
    <row r="485" spans="1:11" x14ac:dyDescent="0.25">
      <c r="A485">
        <v>484</v>
      </c>
      <c r="B485">
        <v>19.885727000000017</v>
      </c>
      <c r="C485">
        <v>8.2476190000000003</v>
      </c>
      <c r="H485">
        <v>29.165894000000009</v>
      </c>
      <c r="I485">
        <v>9.7507260000000002</v>
      </c>
      <c r="J485">
        <v>37.840935000000016</v>
      </c>
      <c r="K485">
        <v>13.765764000000001</v>
      </c>
    </row>
    <row r="486" spans="1:11" x14ac:dyDescent="0.25">
      <c r="A486">
        <v>485</v>
      </c>
    </row>
    <row r="487" spans="1:11" x14ac:dyDescent="0.25">
      <c r="A487">
        <v>486</v>
      </c>
      <c r="J487">
        <v>235.51931500000001</v>
      </c>
      <c r="K487">
        <v>13.904947</v>
      </c>
    </row>
    <row r="488" spans="1:11" x14ac:dyDescent="0.25">
      <c r="A488">
        <v>487</v>
      </c>
      <c r="D488">
        <v>247.48873700000001</v>
      </c>
      <c r="E488">
        <v>7.1552110000000004</v>
      </c>
    </row>
    <row r="489" spans="1:11" x14ac:dyDescent="0.25">
      <c r="A489">
        <v>488</v>
      </c>
      <c r="D489">
        <v>247.532419</v>
      </c>
      <c r="E489">
        <v>7.1241570000000003</v>
      </c>
    </row>
    <row r="490" spans="1:11" x14ac:dyDescent="0.25">
      <c r="A490">
        <v>489</v>
      </c>
      <c r="D490">
        <v>247.53704999999999</v>
      </c>
      <c r="E490">
        <v>7.1428419999999999</v>
      </c>
    </row>
    <row r="491" spans="1:11" x14ac:dyDescent="0.25">
      <c r="A491">
        <v>490</v>
      </c>
      <c r="D491">
        <v>247.51273900000001</v>
      </c>
      <c r="E491">
        <v>7.156053</v>
      </c>
    </row>
    <row r="492" spans="1:11" x14ac:dyDescent="0.25">
      <c r="A492">
        <v>491</v>
      </c>
      <c r="D492">
        <v>247.49505399999998</v>
      </c>
      <c r="E492">
        <v>7.1662629999999998</v>
      </c>
    </row>
    <row r="493" spans="1:11" x14ac:dyDescent="0.25">
      <c r="A493">
        <v>492</v>
      </c>
      <c r="D493">
        <v>247.51499699999999</v>
      </c>
      <c r="E493">
        <v>7.1342629999999998</v>
      </c>
    </row>
    <row r="494" spans="1:11" x14ac:dyDescent="0.25">
      <c r="A494">
        <v>493</v>
      </c>
      <c r="D494">
        <v>247.52663200000001</v>
      </c>
      <c r="E494">
        <v>7.1470000000000002</v>
      </c>
    </row>
    <row r="495" spans="1:11" x14ac:dyDescent="0.25">
      <c r="A495">
        <v>494</v>
      </c>
      <c r="D495">
        <v>247.48042100000001</v>
      </c>
      <c r="E495">
        <v>7.1375270000000004</v>
      </c>
    </row>
    <row r="496" spans="1:11" x14ac:dyDescent="0.25">
      <c r="A496">
        <v>495</v>
      </c>
      <c r="D496">
        <v>247.50226000000001</v>
      </c>
      <c r="E496">
        <v>7.1373150000000001</v>
      </c>
    </row>
    <row r="497" spans="1:9" x14ac:dyDescent="0.25">
      <c r="A497">
        <v>496</v>
      </c>
      <c r="D497">
        <v>247.54631599999999</v>
      </c>
      <c r="E497">
        <v>7.1534740000000001</v>
      </c>
      <c r="F497">
        <v>252.12457799999999</v>
      </c>
      <c r="G497">
        <v>4.206105</v>
      </c>
    </row>
    <row r="498" spans="1:9" x14ac:dyDescent="0.25">
      <c r="A498">
        <v>497</v>
      </c>
      <c r="D498">
        <v>247.50284399999998</v>
      </c>
      <c r="E498">
        <v>7.1218940000000002</v>
      </c>
      <c r="F498">
        <v>252.166315</v>
      </c>
      <c r="G498">
        <v>4.1812630000000004</v>
      </c>
      <c r="H498">
        <v>250.50183999999999</v>
      </c>
      <c r="I498">
        <v>8.1617359999999994</v>
      </c>
    </row>
    <row r="499" spans="1:9" x14ac:dyDescent="0.25">
      <c r="A499">
        <v>498</v>
      </c>
      <c r="D499">
        <v>247.50689499999999</v>
      </c>
      <c r="E499">
        <v>7.1744209999999997</v>
      </c>
      <c r="F499">
        <v>252.17563000000001</v>
      </c>
      <c r="G499">
        <v>4.178579</v>
      </c>
      <c r="H499">
        <v>250.47947499999998</v>
      </c>
      <c r="I499">
        <v>8.2569479999999995</v>
      </c>
    </row>
    <row r="500" spans="1:9" x14ac:dyDescent="0.25">
      <c r="A500">
        <v>499</v>
      </c>
      <c r="D500">
        <v>247.498842</v>
      </c>
      <c r="E500">
        <v>7.1576310000000003</v>
      </c>
      <c r="F500">
        <v>252.21036699999999</v>
      </c>
      <c r="G500">
        <v>4.1749999999999998</v>
      </c>
      <c r="H500">
        <v>250.50121100000001</v>
      </c>
      <c r="I500">
        <v>8.2156310000000001</v>
      </c>
    </row>
    <row r="501" spans="1:9" x14ac:dyDescent="0.25">
      <c r="A501">
        <v>500</v>
      </c>
      <c r="F501">
        <v>252.16968299999999</v>
      </c>
      <c r="G501">
        <v>4.1663680000000003</v>
      </c>
      <c r="H501">
        <v>250.495317</v>
      </c>
      <c r="I501">
        <v>8.2340529999999994</v>
      </c>
    </row>
    <row r="502" spans="1:9" x14ac:dyDescent="0.25">
      <c r="A502">
        <v>501</v>
      </c>
      <c r="F502">
        <v>252.139105</v>
      </c>
      <c r="G502">
        <v>4.1652630000000004</v>
      </c>
      <c r="H502">
        <v>250.50315599999999</v>
      </c>
      <c r="I502">
        <v>8.226737</v>
      </c>
    </row>
    <row r="503" spans="1:9" x14ac:dyDescent="0.25">
      <c r="A503">
        <v>502</v>
      </c>
      <c r="F503">
        <v>252.158209</v>
      </c>
      <c r="G503">
        <v>4.1457889999999997</v>
      </c>
      <c r="H503">
        <v>250.547685</v>
      </c>
      <c r="I503">
        <v>8.2182639999999996</v>
      </c>
    </row>
    <row r="504" spans="1:9" x14ac:dyDescent="0.25">
      <c r="A504">
        <v>503</v>
      </c>
      <c r="F504">
        <v>252.159052</v>
      </c>
      <c r="G504">
        <v>4.1426319999999999</v>
      </c>
      <c r="H504">
        <v>250.52505300000001</v>
      </c>
      <c r="I504">
        <v>8.21279</v>
      </c>
    </row>
    <row r="505" spans="1:9" x14ac:dyDescent="0.25">
      <c r="A505">
        <v>504</v>
      </c>
      <c r="B505">
        <v>234.84989300000001</v>
      </c>
      <c r="C505">
        <v>6.9923679999999999</v>
      </c>
      <c r="F505">
        <v>252.18136799999999</v>
      </c>
      <c r="G505">
        <v>4.1915789999999999</v>
      </c>
      <c r="H505">
        <v>250.55894599999999</v>
      </c>
      <c r="I505">
        <v>8.1910000000000007</v>
      </c>
    </row>
    <row r="506" spans="1:9" x14ac:dyDescent="0.25">
      <c r="A506">
        <v>505</v>
      </c>
      <c r="B506">
        <v>234.816475</v>
      </c>
      <c r="C506">
        <v>7.0028940000000004</v>
      </c>
      <c r="F506">
        <v>252.18136799999999</v>
      </c>
      <c r="G506">
        <v>4.1915789999999999</v>
      </c>
      <c r="H506">
        <v>250.54963100000001</v>
      </c>
      <c r="I506">
        <v>8.1900010000000005</v>
      </c>
    </row>
    <row r="507" spans="1:9" x14ac:dyDescent="0.25">
      <c r="A507">
        <v>506</v>
      </c>
      <c r="B507">
        <v>234.85615899999999</v>
      </c>
      <c r="C507">
        <v>6.9722629999999999</v>
      </c>
      <c r="H507">
        <v>250.53089299999999</v>
      </c>
      <c r="I507">
        <v>8.1804210000000008</v>
      </c>
    </row>
    <row r="508" spans="1:9" x14ac:dyDescent="0.25">
      <c r="A508">
        <v>507</v>
      </c>
      <c r="B508">
        <v>234.84363100000002</v>
      </c>
      <c r="C508">
        <v>6.9814210000000001</v>
      </c>
      <c r="H508">
        <v>250.49052599999999</v>
      </c>
      <c r="I508">
        <v>8.1639999999999997</v>
      </c>
    </row>
    <row r="509" spans="1:9" x14ac:dyDescent="0.25">
      <c r="A509">
        <v>508</v>
      </c>
      <c r="B509">
        <v>234.84884199999999</v>
      </c>
      <c r="C509">
        <v>6.9794210000000003</v>
      </c>
      <c r="H509">
        <v>250.52163100000001</v>
      </c>
      <c r="I509">
        <v>8.1617359999999994</v>
      </c>
    </row>
    <row r="510" spans="1:9" x14ac:dyDescent="0.25">
      <c r="A510">
        <v>509</v>
      </c>
      <c r="B510">
        <v>234.832842</v>
      </c>
      <c r="C510">
        <v>6.9489470000000004</v>
      </c>
      <c r="H510">
        <v>250.52163100000001</v>
      </c>
      <c r="I510">
        <v>8.1617359999999994</v>
      </c>
    </row>
    <row r="511" spans="1:9" x14ac:dyDescent="0.25">
      <c r="A511">
        <v>510</v>
      </c>
      <c r="B511">
        <v>234.821472</v>
      </c>
      <c r="C511">
        <v>6.9608420000000004</v>
      </c>
    </row>
    <row r="512" spans="1:9" x14ac:dyDescent="0.25">
      <c r="A512">
        <v>511</v>
      </c>
      <c r="B512">
        <v>234.85063099999999</v>
      </c>
      <c r="C512">
        <v>6.963368</v>
      </c>
    </row>
    <row r="513" spans="1:9" x14ac:dyDescent="0.25">
      <c r="A513">
        <v>512</v>
      </c>
      <c r="B513">
        <v>234.83515699999998</v>
      </c>
      <c r="C513">
        <v>6.9658420000000003</v>
      </c>
      <c r="D513">
        <v>227.72978900000001</v>
      </c>
      <c r="E513">
        <v>8.8783159999999999</v>
      </c>
    </row>
    <row r="514" spans="1:9" x14ac:dyDescent="0.25">
      <c r="A514">
        <v>513</v>
      </c>
      <c r="B514">
        <v>234.86</v>
      </c>
      <c r="C514">
        <v>6.981052</v>
      </c>
      <c r="D514">
        <v>227.69868399999999</v>
      </c>
      <c r="E514">
        <v>8.8608429999999991</v>
      </c>
    </row>
    <row r="515" spans="1:9" x14ac:dyDescent="0.25">
      <c r="A515">
        <v>514</v>
      </c>
      <c r="B515">
        <v>234.86352499999998</v>
      </c>
      <c r="C515">
        <v>7.0008429999999997</v>
      </c>
      <c r="D515">
        <v>227.69852499999999</v>
      </c>
      <c r="E515">
        <v>8.8654200000000003</v>
      </c>
    </row>
    <row r="516" spans="1:9" x14ac:dyDescent="0.25">
      <c r="A516">
        <v>515</v>
      </c>
      <c r="D516">
        <v>227.712053</v>
      </c>
      <c r="E516">
        <v>8.8543160000000007</v>
      </c>
    </row>
    <row r="517" spans="1:9" x14ac:dyDescent="0.25">
      <c r="A517">
        <v>516</v>
      </c>
      <c r="D517">
        <v>227.71763100000001</v>
      </c>
      <c r="E517">
        <v>8.8682630000000007</v>
      </c>
    </row>
    <row r="518" spans="1:9" x14ac:dyDescent="0.25">
      <c r="A518">
        <v>517</v>
      </c>
      <c r="D518">
        <v>227.721158</v>
      </c>
      <c r="E518">
        <v>8.8918940000000006</v>
      </c>
    </row>
    <row r="519" spans="1:9" x14ac:dyDescent="0.25">
      <c r="A519">
        <v>518</v>
      </c>
      <c r="D519">
        <v>227.73484099999999</v>
      </c>
      <c r="E519">
        <v>8.8905790000000007</v>
      </c>
    </row>
    <row r="520" spans="1:9" x14ac:dyDescent="0.25">
      <c r="A520">
        <v>519</v>
      </c>
      <c r="D520">
        <v>227.734894</v>
      </c>
      <c r="E520">
        <v>8.9088949999999993</v>
      </c>
      <c r="F520">
        <v>231.739</v>
      </c>
      <c r="G520">
        <v>6.1237890000000004</v>
      </c>
    </row>
    <row r="521" spans="1:9" x14ac:dyDescent="0.25">
      <c r="A521">
        <v>520</v>
      </c>
      <c r="D521">
        <v>227.74989500000001</v>
      </c>
      <c r="E521">
        <v>8.9155259999999998</v>
      </c>
      <c r="F521">
        <v>231.73157900000001</v>
      </c>
      <c r="G521">
        <v>6.1156839999999999</v>
      </c>
    </row>
    <row r="522" spans="1:9" x14ac:dyDescent="0.25">
      <c r="A522">
        <v>521</v>
      </c>
      <c r="D522">
        <v>227.69247300000001</v>
      </c>
      <c r="E522">
        <v>8.9424729999999997</v>
      </c>
      <c r="F522">
        <v>231.7</v>
      </c>
      <c r="G522">
        <v>6.0987369999999999</v>
      </c>
    </row>
    <row r="523" spans="1:9" x14ac:dyDescent="0.25">
      <c r="A523">
        <v>522</v>
      </c>
      <c r="D523">
        <v>227.72978900000001</v>
      </c>
      <c r="E523">
        <v>8.8783159999999999</v>
      </c>
      <c r="F523">
        <v>231.709631</v>
      </c>
      <c r="G523">
        <v>6.0884739999999997</v>
      </c>
    </row>
    <row r="524" spans="1:9" x14ac:dyDescent="0.25">
      <c r="A524">
        <v>523</v>
      </c>
      <c r="F524">
        <v>231.72547299999999</v>
      </c>
      <c r="G524">
        <v>6.0586840000000004</v>
      </c>
      <c r="H524">
        <v>228.885683</v>
      </c>
      <c r="I524">
        <v>9.7389469999999996</v>
      </c>
    </row>
    <row r="525" spans="1:9" x14ac:dyDescent="0.25">
      <c r="A525">
        <v>524</v>
      </c>
      <c r="F525">
        <v>231.71468300000001</v>
      </c>
      <c r="G525">
        <v>6.0580530000000001</v>
      </c>
      <c r="H525">
        <v>228.84705299999999</v>
      </c>
      <c r="I525">
        <v>9.7565259999999991</v>
      </c>
    </row>
    <row r="526" spans="1:9" x14ac:dyDescent="0.25">
      <c r="A526">
        <v>525</v>
      </c>
      <c r="F526">
        <v>231.76221100000001</v>
      </c>
      <c r="G526">
        <v>6.060632</v>
      </c>
      <c r="H526">
        <v>228.86957699999999</v>
      </c>
      <c r="I526">
        <v>9.8088420000000003</v>
      </c>
    </row>
    <row r="527" spans="1:9" x14ac:dyDescent="0.25">
      <c r="A527">
        <v>526</v>
      </c>
      <c r="F527">
        <v>231.730211</v>
      </c>
      <c r="G527">
        <v>6.0684740000000001</v>
      </c>
      <c r="H527">
        <v>228.887315</v>
      </c>
      <c r="I527">
        <v>9.8135259999999995</v>
      </c>
    </row>
    <row r="528" spans="1:9" x14ac:dyDescent="0.25">
      <c r="A528">
        <v>527</v>
      </c>
      <c r="F528">
        <v>231.69836800000002</v>
      </c>
      <c r="G528">
        <v>6.0765269999999996</v>
      </c>
      <c r="H528">
        <v>228.94415799999999</v>
      </c>
      <c r="I528">
        <v>9.821631</v>
      </c>
    </row>
    <row r="529" spans="1:9" x14ac:dyDescent="0.25">
      <c r="A529">
        <v>528</v>
      </c>
      <c r="F529">
        <v>231.73284100000001</v>
      </c>
      <c r="G529">
        <v>6.1596310000000001</v>
      </c>
      <c r="H529">
        <v>228.95389499999999</v>
      </c>
      <c r="I529">
        <v>9.8277889999999992</v>
      </c>
    </row>
    <row r="530" spans="1:9" x14ac:dyDescent="0.25">
      <c r="A530">
        <v>529</v>
      </c>
      <c r="B530">
        <v>215.72578999999999</v>
      </c>
      <c r="C530">
        <v>6.7910000000000004</v>
      </c>
      <c r="H530">
        <v>228.92842099999999</v>
      </c>
      <c r="I530">
        <v>9.8157890000000005</v>
      </c>
    </row>
    <row r="531" spans="1:9" x14ac:dyDescent="0.25">
      <c r="A531">
        <v>530</v>
      </c>
      <c r="B531">
        <v>215.65536900000001</v>
      </c>
      <c r="C531">
        <v>6.8102099999999997</v>
      </c>
      <c r="H531">
        <v>228.90668500000001</v>
      </c>
      <c r="I531">
        <v>9.8168419999999994</v>
      </c>
    </row>
    <row r="532" spans="1:9" x14ac:dyDescent="0.25">
      <c r="A532">
        <v>531</v>
      </c>
      <c r="B532">
        <v>215.68600000000001</v>
      </c>
      <c r="C532">
        <v>6.8280529999999997</v>
      </c>
      <c r="H532">
        <v>228.885683</v>
      </c>
      <c r="I532">
        <v>9.7389469999999996</v>
      </c>
    </row>
    <row r="533" spans="1:9" x14ac:dyDescent="0.25">
      <c r="A533">
        <v>532</v>
      </c>
      <c r="B533">
        <v>215.70836800000001</v>
      </c>
      <c r="C533">
        <v>6.8738419999999998</v>
      </c>
    </row>
    <row r="534" spans="1:9" x14ac:dyDescent="0.25">
      <c r="A534">
        <v>533</v>
      </c>
      <c r="B534">
        <v>215.69721100000001</v>
      </c>
      <c r="C534">
        <v>6.8809480000000001</v>
      </c>
    </row>
    <row r="535" spans="1:9" x14ac:dyDescent="0.25">
      <c r="A535">
        <v>534</v>
      </c>
      <c r="B535">
        <v>215.69636800000001</v>
      </c>
      <c r="C535">
        <v>6.8451579999999996</v>
      </c>
    </row>
    <row r="536" spans="1:9" x14ac:dyDescent="0.25">
      <c r="A536">
        <v>535</v>
      </c>
      <c r="B536">
        <v>215.70384200000001</v>
      </c>
      <c r="C536">
        <v>6.8632629999999999</v>
      </c>
    </row>
    <row r="537" spans="1:9" x14ac:dyDescent="0.25">
      <c r="A537">
        <v>536</v>
      </c>
      <c r="B537">
        <v>215.63189499999999</v>
      </c>
      <c r="C537">
        <v>6.8348420000000001</v>
      </c>
      <c r="D537">
        <v>207.92967899999999</v>
      </c>
      <c r="E537">
        <v>8.6344049999999992</v>
      </c>
    </row>
    <row r="538" spans="1:9" x14ac:dyDescent="0.25">
      <c r="A538">
        <v>537</v>
      </c>
      <c r="B538">
        <v>215.842579</v>
      </c>
      <c r="C538">
        <v>6.8809480000000001</v>
      </c>
      <c r="D538">
        <v>207.91749799999999</v>
      </c>
      <c r="E538">
        <v>8.6401489999999992</v>
      </c>
    </row>
    <row r="539" spans="1:9" x14ac:dyDescent="0.25">
      <c r="A539">
        <v>538</v>
      </c>
      <c r="B539">
        <v>215.69526300000001</v>
      </c>
      <c r="C539">
        <v>6.8562630000000002</v>
      </c>
      <c r="D539">
        <v>207.93302799999998</v>
      </c>
      <c r="E539">
        <v>8.6374899999999997</v>
      </c>
    </row>
    <row r="540" spans="1:9" x14ac:dyDescent="0.25">
      <c r="A540">
        <v>539</v>
      </c>
      <c r="D540">
        <v>207.933131</v>
      </c>
      <c r="E540">
        <v>8.6225439999999995</v>
      </c>
    </row>
    <row r="541" spans="1:9" x14ac:dyDescent="0.25">
      <c r="A541">
        <v>540</v>
      </c>
      <c r="D541">
        <v>207.921008</v>
      </c>
      <c r="E541">
        <v>8.6263729999999992</v>
      </c>
    </row>
    <row r="542" spans="1:9" x14ac:dyDescent="0.25">
      <c r="A542">
        <v>541</v>
      </c>
      <c r="D542">
        <v>207.92621499999998</v>
      </c>
      <c r="E542">
        <v>8.6424369999999993</v>
      </c>
    </row>
    <row r="543" spans="1:9" x14ac:dyDescent="0.25">
      <c r="A543">
        <v>542</v>
      </c>
      <c r="D543">
        <v>207.98073499999998</v>
      </c>
      <c r="E543">
        <v>8.6601490000000005</v>
      </c>
    </row>
    <row r="544" spans="1:9" x14ac:dyDescent="0.25">
      <c r="A544">
        <v>543</v>
      </c>
      <c r="D544">
        <v>207.990363</v>
      </c>
      <c r="E544">
        <v>8.6629679999999993</v>
      </c>
      <c r="F544">
        <v>211.17353700000001</v>
      </c>
      <c r="G544">
        <v>6.4052230000000003</v>
      </c>
    </row>
    <row r="545" spans="1:9" x14ac:dyDescent="0.25">
      <c r="A545">
        <v>544</v>
      </c>
      <c r="D545">
        <v>207.92967899999999</v>
      </c>
      <c r="E545">
        <v>8.6344049999999992</v>
      </c>
      <c r="F545">
        <v>211.17353700000001</v>
      </c>
      <c r="G545">
        <v>6.4052230000000003</v>
      </c>
    </row>
    <row r="546" spans="1:9" x14ac:dyDescent="0.25">
      <c r="A546">
        <v>545</v>
      </c>
      <c r="D546">
        <v>207.92967899999999</v>
      </c>
      <c r="E546">
        <v>8.6344049999999992</v>
      </c>
      <c r="F546">
        <v>211.17353700000001</v>
      </c>
      <c r="G546">
        <v>6.4052230000000003</v>
      </c>
    </row>
    <row r="547" spans="1:9" x14ac:dyDescent="0.25">
      <c r="A547">
        <v>546</v>
      </c>
      <c r="F547">
        <v>211.17353700000001</v>
      </c>
      <c r="G547">
        <v>6.4052230000000003</v>
      </c>
      <c r="H547">
        <v>208.48752099999999</v>
      </c>
      <c r="I547">
        <v>9.6040840000000003</v>
      </c>
    </row>
    <row r="548" spans="1:9" x14ac:dyDescent="0.25">
      <c r="A548">
        <v>547</v>
      </c>
      <c r="F548">
        <v>211.17353700000001</v>
      </c>
      <c r="G548">
        <v>6.4052230000000003</v>
      </c>
      <c r="H548">
        <v>208.514216</v>
      </c>
      <c r="I548">
        <v>9.619669</v>
      </c>
    </row>
    <row r="549" spans="1:9" x14ac:dyDescent="0.25">
      <c r="A549">
        <v>548</v>
      </c>
      <c r="F549">
        <v>211.17353700000001</v>
      </c>
      <c r="G549">
        <v>6.4052230000000003</v>
      </c>
      <c r="H549">
        <v>208.55027999999999</v>
      </c>
      <c r="I549">
        <v>9.6188710000000004</v>
      </c>
    </row>
    <row r="550" spans="1:9" x14ac:dyDescent="0.25">
      <c r="A550">
        <v>549</v>
      </c>
      <c r="F550">
        <v>211.17353700000001</v>
      </c>
      <c r="G550">
        <v>6.4052230000000003</v>
      </c>
      <c r="H550">
        <v>208.54214400000001</v>
      </c>
      <c r="I550">
        <v>9.6271690000000003</v>
      </c>
    </row>
    <row r="551" spans="1:9" x14ac:dyDescent="0.25">
      <c r="A551">
        <v>550</v>
      </c>
      <c r="F551">
        <v>211.17353700000001</v>
      </c>
      <c r="G551">
        <v>6.4052230000000003</v>
      </c>
      <c r="H551">
        <v>208.53411</v>
      </c>
      <c r="I551">
        <v>9.6235510000000009</v>
      </c>
    </row>
    <row r="552" spans="1:9" x14ac:dyDescent="0.25">
      <c r="A552">
        <v>551</v>
      </c>
      <c r="B552">
        <v>192.73489699999999</v>
      </c>
      <c r="C552">
        <v>7.173743</v>
      </c>
      <c r="F552">
        <v>211.17353700000001</v>
      </c>
      <c r="G552">
        <v>6.4052230000000003</v>
      </c>
      <c r="H552">
        <v>208.53831399999999</v>
      </c>
      <c r="I552">
        <v>9.6169019999999996</v>
      </c>
    </row>
    <row r="553" spans="1:9" x14ac:dyDescent="0.25">
      <c r="A553">
        <v>552</v>
      </c>
      <c r="B553">
        <v>192.735377</v>
      </c>
      <c r="C553">
        <v>7.1850719999999999</v>
      </c>
      <c r="H553">
        <v>208.49379199999998</v>
      </c>
      <c r="I553">
        <v>9.6002550000000006</v>
      </c>
    </row>
    <row r="554" spans="1:9" x14ac:dyDescent="0.25">
      <c r="A554">
        <v>553</v>
      </c>
      <c r="B554">
        <v>192.70250199999998</v>
      </c>
      <c r="C554">
        <v>7.1796470000000001</v>
      </c>
      <c r="H554">
        <v>208.48752099999999</v>
      </c>
      <c r="I554">
        <v>9.6040840000000003</v>
      </c>
    </row>
    <row r="555" spans="1:9" x14ac:dyDescent="0.25">
      <c r="A555">
        <v>554</v>
      </c>
      <c r="B555">
        <v>192.72287599999999</v>
      </c>
      <c r="C555">
        <v>7.1744339999999998</v>
      </c>
      <c r="H555">
        <v>208.48752099999999</v>
      </c>
      <c r="I555">
        <v>9.6040840000000003</v>
      </c>
    </row>
    <row r="556" spans="1:9" x14ac:dyDescent="0.25">
      <c r="A556">
        <v>555</v>
      </c>
      <c r="B556">
        <v>192.73899399999999</v>
      </c>
      <c r="C556">
        <v>7.1643819999999998</v>
      </c>
    </row>
    <row r="557" spans="1:9" x14ac:dyDescent="0.25">
      <c r="A557">
        <v>556</v>
      </c>
      <c r="B557">
        <v>192.733992</v>
      </c>
      <c r="C557">
        <v>7.1633180000000003</v>
      </c>
    </row>
    <row r="558" spans="1:9" x14ac:dyDescent="0.25">
      <c r="A558">
        <v>557</v>
      </c>
      <c r="B558">
        <v>192.73638399999999</v>
      </c>
      <c r="C558">
        <v>7.1585850000000004</v>
      </c>
    </row>
    <row r="559" spans="1:9" x14ac:dyDescent="0.25">
      <c r="A559">
        <v>558</v>
      </c>
      <c r="B559">
        <v>192.72314</v>
      </c>
      <c r="C559">
        <v>7.1993799999999997</v>
      </c>
    </row>
    <row r="560" spans="1:9" x14ac:dyDescent="0.25">
      <c r="A560">
        <v>559</v>
      </c>
      <c r="B560">
        <v>192.74042800000001</v>
      </c>
      <c r="C560">
        <v>7.2004970000000004</v>
      </c>
      <c r="D560">
        <v>184.41605999999999</v>
      </c>
      <c r="E560">
        <v>8.1050199999999997</v>
      </c>
    </row>
    <row r="561" spans="1:9" x14ac:dyDescent="0.25">
      <c r="A561">
        <v>560</v>
      </c>
      <c r="B561">
        <v>192.73489699999999</v>
      </c>
      <c r="C561">
        <v>7.173743</v>
      </c>
      <c r="D561">
        <v>184.433558</v>
      </c>
      <c r="E561">
        <v>8.1286889999999996</v>
      </c>
    </row>
    <row r="562" spans="1:9" x14ac:dyDescent="0.25">
      <c r="A562">
        <v>561</v>
      </c>
      <c r="D562">
        <v>184.41472899999999</v>
      </c>
      <c r="E562">
        <v>8.1276250000000001</v>
      </c>
    </row>
    <row r="563" spans="1:9" x14ac:dyDescent="0.25">
      <c r="A563">
        <v>562</v>
      </c>
      <c r="D563">
        <v>184.42222899999999</v>
      </c>
      <c r="E563">
        <v>8.1140620000000006</v>
      </c>
    </row>
    <row r="564" spans="1:9" x14ac:dyDescent="0.25">
      <c r="A564">
        <v>563</v>
      </c>
      <c r="D564">
        <v>184.42430400000001</v>
      </c>
      <c r="E564">
        <v>8.1022010000000009</v>
      </c>
    </row>
    <row r="565" spans="1:9" x14ac:dyDescent="0.25">
      <c r="A565">
        <v>564</v>
      </c>
      <c r="D565">
        <v>184.42690899999999</v>
      </c>
      <c r="E565">
        <v>8.1026799999999994</v>
      </c>
    </row>
    <row r="566" spans="1:9" x14ac:dyDescent="0.25">
      <c r="A566">
        <v>565</v>
      </c>
      <c r="D566">
        <v>184.42531099999999</v>
      </c>
      <c r="E566">
        <v>8.0777870000000007</v>
      </c>
      <c r="F566">
        <v>187.975539</v>
      </c>
      <c r="G566">
        <v>5.3880460000000001</v>
      </c>
    </row>
    <row r="567" spans="1:9" x14ac:dyDescent="0.25">
      <c r="A567">
        <v>566</v>
      </c>
      <c r="D567">
        <v>184.456748</v>
      </c>
      <c r="E567">
        <v>8.0938510000000008</v>
      </c>
      <c r="F567">
        <v>188.007823</v>
      </c>
      <c r="G567">
        <v>5.3764510000000003</v>
      </c>
    </row>
    <row r="568" spans="1:9" x14ac:dyDescent="0.25">
      <c r="A568">
        <v>567</v>
      </c>
      <c r="D568">
        <v>184.41057899999998</v>
      </c>
      <c r="E568">
        <v>8.0860839999999996</v>
      </c>
      <c r="F568">
        <v>187.994632</v>
      </c>
      <c r="G568">
        <v>5.3927269999999998</v>
      </c>
    </row>
    <row r="569" spans="1:9" x14ac:dyDescent="0.25">
      <c r="A569">
        <v>568</v>
      </c>
      <c r="F569">
        <v>188.01915299999999</v>
      </c>
      <c r="G569">
        <v>5.3870889999999996</v>
      </c>
    </row>
    <row r="570" spans="1:9" x14ac:dyDescent="0.25">
      <c r="A570">
        <v>569</v>
      </c>
      <c r="F570">
        <v>188.04218599999999</v>
      </c>
      <c r="G570">
        <v>5.3844289999999999</v>
      </c>
      <c r="H570">
        <v>183.827315</v>
      </c>
      <c r="I570">
        <v>8.6931779999999996</v>
      </c>
    </row>
    <row r="571" spans="1:9" x14ac:dyDescent="0.25">
      <c r="A571">
        <v>570</v>
      </c>
      <c r="F571">
        <v>188.04686599999999</v>
      </c>
      <c r="G571">
        <v>5.3950670000000001</v>
      </c>
      <c r="H571">
        <v>183.80322200000001</v>
      </c>
      <c r="I571">
        <v>8.6465320000000006</v>
      </c>
    </row>
    <row r="572" spans="1:9" x14ac:dyDescent="0.25">
      <c r="A572">
        <v>571</v>
      </c>
      <c r="F572">
        <v>188.040854</v>
      </c>
      <c r="G572">
        <v>5.3860250000000001</v>
      </c>
      <c r="H572">
        <v>183.80071899999999</v>
      </c>
      <c r="I572">
        <v>8.6546699999999994</v>
      </c>
    </row>
    <row r="573" spans="1:9" x14ac:dyDescent="0.25">
      <c r="A573">
        <v>572</v>
      </c>
      <c r="B573">
        <v>170.69874799999999</v>
      </c>
      <c r="C573">
        <v>6.6411670000000003</v>
      </c>
      <c r="F573">
        <v>188.04362</v>
      </c>
      <c r="G573">
        <v>5.3824620000000003</v>
      </c>
      <c r="H573">
        <v>183.82943999999998</v>
      </c>
      <c r="I573">
        <v>8.6609470000000002</v>
      </c>
    </row>
    <row r="574" spans="1:9" x14ac:dyDescent="0.25">
      <c r="A574">
        <v>573</v>
      </c>
      <c r="B574">
        <v>170.69816499999999</v>
      </c>
      <c r="C574">
        <v>6.6393589999999998</v>
      </c>
      <c r="F574">
        <v>188.03537599999999</v>
      </c>
      <c r="G574">
        <v>5.3909190000000002</v>
      </c>
      <c r="H574">
        <v>183.86858999999998</v>
      </c>
      <c r="I574">
        <v>8.6771159999999998</v>
      </c>
    </row>
    <row r="575" spans="1:9" x14ac:dyDescent="0.25">
      <c r="A575">
        <v>574</v>
      </c>
      <c r="B575">
        <v>170.67390899999998</v>
      </c>
      <c r="C575">
        <v>6.6357949999999999</v>
      </c>
      <c r="H575">
        <v>183.86774</v>
      </c>
      <c r="I575">
        <v>8.6868499999999997</v>
      </c>
    </row>
    <row r="576" spans="1:9" x14ac:dyDescent="0.25">
      <c r="A576">
        <v>575</v>
      </c>
      <c r="B576">
        <v>170.64242300000001</v>
      </c>
      <c r="C576">
        <v>6.6418590000000002</v>
      </c>
      <c r="H576">
        <v>183.847262</v>
      </c>
      <c r="I576">
        <v>8.7057839999999995</v>
      </c>
    </row>
    <row r="577" spans="1:9" x14ac:dyDescent="0.25">
      <c r="A577">
        <v>576</v>
      </c>
      <c r="B577">
        <v>170.67093199999999</v>
      </c>
      <c r="C577">
        <v>6.5986159999999998</v>
      </c>
      <c r="H577">
        <v>183.848536</v>
      </c>
      <c r="I577">
        <v>8.7076449999999994</v>
      </c>
    </row>
    <row r="578" spans="1:9" x14ac:dyDescent="0.25">
      <c r="A578">
        <v>577</v>
      </c>
      <c r="B578">
        <v>170.68438800000001</v>
      </c>
      <c r="C578">
        <v>6.6116469999999996</v>
      </c>
      <c r="H578">
        <v>183.82087999999999</v>
      </c>
      <c r="I578">
        <v>8.7530160000000006</v>
      </c>
    </row>
    <row r="579" spans="1:9" x14ac:dyDescent="0.25">
      <c r="A579">
        <v>578</v>
      </c>
      <c r="B579">
        <v>170.65848599999998</v>
      </c>
      <c r="C579">
        <v>6.6005310000000001</v>
      </c>
      <c r="H579">
        <v>183.792903</v>
      </c>
      <c r="I579">
        <v>8.6682860000000002</v>
      </c>
    </row>
    <row r="580" spans="1:9" x14ac:dyDescent="0.25">
      <c r="A580">
        <v>579</v>
      </c>
      <c r="B580">
        <v>170.64167900000001</v>
      </c>
      <c r="C580">
        <v>6.6015940000000004</v>
      </c>
    </row>
    <row r="581" spans="1:9" x14ac:dyDescent="0.25">
      <c r="A581">
        <v>580</v>
      </c>
      <c r="B581">
        <v>170.68231499999999</v>
      </c>
      <c r="C581">
        <v>6.6044140000000002</v>
      </c>
      <c r="D581">
        <v>163.39788399999998</v>
      </c>
      <c r="E581">
        <v>8.1621450000000006</v>
      </c>
    </row>
    <row r="582" spans="1:9" x14ac:dyDescent="0.25">
      <c r="A582">
        <v>581</v>
      </c>
      <c r="B582">
        <v>170.71369399999998</v>
      </c>
      <c r="C582">
        <v>6.6564319999999997</v>
      </c>
      <c r="D582">
        <v>163.363259</v>
      </c>
      <c r="E582">
        <v>8.1516669999999998</v>
      </c>
    </row>
    <row r="583" spans="1:9" x14ac:dyDescent="0.25">
      <c r="A583">
        <v>582</v>
      </c>
      <c r="B583">
        <v>170.69954799999999</v>
      </c>
      <c r="C583">
        <v>6.644145</v>
      </c>
      <c r="D583">
        <v>163.36059999999998</v>
      </c>
      <c r="E583">
        <v>8.1560279999999992</v>
      </c>
    </row>
    <row r="584" spans="1:9" x14ac:dyDescent="0.25">
      <c r="A584">
        <v>583</v>
      </c>
      <c r="D584">
        <v>163.35815399999998</v>
      </c>
      <c r="E584">
        <v>8.1462950000000003</v>
      </c>
    </row>
    <row r="585" spans="1:9" x14ac:dyDescent="0.25">
      <c r="A585">
        <v>584</v>
      </c>
      <c r="D585">
        <v>163.36485499999998</v>
      </c>
      <c r="E585">
        <v>8.1328379999999996</v>
      </c>
    </row>
    <row r="586" spans="1:9" x14ac:dyDescent="0.25">
      <c r="A586">
        <v>585</v>
      </c>
      <c r="D586">
        <v>163.37208899999999</v>
      </c>
      <c r="E586">
        <v>8.1183180000000004</v>
      </c>
      <c r="F586">
        <v>168.87917199999998</v>
      </c>
      <c r="G586">
        <v>5.3429960000000003</v>
      </c>
    </row>
    <row r="587" spans="1:9" x14ac:dyDescent="0.25">
      <c r="A587">
        <v>586</v>
      </c>
      <c r="D587">
        <v>163.354377</v>
      </c>
      <c r="E587">
        <v>8.1636869999999995</v>
      </c>
      <c r="F587">
        <v>168.769442</v>
      </c>
      <c r="G587">
        <v>5.327731</v>
      </c>
    </row>
    <row r="588" spans="1:9" x14ac:dyDescent="0.25">
      <c r="A588">
        <v>587</v>
      </c>
      <c r="D588">
        <v>163.36139700000001</v>
      </c>
      <c r="E588">
        <v>8.1565600000000007</v>
      </c>
      <c r="F588">
        <v>168.77055999999999</v>
      </c>
      <c r="G588">
        <v>5.3281029999999996</v>
      </c>
    </row>
    <row r="589" spans="1:9" x14ac:dyDescent="0.25">
      <c r="A589">
        <v>588</v>
      </c>
      <c r="D589">
        <v>163.346825</v>
      </c>
      <c r="E589">
        <v>8.1534209999999998</v>
      </c>
      <c r="F589">
        <v>168.78390999999999</v>
      </c>
      <c r="G589">
        <v>5.2862970000000002</v>
      </c>
    </row>
    <row r="590" spans="1:9" x14ac:dyDescent="0.25">
      <c r="A590">
        <v>589</v>
      </c>
      <c r="D590">
        <v>163.37416300000001</v>
      </c>
      <c r="E590">
        <v>8.1624639999999999</v>
      </c>
      <c r="F590">
        <v>168.79390999999998</v>
      </c>
      <c r="G590">
        <v>5.2881049999999998</v>
      </c>
    </row>
    <row r="591" spans="1:9" x14ac:dyDescent="0.25">
      <c r="A591">
        <v>590</v>
      </c>
      <c r="D591">
        <v>163.39788399999998</v>
      </c>
      <c r="E591">
        <v>8.1621450000000006</v>
      </c>
      <c r="F591">
        <v>168.80896300000001</v>
      </c>
      <c r="G591">
        <v>5.3039019999999999</v>
      </c>
    </row>
    <row r="592" spans="1:9" x14ac:dyDescent="0.25">
      <c r="A592">
        <v>591</v>
      </c>
      <c r="F592">
        <v>168.91640200000001</v>
      </c>
      <c r="G592">
        <v>5.3208690000000001</v>
      </c>
    </row>
    <row r="593" spans="1:9" x14ac:dyDescent="0.25">
      <c r="A593">
        <v>592</v>
      </c>
      <c r="F593">
        <v>168.91640200000001</v>
      </c>
      <c r="G593">
        <v>5.3208690000000001</v>
      </c>
      <c r="H593">
        <v>163.714462</v>
      </c>
      <c r="I593">
        <v>8.9909800000000004</v>
      </c>
    </row>
    <row r="594" spans="1:9" x14ac:dyDescent="0.25">
      <c r="A594">
        <v>593</v>
      </c>
      <c r="F594">
        <v>168.91640200000001</v>
      </c>
      <c r="G594">
        <v>5.3208690000000001</v>
      </c>
      <c r="H594">
        <v>163.64936</v>
      </c>
      <c r="I594">
        <v>8.9658759999999997</v>
      </c>
    </row>
    <row r="595" spans="1:9" x14ac:dyDescent="0.25">
      <c r="A595">
        <v>594</v>
      </c>
      <c r="F595">
        <v>168.91640200000001</v>
      </c>
      <c r="G595">
        <v>5.3208690000000001</v>
      </c>
      <c r="H595">
        <v>163.62585100000001</v>
      </c>
      <c r="I595">
        <v>8.9709819999999993</v>
      </c>
    </row>
    <row r="596" spans="1:9" x14ac:dyDescent="0.25">
      <c r="A596">
        <v>595</v>
      </c>
      <c r="B596">
        <v>153.845021</v>
      </c>
      <c r="C596">
        <v>7.4601100000000002</v>
      </c>
      <c r="F596">
        <v>168.91640200000001</v>
      </c>
      <c r="G596">
        <v>5.3208690000000001</v>
      </c>
      <c r="H596">
        <v>163.648617</v>
      </c>
      <c r="I596">
        <v>8.9698650000000004</v>
      </c>
    </row>
    <row r="597" spans="1:9" x14ac:dyDescent="0.25">
      <c r="A597">
        <v>596</v>
      </c>
      <c r="B597">
        <v>153.845021</v>
      </c>
      <c r="C597">
        <v>7.4601100000000002</v>
      </c>
      <c r="H597">
        <v>163.67180500000001</v>
      </c>
      <c r="I597">
        <v>9.0080010000000001</v>
      </c>
    </row>
    <row r="598" spans="1:9" x14ac:dyDescent="0.25">
      <c r="A598">
        <v>597</v>
      </c>
      <c r="B598">
        <v>153.845021</v>
      </c>
      <c r="C598">
        <v>7.4601100000000002</v>
      </c>
      <c r="H598">
        <v>163.70680399999998</v>
      </c>
      <c r="I598">
        <v>9.0204470000000008</v>
      </c>
    </row>
    <row r="599" spans="1:9" x14ac:dyDescent="0.25">
      <c r="A599">
        <v>598</v>
      </c>
      <c r="B599">
        <v>153.845021</v>
      </c>
      <c r="C599">
        <v>7.4601100000000002</v>
      </c>
      <c r="H599">
        <v>163.72909099999998</v>
      </c>
      <c r="I599">
        <v>9.0248080000000002</v>
      </c>
    </row>
    <row r="600" spans="1:9" x14ac:dyDescent="0.25">
      <c r="A600">
        <v>599</v>
      </c>
      <c r="B600">
        <v>153.845021</v>
      </c>
      <c r="C600">
        <v>7.4601100000000002</v>
      </c>
      <c r="H600">
        <v>163.721271</v>
      </c>
      <c r="I600">
        <v>9.0337969999999999</v>
      </c>
    </row>
    <row r="601" spans="1:9" x14ac:dyDescent="0.25">
      <c r="A601">
        <v>600</v>
      </c>
      <c r="B601">
        <v>153.845021</v>
      </c>
      <c r="C601">
        <v>7.4601100000000002</v>
      </c>
      <c r="H601">
        <v>163.70701700000001</v>
      </c>
      <c r="I601">
        <v>9.0406589999999998</v>
      </c>
    </row>
    <row r="602" spans="1:9" x14ac:dyDescent="0.25">
      <c r="A602">
        <v>601</v>
      </c>
      <c r="B602">
        <v>153.845021</v>
      </c>
      <c r="C602">
        <v>7.4601100000000002</v>
      </c>
      <c r="H602">
        <v>163.714462</v>
      </c>
      <c r="I602">
        <v>8.9909800000000004</v>
      </c>
    </row>
    <row r="603" spans="1:9" x14ac:dyDescent="0.25">
      <c r="A603">
        <v>602</v>
      </c>
      <c r="B603">
        <v>153.845021</v>
      </c>
      <c r="C603">
        <v>7.4601100000000002</v>
      </c>
      <c r="H603">
        <v>163.714462</v>
      </c>
      <c r="I603">
        <v>8.9909800000000004</v>
      </c>
    </row>
    <row r="604" spans="1:9" x14ac:dyDescent="0.25">
      <c r="A604">
        <v>603</v>
      </c>
      <c r="B604">
        <v>153.845021</v>
      </c>
      <c r="C604">
        <v>7.4601100000000002</v>
      </c>
    </row>
    <row r="605" spans="1:9" x14ac:dyDescent="0.25">
      <c r="A605">
        <v>604</v>
      </c>
      <c r="B605">
        <v>153.845021</v>
      </c>
      <c r="C605">
        <v>7.4601100000000002</v>
      </c>
    </row>
    <row r="606" spans="1:9" x14ac:dyDescent="0.25">
      <c r="A606">
        <v>605</v>
      </c>
      <c r="B606">
        <v>153.845021</v>
      </c>
      <c r="C606">
        <v>7.4601100000000002</v>
      </c>
      <c r="D606">
        <v>148.33246</v>
      </c>
      <c r="E606">
        <v>9.6759959999999996</v>
      </c>
    </row>
    <row r="607" spans="1:9" x14ac:dyDescent="0.25">
      <c r="A607">
        <v>606</v>
      </c>
      <c r="D607">
        <v>148.33246</v>
      </c>
      <c r="E607">
        <v>9.6759959999999996</v>
      </c>
    </row>
    <row r="608" spans="1:9" x14ac:dyDescent="0.25">
      <c r="A608">
        <v>607</v>
      </c>
      <c r="D608">
        <v>148.33246</v>
      </c>
      <c r="E608">
        <v>9.6759959999999996</v>
      </c>
    </row>
    <row r="609" spans="1:9" x14ac:dyDescent="0.25">
      <c r="A609">
        <v>608</v>
      </c>
      <c r="D609">
        <v>148.33246</v>
      </c>
      <c r="E609">
        <v>9.6759959999999996</v>
      </c>
    </row>
    <row r="610" spans="1:9" x14ac:dyDescent="0.25">
      <c r="A610">
        <v>609</v>
      </c>
      <c r="D610">
        <v>148.33246</v>
      </c>
      <c r="E610">
        <v>9.6759959999999996</v>
      </c>
    </row>
    <row r="611" spans="1:9" x14ac:dyDescent="0.25">
      <c r="A611">
        <v>610</v>
      </c>
      <c r="D611">
        <v>148.33246</v>
      </c>
      <c r="E611">
        <v>9.6759959999999996</v>
      </c>
      <c r="F611">
        <v>151.65381500000001</v>
      </c>
      <c r="G611">
        <v>7.1141189999999996</v>
      </c>
    </row>
    <row r="612" spans="1:9" x14ac:dyDescent="0.25">
      <c r="A612">
        <v>611</v>
      </c>
      <c r="D612">
        <v>148.33246</v>
      </c>
      <c r="E612">
        <v>9.6759959999999996</v>
      </c>
      <c r="F612">
        <v>151.66057000000001</v>
      </c>
      <c r="G612">
        <v>7.0667280000000003</v>
      </c>
    </row>
    <row r="613" spans="1:9" x14ac:dyDescent="0.25">
      <c r="A613">
        <v>612</v>
      </c>
      <c r="D613">
        <v>148.33246</v>
      </c>
      <c r="E613">
        <v>9.6759959999999996</v>
      </c>
      <c r="F613">
        <v>151.66876099999999</v>
      </c>
      <c r="G613">
        <v>7.0886420000000001</v>
      </c>
    </row>
    <row r="614" spans="1:9" x14ac:dyDescent="0.25">
      <c r="A614">
        <v>613</v>
      </c>
      <c r="D614">
        <v>148.33246</v>
      </c>
      <c r="E614">
        <v>9.6759959999999996</v>
      </c>
      <c r="F614">
        <v>151.665144</v>
      </c>
      <c r="G614">
        <v>7.005827</v>
      </c>
    </row>
    <row r="615" spans="1:9" x14ac:dyDescent="0.25">
      <c r="A615">
        <v>614</v>
      </c>
      <c r="F615">
        <v>151.62392299999999</v>
      </c>
      <c r="G615">
        <v>7.0053479999999997</v>
      </c>
      <c r="H615">
        <v>148.878333</v>
      </c>
      <c r="I615">
        <v>10.246494999999999</v>
      </c>
    </row>
    <row r="616" spans="1:9" x14ac:dyDescent="0.25">
      <c r="A616">
        <v>615</v>
      </c>
      <c r="F616">
        <v>151.598499</v>
      </c>
      <c r="G616">
        <v>7.0199749999999996</v>
      </c>
      <c r="H616">
        <v>148.878333</v>
      </c>
      <c r="I616">
        <v>10.246494999999999</v>
      </c>
    </row>
    <row r="617" spans="1:9" x14ac:dyDescent="0.25">
      <c r="A617">
        <v>616</v>
      </c>
      <c r="F617">
        <v>151.61052000000001</v>
      </c>
      <c r="G617">
        <v>7.0361450000000003</v>
      </c>
      <c r="H617">
        <v>148.878333</v>
      </c>
      <c r="I617">
        <v>10.246494999999999</v>
      </c>
    </row>
    <row r="618" spans="1:9" x14ac:dyDescent="0.25">
      <c r="A618">
        <v>617</v>
      </c>
      <c r="F618">
        <v>151.60839199999998</v>
      </c>
      <c r="G618">
        <v>7.102417</v>
      </c>
      <c r="H618">
        <v>148.878333</v>
      </c>
      <c r="I618">
        <v>10.246494999999999</v>
      </c>
    </row>
    <row r="619" spans="1:9" x14ac:dyDescent="0.25">
      <c r="A619">
        <v>618</v>
      </c>
      <c r="B619">
        <v>126.57682300000002</v>
      </c>
      <c r="C619">
        <v>7.4639059999999997</v>
      </c>
      <c r="F619">
        <v>151.61312599999999</v>
      </c>
      <c r="G619">
        <v>7.0217309999999999</v>
      </c>
      <c r="H619">
        <v>148.878333</v>
      </c>
      <c r="I619">
        <v>10.246494999999999</v>
      </c>
    </row>
    <row r="620" spans="1:9" x14ac:dyDescent="0.25">
      <c r="A620">
        <v>619</v>
      </c>
      <c r="B620">
        <v>126.59599200000001</v>
      </c>
      <c r="C620">
        <v>7.4519789999999997</v>
      </c>
      <c r="H620">
        <v>148.878333</v>
      </c>
      <c r="I620">
        <v>10.246494999999999</v>
      </c>
    </row>
    <row r="621" spans="1:9" x14ac:dyDescent="0.25">
      <c r="A621">
        <v>620</v>
      </c>
      <c r="B621">
        <v>126.630629</v>
      </c>
      <c r="C621">
        <v>7.4540620000000004</v>
      </c>
      <c r="H621">
        <v>148.878333</v>
      </c>
      <c r="I621">
        <v>10.246494999999999</v>
      </c>
    </row>
    <row r="622" spans="1:9" x14ac:dyDescent="0.25">
      <c r="A622">
        <v>621</v>
      </c>
      <c r="B622">
        <v>126.591566</v>
      </c>
      <c r="C622">
        <v>7.4602599999999999</v>
      </c>
      <c r="H622">
        <v>148.878333</v>
      </c>
      <c r="I622">
        <v>10.246494999999999</v>
      </c>
    </row>
    <row r="623" spans="1:9" x14ac:dyDescent="0.25">
      <c r="A623">
        <v>622</v>
      </c>
      <c r="B623">
        <v>126.586512</v>
      </c>
      <c r="C623">
        <v>7.450469</v>
      </c>
      <c r="H623">
        <v>148.878333</v>
      </c>
      <c r="I623">
        <v>10.246494999999999</v>
      </c>
    </row>
    <row r="624" spans="1:9" x14ac:dyDescent="0.25">
      <c r="A624">
        <v>623</v>
      </c>
      <c r="B624">
        <v>126.56745400000001</v>
      </c>
      <c r="C624">
        <v>7.49</v>
      </c>
      <c r="H624">
        <v>148.878333</v>
      </c>
      <c r="I624">
        <v>10.246494999999999</v>
      </c>
    </row>
    <row r="625" spans="1:9" x14ac:dyDescent="0.25">
      <c r="A625">
        <v>624</v>
      </c>
      <c r="B625">
        <v>126.61286800000001</v>
      </c>
      <c r="C625">
        <v>7.4495319999999996</v>
      </c>
    </row>
    <row r="626" spans="1:9" x14ac:dyDescent="0.25">
      <c r="A626">
        <v>625</v>
      </c>
      <c r="B626">
        <v>126.60307500000002</v>
      </c>
      <c r="C626">
        <v>7.4348429999999999</v>
      </c>
    </row>
    <row r="627" spans="1:9" x14ac:dyDescent="0.25">
      <c r="A627">
        <v>626</v>
      </c>
      <c r="B627">
        <v>126.59416800000001</v>
      </c>
      <c r="C627">
        <v>7.4428640000000001</v>
      </c>
    </row>
    <row r="628" spans="1:9" x14ac:dyDescent="0.25">
      <c r="A628">
        <v>627</v>
      </c>
      <c r="B628">
        <v>126.59666700000001</v>
      </c>
      <c r="C628">
        <v>7.4190110000000002</v>
      </c>
    </row>
    <row r="629" spans="1:9" x14ac:dyDescent="0.25">
      <c r="A629">
        <v>628</v>
      </c>
      <c r="B629">
        <v>126.57682300000002</v>
      </c>
      <c r="C629">
        <v>7.4639059999999997</v>
      </c>
    </row>
    <row r="630" spans="1:9" x14ac:dyDescent="0.25">
      <c r="A630">
        <v>629</v>
      </c>
    </row>
    <row r="631" spans="1:9" x14ac:dyDescent="0.25">
      <c r="A631">
        <v>630</v>
      </c>
      <c r="D631">
        <v>115.85541800000001</v>
      </c>
      <c r="E631">
        <v>8.7077600000000004</v>
      </c>
    </row>
    <row r="632" spans="1:9" x14ac:dyDescent="0.25">
      <c r="A632">
        <v>631</v>
      </c>
      <c r="D632">
        <v>115.88932600000001</v>
      </c>
      <c r="E632">
        <v>8.7471879999999995</v>
      </c>
    </row>
    <row r="633" spans="1:9" x14ac:dyDescent="0.25">
      <c r="A633">
        <v>632</v>
      </c>
      <c r="D633">
        <v>115.90119800000001</v>
      </c>
      <c r="E633">
        <v>8.7483839999999997</v>
      </c>
    </row>
    <row r="634" spans="1:9" x14ac:dyDescent="0.25">
      <c r="A634">
        <v>633</v>
      </c>
      <c r="D634">
        <v>115.87760400000002</v>
      </c>
      <c r="E634">
        <v>8.7030209999999997</v>
      </c>
      <c r="F634">
        <v>123.15666800000001</v>
      </c>
      <c r="G634">
        <v>5.4195830000000003</v>
      </c>
    </row>
    <row r="635" spans="1:9" x14ac:dyDescent="0.25">
      <c r="A635">
        <v>634</v>
      </c>
      <c r="D635">
        <v>115.89494900000001</v>
      </c>
      <c r="E635">
        <v>8.6741670000000006</v>
      </c>
      <c r="F635">
        <v>123.15687800000001</v>
      </c>
      <c r="G635">
        <v>5.4489580000000002</v>
      </c>
    </row>
    <row r="636" spans="1:9" x14ac:dyDescent="0.25">
      <c r="A636">
        <v>635</v>
      </c>
      <c r="D636">
        <v>115.92474200000001</v>
      </c>
      <c r="E636">
        <v>8.6826039999999995</v>
      </c>
      <c r="F636">
        <v>123.12984300000001</v>
      </c>
      <c r="G636">
        <v>5.4664060000000001</v>
      </c>
    </row>
    <row r="637" spans="1:9" x14ac:dyDescent="0.25">
      <c r="A637">
        <v>636</v>
      </c>
      <c r="D637">
        <v>115.92708400000001</v>
      </c>
      <c r="E637">
        <v>8.7300520000000006</v>
      </c>
      <c r="F637">
        <v>123.14620100000002</v>
      </c>
      <c r="G637">
        <v>5.4676039999999997</v>
      </c>
    </row>
    <row r="638" spans="1:9" x14ac:dyDescent="0.25">
      <c r="A638">
        <v>637</v>
      </c>
      <c r="D638">
        <v>115.89427000000001</v>
      </c>
      <c r="E638">
        <v>8.6646350000000005</v>
      </c>
      <c r="F638">
        <v>123.16609800000001</v>
      </c>
      <c r="G638">
        <v>5.4629159999999999</v>
      </c>
    </row>
    <row r="639" spans="1:9" x14ac:dyDescent="0.25">
      <c r="A639">
        <v>638</v>
      </c>
      <c r="D639">
        <v>115.90911300000002</v>
      </c>
      <c r="E639">
        <v>8.7003129999999995</v>
      </c>
      <c r="F639">
        <v>123.16630400000001</v>
      </c>
      <c r="G639">
        <v>5.4578119999999997</v>
      </c>
    </row>
    <row r="640" spans="1:9" x14ac:dyDescent="0.25">
      <c r="A640">
        <v>639</v>
      </c>
      <c r="F640">
        <v>123.158907</v>
      </c>
      <c r="G640">
        <v>5.4767710000000003</v>
      </c>
      <c r="H640">
        <v>117.57208500000002</v>
      </c>
      <c r="I640">
        <v>8.3038539999999994</v>
      </c>
    </row>
    <row r="641" spans="1:9" x14ac:dyDescent="0.25">
      <c r="A641">
        <v>640</v>
      </c>
      <c r="F641">
        <v>123.11093700000001</v>
      </c>
      <c r="G641">
        <v>5.4419269999999997</v>
      </c>
      <c r="H641">
        <v>117.493178</v>
      </c>
      <c r="I641">
        <v>8.3257290000000008</v>
      </c>
    </row>
    <row r="642" spans="1:9" x14ac:dyDescent="0.25">
      <c r="A642">
        <v>641</v>
      </c>
      <c r="F642">
        <v>123.15036600000002</v>
      </c>
      <c r="G642">
        <v>5.4663539999999999</v>
      </c>
      <c r="H642">
        <v>117.48255400000001</v>
      </c>
      <c r="I642">
        <v>8.2952080000000006</v>
      </c>
    </row>
    <row r="643" spans="1:9" x14ac:dyDescent="0.25">
      <c r="A643">
        <v>642</v>
      </c>
      <c r="B643">
        <v>103.136042</v>
      </c>
      <c r="C643">
        <v>6.3670309999999999</v>
      </c>
      <c r="F643">
        <v>123.15036600000002</v>
      </c>
      <c r="G643">
        <v>5.4663539999999999</v>
      </c>
      <c r="H643">
        <v>117.49052300000001</v>
      </c>
      <c r="I643">
        <v>8.2912499999999998</v>
      </c>
    </row>
    <row r="644" spans="1:9" x14ac:dyDescent="0.25">
      <c r="A644">
        <v>643</v>
      </c>
      <c r="B644">
        <v>103.086512</v>
      </c>
      <c r="C644">
        <v>6.4414579999999999</v>
      </c>
      <c r="H644">
        <v>117.55469000000001</v>
      </c>
      <c r="I644">
        <v>8.2693750000000001</v>
      </c>
    </row>
    <row r="645" spans="1:9" x14ac:dyDescent="0.25">
      <c r="A645">
        <v>644</v>
      </c>
      <c r="B645">
        <v>103.09479400000001</v>
      </c>
      <c r="C645">
        <v>6.396979</v>
      </c>
      <c r="H645">
        <v>117.50171900000001</v>
      </c>
      <c r="I645">
        <v>8.319115</v>
      </c>
    </row>
    <row r="646" spans="1:9" x14ac:dyDescent="0.25">
      <c r="A646">
        <v>645</v>
      </c>
      <c r="B646">
        <v>103.10349100000001</v>
      </c>
      <c r="C646">
        <v>6.3791669999999998</v>
      </c>
      <c r="H646">
        <v>117.46015800000001</v>
      </c>
      <c r="I646">
        <v>8.3022390000000001</v>
      </c>
    </row>
    <row r="647" spans="1:9" x14ac:dyDescent="0.25">
      <c r="A647">
        <v>646</v>
      </c>
      <c r="B647">
        <v>103.09218800000001</v>
      </c>
      <c r="C647">
        <v>6.4044270000000001</v>
      </c>
      <c r="H647">
        <v>117.46703200000002</v>
      </c>
      <c r="I647">
        <v>8.2780210000000007</v>
      </c>
    </row>
    <row r="648" spans="1:9" x14ac:dyDescent="0.25">
      <c r="A648">
        <v>647</v>
      </c>
      <c r="B648">
        <v>103.09104000000001</v>
      </c>
      <c r="C648">
        <v>6.3655730000000004</v>
      </c>
      <c r="H648">
        <v>117.57208500000002</v>
      </c>
      <c r="I648">
        <v>8.3038539999999994</v>
      </c>
    </row>
    <row r="649" spans="1:9" x14ac:dyDescent="0.25">
      <c r="A649">
        <v>648</v>
      </c>
      <c r="B649">
        <v>103.09900900000001</v>
      </c>
      <c r="C649">
        <v>6.3648439999999997</v>
      </c>
    </row>
    <row r="650" spans="1:9" x14ac:dyDescent="0.25">
      <c r="A650">
        <v>649</v>
      </c>
      <c r="B650">
        <v>103.10760300000001</v>
      </c>
      <c r="C650">
        <v>6.3841140000000003</v>
      </c>
    </row>
    <row r="651" spans="1:9" x14ac:dyDescent="0.25">
      <c r="A651">
        <v>650</v>
      </c>
      <c r="B651">
        <v>103.103178</v>
      </c>
      <c r="C651">
        <v>6.3891660000000003</v>
      </c>
    </row>
    <row r="652" spans="1:9" x14ac:dyDescent="0.25">
      <c r="A652">
        <v>651</v>
      </c>
      <c r="B652">
        <v>103.133284</v>
      </c>
      <c r="C652">
        <v>6.4034370000000003</v>
      </c>
    </row>
    <row r="653" spans="1:9" x14ac:dyDescent="0.25">
      <c r="A653">
        <v>652</v>
      </c>
      <c r="D653">
        <v>93.369532000000007</v>
      </c>
      <c r="E653">
        <v>7.8873430000000004</v>
      </c>
    </row>
    <row r="654" spans="1:9" x14ac:dyDescent="0.25">
      <c r="A654">
        <v>653</v>
      </c>
      <c r="D654">
        <v>93.341824000000003</v>
      </c>
      <c r="E654">
        <v>7.8692700000000002</v>
      </c>
    </row>
    <row r="655" spans="1:9" x14ac:dyDescent="0.25">
      <c r="A655">
        <v>654</v>
      </c>
      <c r="D655">
        <v>93.340573000000006</v>
      </c>
      <c r="E655">
        <v>7.855156</v>
      </c>
    </row>
    <row r="656" spans="1:9" x14ac:dyDescent="0.25">
      <c r="A656">
        <v>655</v>
      </c>
      <c r="D656">
        <v>93.313752000000008</v>
      </c>
      <c r="E656">
        <v>7.8311970000000004</v>
      </c>
    </row>
    <row r="657" spans="1:9" x14ac:dyDescent="0.25">
      <c r="A657">
        <v>656</v>
      </c>
      <c r="D657">
        <v>93.341666000000004</v>
      </c>
      <c r="E657">
        <v>7.8447389999999997</v>
      </c>
      <c r="F657">
        <v>99.181303000000014</v>
      </c>
      <c r="G657">
        <v>5.3491669999999996</v>
      </c>
    </row>
    <row r="658" spans="1:9" x14ac:dyDescent="0.25">
      <c r="A658">
        <v>657</v>
      </c>
      <c r="D658">
        <v>93.354376000000002</v>
      </c>
      <c r="E658">
        <v>7.8548439999999999</v>
      </c>
      <c r="F658">
        <v>99.181303000000014</v>
      </c>
      <c r="G658">
        <v>5.3491669999999996</v>
      </c>
    </row>
    <row r="659" spans="1:9" x14ac:dyDescent="0.25">
      <c r="A659">
        <v>658</v>
      </c>
      <c r="D659">
        <v>93.369532000000007</v>
      </c>
      <c r="E659">
        <v>7.8873430000000004</v>
      </c>
      <c r="F659">
        <v>99.163645000000002</v>
      </c>
      <c r="G659">
        <v>5.3143750000000001</v>
      </c>
    </row>
    <row r="660" spans="1:9" x14ac:dyDescent="0.25">
      <c r="A660">
        <v>659</v>
      </c>
      <c r="D660">
        <v>93.369532000000007</v>
      </c>
      <c r="E660">
        <v>7.8873430000000004</v>
      </c>
      <c r="F660">
        <v>99.139378000000008</v>
      </c>
      <c r="G660">
        <v>5.3162500000000001</v>
      </c>
    </row>
    <row r="661" spans="1:9" x14ac:dyDescent="0.25">
      <c r="A661">
        <v>660</v>
      </c>
      <c r="D661">
        <v>93.369532000000007</v>
      </c>
      <c r="E661">
        <v>7.8873430000000004</v>
      </c>
      <c r="F661">
        <v>99.118960000000001</v>
      </c>
      <c r="G661">
        <v>5.3321870000000002</v>
      </c>
    </row>
    <row r="662" spans="1:9" x14ac:dyDescent="0.25">
      <c r="A662">
        <v>661</v>
      </c>
      <c r="F662">
        <v>99.230468999999999</v>
      </c>
      <c r="G662">
        <v>5.3039579999999997</v>
      </c>
      <c r="H662">
        <v>93.937708000000001</v>
      </c>
      <c r="I662">
        <v>8.6546869999999991</v>
      </c>
    </row>
    <row r="663" spans="1:9" x14ac:dyDescent="0.25">
      <c r="A663">
        <v>662</v>
      </c>
      <c r="F663">
        <v>99.234427000000011</v>
      </c>
      <c r="G663">
        <v>5.3903650000000001</v>
      </c>
      <c r="H663">
        <v>93.866251000000005</v>
      </c>
      <c r="I663">
        <v>8.5894270000000006</v>
      </c>
    </row>
    <row r="664" spans="1:9" x14ac:dyDescent="0.25">
      <c r="A664">
        <v>663</v>
      </c>
      <c r="F664">
        <v>99.238699000000011</v>
      </c>
      <c r="G664">
        <v>5.3963020000000004</v>
      </c>
      <c r="H664">
        <v>93.84729200000001</v>
      </c>
      <c r="I664">
        <v>8.6004170000000002</v>
      </c>
    </row>
    <row r="665" spans="1:9" x14ac:dyDescent="0.25">
      <c r="A665">
        <v>664</v>
      </c>
      <c r="F665">
        <v>99.181303000000014</v>
      </c>
      <c r="G665">
        <v>5.3491669999999996</v>
      </c>
      <c r="H665">
        <v>93.857813000000007</v>
      </c>
      <c r="I665">
        <v>8.627656</v>
      </c>
    </row>
    <row r="666" spans="1:9" x14ac:dyDescent="0.25">
      <c r="A666">
        <v>665</v>
      </c>
      <c r="F666">
        <v>99.181303000000014</v>
      </c>
      <c r="G666">
        <v>5.3491669999999996</v>
      </c>
      <c r="H666">
        <v>93.845157999999998</v>
      </c>
      <c r="I666">
        <v>8.6177080000000004</v>
      </c>
    </row>
    <row r="667" spans="1:9" x14ac:dyDescent="0.25">
      <c r="A667">
        <v>666</v>
      </c>
      <c r="B667">
        <v>81.587396000000012</v>
      </c>
      <c r="C667">
        <v>5.6995310000000003</v>
      </c>
      <c r="H667">
        <v>93.863177000000007</v>
      </c>
      <c r="I667">
        <v>8.6199480000000008</v>
      </c>
    </row>
    <row r="668" spans="1:9" x14ac:dyDescent="0.25">
      <c r="A668">
        <v>667</v>
      </c>
      <c r="B668">
        <v>81.534219000000007</v>
      </c>
      <c r="C668">
        <v>5.7105730000000001</v>
      </c>
      <c r="H668">
        <v>93.90692700000001</v>
      </c>
      <c r="I668">
        <v>8.6304160000000003</v>
      </c>
    </row>
    <row r="669" spans="1:9" x14ac:dyDescent="0.25">
      <c r="A669">
        <v>668</v>
      </c>
      <c r="B669">
        <v>81.535521000000003</v>
      </c>
      <c r="C669">
        <v>5.695208</v>
      </c>
      <c r="H669">
        <v>93.856198000000006</v>
      </c>
      <c r="I669">
        <v>8.6176560000000002</v>
      </c>
    </row>
    <row r="670" spans="1:9" x14ac:dyDescent="0.25">
      <c r="A670">
        <v>669</v>
      </c>
      <c r="B670">
        <v>81.566615000000013</v>
      </c>
      <c r="C670">
        <v>5.7066140000000001</v>
      </c>
      <c r="H670">
        <v>93.827084000000013</v>
      </c>
      <c r="I670">
        <v>8.6440619999999999</v>
      </c>
    </row>
    <row r="671" spans="1:9" x14ac:dyDescent="0.25">
      <c r="A671">
        <v>670</v>
      </c>
      <c r="B671">
        <v>81.562708000000015</v>
      </c>
      <c r="C671">
        <v>5.7005720000000002</v>
      </c>
      <c r="H671">
        <v>93.937708000000001</v>
      </c>
      <c r="I671">
        <v>8.6546869999999991</v>
      </c>
    </row>
    <row r="672" spans="1:9" x14ac:dyDescent="0.25">
      <c r="A672">
        <v>671</v>
      </c>
      <c r="B672">
        <v>81.573750000000004</v>
      </c>
      <c r="C672">
        <v>5.7111460000000003</v>
      </c>
    </row>
    <row r="673" spans="1:9" x14ac:dyDescent="0.25">
      <c r="A673">
        <v>672</v>
      </c>
      <c r="B673">
        <v>81.561094000000011</v>
      </c>
      <c r="C673">
        <v>5.6741669999999997</v>
      </c>
    </row>
    <row r="674" spans="1:9" x14ac:dyDescent="0.25">
      <c r="A674">
        <v>673</v>
      </c>
      <c r="B674">
        <v>81.591459000000015</v>
      </c>
      <c r="C674">
        <v>5.7014579999999997</v>
      </c>
    </row>
    <row r="675" spans="1:9" x14ac:dyDescent="0.25">
      <c r="A675">
        <v>674</v>
      </c>
      <c r="B675">
        <v>81.617343000000005</v>
      </c>
      <c r="C675">
        <v>5.7278120000000001</v>
      </c>
      <c r="D675">
        <v>75.703385000000011</v>
      </c>
      <c r="E675">
        <v>7.2766140000000004</v>
      </c>
    </row>
    <row r="676" spans="1:9" x14ac:dyDescent="0.25">
      <c r="A676">
        <v>675</v>
      </c>
      <c r="B676">
        <v>81.570989000000012</v>
      </c>
      <c r="C676">
        <v>5.6874479999999998</v>
      </c>
      <c r="D676">
        <v>75.692187000000004</v>
      </c>
      <c r="E676">
        <v>7.2635420000000002</v>
      </c>
    </row>
    <row r="677" spans="1:9" x14ac:dyDescent="0.25">
      <c r="A677">
        <v>676</v>
      </c>
      <c r="D677">
        <v>75.746458000000004</v>
      </c>
      <c r="E677">
        <v>7.2640099999999999</v>
      </c>
    </row>
    <row r="678" spans="1:9" x14ac:dyDescent="0.25">
      <c r="A678">
        <v>677</v>
      </c>
      <c r="D678">
        <v>75.786405999999999</v>
      </c>
      <c r="E678">
        <v>7.2896349999999996</v>
      </c>
    </row>
    <row r="679" spans="1:9" x14ac:dyDescent="0.25">
      <c r="A679">
        <v>678</v>
      </c>
      <c r="D679">
        <v>75.780208000000002</v>
      </c>
      <c r="E679">
        <v>7.2776560000000003</v>
      </c>
    </row>
    <row r="680" spans="1:9" x14ac:dyDescent="0.25">
      <c r="A680">
        <v>679</v>
      </c>
      <c r="D680">
        <v>75.691666000000012</v>
      </c>
      <c r="E680">
        <v>7.2692180000000004</v>
      </c>
      <c r="F680">
        <v>80.112552000000008</v>
      </c>
      <c r="G680">
        <v>4.8611449999999996</v>
      </c>
    </row>
    <row r="681" spans="1:9" x14ac:dyDescent="0.25">
      <c r="A681">
        <v>680</v>
      </c>
      <c r="D681">
        <v>75.691666000000012</v>
      </c>
      <c r="E681">
        <v>7.2692180000000004</v>
      </c>
      <c r="F681">
        <v>80.131667000000007</v>
      </c>
      <c r="G681">
        <v>4.8771870000000002</v>
      </c>
    </row>
    <row r="682" spans="1:9" x14ac:dyDescent="0.25">
      <c r="A682">
        <v>681</v>
      </c>
      <c r="D682">
        <v>75.691666000000012</v>
      </c>
      <c r="E682">
        <v>7.2692180000000004</v>
      </c>
      <c r="F682">
        <v>80.123177000000013</v>
      </c>
      <c r="G682">
        <v>4.8734890000000002</v>
      </c>
    </row>
    <row r="683" spans="1:9" x14ac:dyDescent="0.25">
      <c r="A683">
        <v>682</v>
      </c>
      <c r="D683">
        <v>75.691666000000012</v>
      </c>
      <c r="E683">
        <v>7.2692180000000004</v>
      </c>
      <c r="F683">
        <v>80.100625000000008</v>
      </c>
      <c r="G683">
        <v>4.8115629999999996</v>
      </c>
    </row>
    <row r="684" spans="1:9" x14ac:dyDescent="0.25">
      <c r="A684">
        <v>683</v>
      </c>
      <c r="D684">
        <v>75.691666000000012</v>
      </c>
      <c r="E684">
        <v>7.2692180000000004</v>
      </c>
      <c r="F684">
        <v>80.085833000000008</v>
      </c>
      <c r="G684">
        <v>4.8649480000000001</v>
      </c>
    </row>
    <row r="685" spans="1:9" x14ac:dyDescent="0.25">
      <c r="A685">
        <v>684</v>
      </c>
      <c r="F685">
        <v>80.083907000000011</v>
      </c>
      <c r="G685">
        <v>4.8706250000000004</v>
      </c>
      <c r="H685">
        <v>76.52145800000001</v>
      </c>
      <c r="I685">
        <v>8.1117709999999992</v>
      </c>
    </row>
    <row r="686" spans="1:9" x14ac:dyDescent="0.25">
      <c r="A686">
        <v>685</v>
      </c>
      <c r="F686">
        <v>80.112552000000008</v>
      </c>
      <c r="G686">
        <v>4.8611449999999996</v>
      </c>
      <c r="H686">
        <v>76.522083000000009</v>
      </c>
      <c r="I686">
        <v>8.0991140000000001</v>
      </c>
    </row>
    <row r="687" spans="1:9" x14ac:dyDescent="0.25">
      <c r="A687">
        <v>686</v>
      </c>
      <c r="F687">
        <v>80.112552000000008</v>
      </c>
      <c r="G687">
        <v>4.8611449999999996</v>
      </c>
      <c r="H687">
        <v>76.511615000000006</v>
      </c>
      <c r="I687">
        <v>8.0881249999999998</v>
      </c>
    </row>
    <row r="688" spans="1:9" x14ac:dyDescent="0.25">
      <c r="A688">
        <v>687</v>
      </c>
      <c r="F688">
        <v>80.112552000000008</v>
      </c>
      <c r="G688">
        <v>4.8611449999999996</v>
      </c>
      <c r="H688">
        <v>76.520052000000007</v>
      </c>
      <c r="I688">
        <v>8.0969270000000009</v>
      </c>
    </row>
    <row r="689" spans="1:9" x14ac:dyDescent="0.25">
      <c r="A689">
        <v>688</v>
      </c>
      <c r="B689">
        <v>64.498684000000011</v>
      </c>
      <c r="C689">
        <v>6.1914579999999999</v>
      </c>
      <c r="F689">
        <v>80.112552000000008</v>
      </c>
      <c r="G689">
        <v>4.8611449999999996</v>
      </c>
      <c r="H689">
        <v>76.513281000000006</v>
      </c>
      <c r="I689">
        <v>8.0993750000000002</v>
      </c>
    </row>
    <row r="690" spans="1:9" x14ac:dyDescent="0.25">
      <c r="A690">
        <v>689</v>
      </c>
      <c r="B690">
        <v>64.511929000000009</v>
      </c>
      <c r="C690">
        <v>6.1655550000000003</v>
      </c>
      <c r="H690">
        <v>76.563698000000002</v>
      </c>
      <c r="I690">
        <v>8.1131250000000001</v>
      </c>
    </row>
    <row r="691" spans="1:9" x14ac:dyDescent="0.25">
      <c r="A691">
        <v>690</v>
      </c>
      <c r="B691">
        <v>64.517616000000004</v>
      </c>
      <c r="C691">
        <v>6.1844910000000004</v>
      </c>
      <c r="H691">
        <v>76.570000000000007</v>
      </c>
      <c r="I691">
        <v>8.1208860000000005</v>
      </c>
    </row>
    <row r="692" spans="1:9" x14ac:dyDescent="0.25">
      <c r="A692">
        <v>691</v>
      </c>
      <c r="B692">
        <v>64.519318000000013</v>
      </c>
      <c r="C692">
        <v>6.1833210000000003</v>
      </c>
      <c r="H692">
        <v>76.553125000000009</v>
      </c>
      <c r="I692">
        <v>8.1101559999999999</v>
      </c>
    </row>
    <row r="693" spans="1:9" x14ac:dyDescent="0.25">
      <c r="A693">
        <v>692</v>
      </c>
      <c r="B693">
        <v>64.510384000000016</v>
      </c>
      <c r="C693">
        <v>6.1781610000000002</v>
      </c>
      <c r="H693">
        <v>76.53255200000001</v>
      </c>
      <c r="I693">
        <v>8.1056249999999999</v>
      </c>
    </row>
    <row r="694" spans="1:9" x14ac:dyDescent="0.25">
      <c r="A694">
        <v>693</v>
      </c>
      <c r="B694">
        <v>64.51075400000002</v>
      </c>
      <c r="C694">
        <v>6.1716189999999997</v>
      </c>
      <c r="H694">
        <v>76.553437000000002</v>
      </c>
      <c r="I694">
        <v>8.0376560000000001</v>
      </c>
    </row>
    <row r="695" spans="1:9" x14ac:dyDescent="0.25">
      <c r="A695">
        <v>694</v>
      </c>
      <c r="B695">
        <v>64.505970000000019</v>
      </c>
      <c r="C695">
        <v>6.1681080000000001</v>
      </c>
    </row>
    <row r="696" spans="1:9" x14ac:dyDescent="0.25">
      <c r="A696">
        <v>695</v>
      </c>
      <c r="B696">
        <v>64.498154000000014</v>
      </c>
      <c r="C696">
        <v>6.1730020000000003</v>
      </c>
    </row>
    <row r="697" spans="1:9" x14ac:dyDescent="0.25">
      <c r="A697">
        <v>696</v>
      </c>
      <c r="B697">
        <v>64.515759000000003</v>
      </c>
      <c r="C697">
        <v>6.1713529999999999</v>
      </c>
    </row>
    <row r="698" spans="1:9" x14ac:dyDescent="0.25">
      <c r="A698">
        <v>697</v>
      </c>
      <c r="B698">
        <v>64.487141000000008</v>
      </c>
      <c r="C698">
        <v>6.1698110000000002</v>
      </c>
      <c r="D698">
        <v>56.764015000000015</v>
      </c>
      <c r="E698">
        <v>8.2870310000000007</v>
      </c>
    </row>
    <row r="699" spans="1:9" x14ac:dyDescent="0.25">
      <c r="A699">
        <v>698</v>
      </c>
      <c r="B699">
        <v>64.503685000000019</v>
      </c>
      <c r="C699">
        <v>6.1823629999999996</v>
      </c>
      <c r="D699">
        <v>56.778374000000014</v>
      </c>
      <c r="E699">
        <v>8.3066580000000005</v>
      </c>
    </row>
    <row r="700" spans="1:9" x14ac:dyDescent="0.25">
      <c r="A700">
        <v>699</v>
      </c>
      <c r="D700">
        <v>56.780930000000012</v>
      </c>
      <c r="E700">
        <v>8.2964450000000003</v>
      </c>
    </row>
    <row r="701" spans="1:9" x14ac:dyDescent="0.25">
      <c r="A701">
        <v>700</v>
      </c>
      <c r="D701">
        <v>56.768910000000012</v>
      </c>
      <c r="E701">
        <v>8.2841059999999995</v>
      </c>
    </row>
    <row r="702" spans="1:9" x14ac:dyDescent="0.25">
      <c r="A702">
        <v>701</v>
      </c>
      <c r="D702">
        <v>56.772793000000014</v>
      </c>
      <c r="E702">
        <v>8.298413</v>
      </c>
    </row>
    <row r="703" spans="1:9" x14ac:dyDescent="0.25">
      <c r="A703">
        <v>702</v>
      </c>
      <c r="D703">
        <v>56.779972000000015</v>
      </c>
      <c r="E703">
        <v>8.2974029999999992</v>
      </c>
      <c r="F703">
        <v>62.568474000000016</v>
      </c>
      <c r="G703">
        <v>4.8407369999999998</v>
      </c>
    </row>
    <row r="704" spans="1:9" x14ac:dyDescent="0.25">
      <c r="A704">
        <v>703</v>
      </c>
      <c r="D704">
        <v>56.790554000000014</v>
      </c>
      <c r="E704">
        <v>8.2918710000000004</v>
      </c>
      <c r="F704">
        <v>62.615013000000012</v>
      </c>
      <c r="G704">
        <v>4.8332369999999996</v>
      </c>
    </row>
    <row r="705" spans="1:9" x14ac:dyDescent="0.25">
      <c r="A705">
        <v>704</v>
      </c>
      <c r="D705">
        <v>56.79039800000001</v>
      </c>
      <c r="E705">
        <v>8.3028289999999991</v>
      </c>
      <c r="F705">
        <v>62.601292000000015</v>
      </c>
      <c r="G705">
        <v>4.8031329999999999</v>
      </c>
    </row>
    <row r="706" spans="1:9" x14ac:dyDescent="0.25">
      <c r="A706">
        <v>705</v>
      </c>
      <c r="D706">
        <v>56.722687000000015</v>
      </c>
      <c r="E706">
        <v>8.271979</v>
      </c>
      <c r="F706">
        <v>62.575764000000014</v>
      </c>
      <c r="G706">
        <v>4.8101529999999997</v>
      </c>
    </row>
    <row r="707" spans="1:9" x14ac:dyDescent="0.25">
      <c r="A707">
        <v>706</v>
      </c>
      <c r="D707">
        <v>56.722687000000015</v>
      </c>
      <c r="E707">
        <v>8.271979</v>
      </c>
      <c r="F707">
        <v>62.586613000000014</v>
      </c>
      <c r="G707">
        <v>4.7956329999999996</v>
      </c>
    </row>
    <row r="708" spans="1:9" x14ac:dyDescent="0.25">
      <c r="A708">
        <v>707</v>
      </c>
      <c r="F708">
        <v>62.600495000000016</v>
      </c>
      <c r="G708">
        <v>4.7902069999999997</v>
      </c>
      <c r="H708">
        <v>58.188561000000014</v>
      </c>
      <c r="I708">
        <v>8.4112799999999996</v>
      </c>
    </row>
    <row r="709" spans="1:9" x14ac:dyDescent="0.25">
      <c r="A709">
        <v>708</v>
      </c>
      <c r="F709">
        <v>62.56507100000001</v>
      </c>
      <c r="G709">
        <v>4.7848889999999997</v>
      </c>
      <c r="H709">
        <v>58.178295000000013</v>
      </c>
      <c r="I709">
        <v>8.4235659999999992</v>
      </c>
    </row>
    <row r="710" spans="1:9" x14ac:dyDescent="0.25">
      <c r="A710">
        <v>709</v>
      </c>
      <c r="F710">
        <v>62.579270000000015</v>
      </c>
      <c r="G710">
        <v>4.8045150000000003</v>
      </c>
      <c r="H710">
        <v>58.176331000000012</v>
      </c>
      <c r="I710">
        <v>8.4299490000000006</v>
      </c>
    </row>
    <row r="711" spans="1:9" x14ac:dyDescent="0.25">
      <c r="A711">
        <v>710</v>
      </c>
      <c r="B711">
        <v>43.871235000000013</v>
      </c>
      <c r="C711">
        <v>6.684463</v>
      </c>
      <c r="F711">
        <v>62.585385000000016</v>
      </c>
      <c r="G711">
        <v>4.8241949999999996</v>
      </c>
      <c r="H711">
        <v>58.16452000000001</v>
      </c>
      <c r="I711">
        <v>8.4108529999999995</v>
      </c>
    </row>
    <row r="712" spans="1:9" x14ac:dyDescent="0.25">
      <c r="A712">
        <v>711</v>
      </c>
      <c r="B712">
        <v>43.922241000000014</v>
      </c>
      <c r="C712">
        <v>6.701695</v>
      </c>
      <c r="F712">
        <v>62.585385000000016</v>
      </c>
      <c r="G712">
        <v>4.8241949999999996</v>
      </c>
      <c r="H712">
        <v>58.178829000000015</v>
      </c>
      <c r="I712">
        <v>8.4027689999999993</v>
      </c>
    </row>
    <row r="713" spans="1:9" x14ac:dyDescent="0.25">
      <c r="A713">
        <v>712</v>
      </c>
      <c r="B713">
        <v>43.934048000000011</v>
      </c>
      <c r="C713">
        <v>6.7091950000000002</v>
      </c>
      <c r="H713">
        <v>58.174572000000012</v>
      </c>
      <c r="I713">
        <v>8.4108009999999993</v>
      </c>
    </row>
    <row r="714" spans="1:9" x14ac:dyDescent="0.25">
      <c r="A714">
        <v>713</v>
      </c>
      <c r="B714">
        <v>43.916496000000016</v>
      </c>
      <c r="C714">
        <v>6.6815369999999996</v>
      </c>
      <c r="H714">
        <v>58.242657000000015</v>
      </c>
      <c r="I714">
        <v>8.4398949999999999</v>
      </c>
    </row>
    <row r="715" spans="1:9" x14ac:dyDescent="0.25">
      <c r="A715">
        <v>714</v>
      </c>
      <c r="B715">
        <v>43.910805000000011</v>
      </c>
      <c r="C715">
        <v>6.6843560000000002</v>
      </c>
      <c r="H715">
        <v>58.225742000000011</v>
      </c>
      <c r="I715">
        <v>8.3861220000000003</v>
      </c>
    </row>
    <row r="716" spans="1:9" x14ac:dyDescent="0.25">
      <c r="A716">
        <v>715</v>
      </c>
      <c r="B716">
        <v>43.920113000000015</v>
      </c>
      <c r="C716">
        <v>6.7053659999999997</v>
      </c>
      <c r="H716">
        <v>58.188561000000014</v>
      </c>
      <c r="I716">
        <v>8.4112799999999996</v>
      </c>
    </row>
    <row r="717" spans="1:9" x14ac:dyDescent="0.25">
      <c r="A717">
        <v>716</v>
      </c>
      <c r="B717">
        <v>43.910114000000014</v>
      </c>
      <c r="C717">
        <v>6.6819090000000001</v>
      </c>
      <c r="H717">
        <v>58.188561000000014</v>
      </c>
      <c r="I717">
        <v>8.4112799999999996</v>
      </c>
    </row>
    <row r="718" spans="1:9" x14ac:dyDescent="0.25">
      <c r="A718">
        <v>717</v>
      </c>
      <c r="B718">
        <v>43.877190000000013</v>
      </c>
      <c r="C718">
        <v>6.6762180000000004</v>
      </c>
    </row>
    <row r="719" spans="1:9" x14ac:dyDescent="0.25">
      <c r="A719">
        <v>718</v>
      </c>
      <c r="B719">
        <v>43.891071000000011</v>
      </c>
      <c r="C719">
        <v>6.6547299999999998</v>
      </c>
    </row>
    <row r="720" spans="1:9" x14ac:dyDescent="0.25">
      <c r="A720">
        <v>719</v>
      </c>
      <c r="B720">
        <v>43.875595000000011</v>
      </c>
      <c r="C720">
        <v>6.6976000000000004</v>
      </c>
    </row>
    <row r="721" spans="1:9" x14ac:dyDescent="0.25">
      <c r="A721">
        <v>720</v>
      </c>
      <c r="B721">
        <v>43.935166000000017</v>
      </c>
      <c r="C721">
        <v>6.6948340000000002</v>
      </c>
      <c r="D721">
        <v>35.453570000000013</v>
      </c>
      <c r="E721">
        <v>8.6915829999999996</v>
      </c>
    </row>
    <row r="722" spans="1:9" x14ac:dyDescent="0.25">
      <c r="A722">
        <v>721</v>
      </c>
      <c r="B722">
        <v>43.935166000000017</v>
      </c>
      <c r="C722">
        <v>6.6948340000000002</v>
      </c>
      <c r="D722">
        <v>35.439901000000013</v>
      </c>
      <c r="E722">
        <v>8.6642969999999995</v>
      </c>
    </row>
    <row r="723" spans="1:9" x14ac:dyDescent="0.25">
      <c r="A723">
        <v>722</v>
      </c>
      <c r="D723">
        <v>35.446283000000008</v>
      </c>
      <c r="E723">
        <v>8.6745619999999999</v>
      </c>
    </row>
    <row r="724" spans="1:9" x14ac:dyDescent="0.25">
      <c r="A724">
        <v>723</v>
      </c>
      <c r="D724">
        <v>35.417298000000017</v>
      </c>
      <c r="E724">
        <v>8.6691369999999992</v>
      </c>
    </row>
    <row r="725" spans="1:9" x14ac:dyDescent="0.25">
      <c r="A725">
        <v>724</v>
      </c>
      <c r="D725">
        <v>35.438412000000014</v>
      </c>
      <c r="E725">
        <v>8.6665320000000001</v>
      </c>
    </row>
    <row r="726" spans="1:9" x14ac:dyDescent="0.25">
      <c r="A726">
        <v>725</v>
      </c>
      <c r="D726">
        <v>35.414210000000011</v>
      </c>
      <c r="E726">
        <v>8.6498830000000009</v>
      </c>
      <c r="F726">
        <v>40.709763000000017</v>
      </c>
      <c r="G726">
        <v>5.3372510000000002</v>
      </c>
    </row>
    <row r="727" spans="1:9" x14ac:dyDescent="0.25">
      <c r="A727">
        <v>726</v>
      </c>
      <c r="D727">
        <v>35.435911000000011</v>
      </c>
      <c r="E727">
        <v>8.6263210000000008</v>
      </c>
      <c r="F727">
        <v>40.681309000000013</v>
      </c>
      <c r="G727">
        <v>5.3691110000000002</v>
      </c>
    </row>
    <row r="728" spans="1:9" x14ac:dyDescent="0.25">
      <c r="A728">
        <v>727</v>
      </c>
      <c r="D728">
        <v>35.450218000000014</v>
      </c>
      <c r="E728">
        <v>8.6391919999999995</v>
      </c>
      <c r="F728">
        <v>40.670986000000013</v>
      </c>
      <c r="G728">
        <v>5.3681010000000002</v>
      </c>
    </row>
    <row r="729" spans="1:9" x14ac:dyDescent="0.25">
      <c r="A729">
        <v>728</v>
      </c>
      <c r="D729">
        <v>35.463730000000012</v>
      </c>
      <c r="E729">
        <v>8.6588729999999998</v>
      </c>
      <c r="F729">
        <v>40.705773000000015</v>
      </c>
      <c r="G729">
        <v>5.3701210000000001</v>
      </c>
    </row>
    <row r="730" spans="1:9" x14ac:dyDescent="0.25">
      <c r="A730">
        <v>729</v>
      </c>
      <c r="D730">
        <v>35.435911000000011</v>
      </c>
      <c r="E730">
        <v>8.6674880000000005</v>
      </c>
      <c r="F730">
        <v>40.713062000000015</v>
      </c>
      <c r="G730">
        <v>5.3283690000000004</v>
      </c>
      <c r="H730">
        <v>37.614884000000011</v>
      </c>
      <c r="I730">
        <v>9.4179770000000005</v>
      </c>
    </row>
    <row r="731" spans="1:9" x14ac:dyDescent="0.25">
      <c r="A731">
        <v>730</v>
      </c>
      <c r="F731">
        <v>40.665032000000011</v>
      </c>
      <c r="G731">
        <v>5.2649150000000002</v>
      </c>
      <c r="H731">
        <v>37.614884000000011</v>
      </c>
      <c r="I731">
        <v>9.4179770000000005</v>
      </c>
    </row>
    <row r="732" spans="1:9" x14ac:dyDescent="0.25">
      <c r="A732">
        <v>731</v>
      </c>
      <c r="F732">
        <v>40.680935000000012</v>
      </c>
      <c r="G732">
        <v>5.3025719999999996</v>
      </c>
      <c r="H732">
        <v>37.57568400000001</v>
      </c>
      <c r="I732">
        <v>9.4529230000000002</v>
      </c>
    </row>
    <row r="733" spans="1:9" x14ac:dyDescent="0.25">
      <c r="A733">
        <v>732</v>
      </c>
      <c r="F733">
        <v>40.691361000000015</v>
      </c>
      <c r="G733">
        <v>5.3350169999999997</v>
      </c>
      <c r="H733">
        <v>37.588768000000016</v>
      </c>
      <c r="I733">
        <v>9.4649959999999993</v>
      </c>
    </row>
    <row r="734" spans="1:9" x14ac:dyDescent="0.25">
      <c r="A734">
        <v>733</v>
      </c>
      <c r="F734">
        <v>40.694340000000011</v>
      </c>
      <c r="G734">
        <v>5.3301769999999999</v>
      </c>
      <c r="H734">
        <v>37.614033000000013</v>
      </c>
      <c r="I734">
        <v>9.4518590000000007</v>
      </c>
    </row>
    <row r="735" spans="1:9" x14ac:dyDescent="0.25">
      <c r="A735">
        <v>734</v>
      </c>
      <c r="F735">
        <v>40.709763000000017</v>
      </c>
      <c r="G735">
        <v>5.3372510000000002</v>
      </c>
      <c r="H735">
        <v>37.639034000000017</v>
      </c>
      <c r="I735">
        <v>9.4317530000000005</v>
      </c>
    </row>
    <row r="736" spans="1:9" x14ac:dyDescent="0.25">
      <c r="A736">
        <v>735</v>
      </c>
      <c r="B736">
        <v>23.452812000000009</v>
      </c>
      <c r="C736">
        <v>6.8174340000000004</v>
      </c>
      <c r="F736">
        <v>40.709763000000017</v>
      </c>
      <c r="G736">
        <v>5.3372510000000002</v>
      </c>
      <c r="H736">
        <v>37.638287000000012</v>
      </c>
      <c r="I736">
        <v>9.4311150000000001</v>
      </c>
    </row>
    <row r="737" spans="1:11" x14ac:dyDescent="0.25">
      <c r="A737">
        <v>736</v>
      </c>
      <c r="B737">
        <v>23.429197000000016</v>
      </c>
      <c r="C737">
        <v>6.7685000000000004</v>
      </c>
      <c r="H737">
        <v>37.588768000000016</v>
      </c>
      <c r="I737">
        <v>9.3913829999999994</v>
      </c>
    </row>
    <row r="738" spans="1:11" x14ac:dyDescent="0.25">
      <c r="A738">
        <v>737</v>
      </c>
      <c r="B738">
        <v>23.439514000000017</v>
      </c>
      <c r="C738">
        <v>6.7455220000000002</v>
      </c>
      <c r="H738">
        <v>37.610630000000015</v>
      </c>
      <c r="I738">
        <v>9.4314879999999999</v>
      </c>
    </row>
    <row r="739" spans="1:11" x14ac:dyDescent="0.25">
      <c r="A739">
        <v>738</v>
      </c>
      <c r="B739">
        <v>23.442707000000013</v>
      </c>
      <c r="C739">
        <v>6.7636599999999998</v>
      </c>
      <c r="H739">
        <v>37.614884000000011</v>
      </c>
      <c r="I739">
        <v>9.4179770000000005</v>
      </c>
    </row>
    <row r="740" spans="1:11" x14ac:dyDescent="0.25">
      <c r="A740">
        <v>739</v>
      </c>
      <c r="B740">
        <v>23.451164000000013</v>
      </c>
      <c r="C740">
        <v>6.743608</v>
      </c>
      <c r="H740">
        <v>37.614884000000011</v>
      </c>
      <c r="I740">
        <v>9.4179770000000005</v>
      </c>
    </row>
    <row r="741" spans="1:11" x14ac:dyDescent="0.25">
      <c r="A741">
        <v>740</v>
      </c>
      <c r="B741">
        <v>23.431324000000018</v>
      </c>
      <c r="C741">
        <v>6.7205769999999996</v>
      </c>
    </row>
    <row r="742" spans="1:11" x14ac:dyDescent="0.25">
      <c r="A742">
        <v>741</v>
      </c>
      <c r="B742">
        <v>23.402975000000012</v>
      </c>
      <c r="C742">
        <v>6.7088229999999998</v>
      </c>
    </row>
    <row r="743" spans="1:11" x14ac:dyDescent="0.25">
      <c r="A743">
        <v>742</v>
      </c>
      <c r="B743">
        <v>23.394732000000012</v>
      </c>
      <c r="C743">
        <v>6.7001530000000002</v>
      </c>
    </row>
    <row r="744" spans="1:11" x14ac:dyDescent="0.25">
      <c r="A744">
        <v>743</v>
      </c>
      <c r="B744">
        <v>23.432760000000016</v>
      </c>
      <c r="C744">
        <v>6.7852009999999998</v>
      </c>
      <c r="D744">
        <v>17.457460000000012</v>
      </c>
      <c r="E744">
        <v>8.4244710000000005</v>
      </c>
    </row>
    <row r="745" spans="1:11" x14ac:dyDescent="0.25">
      <c r="A745">
        <v>744</v>
      </c>
      <c r="B745">
        <v>23.460844000000009</v>
      </c>
      <c r="C745">
        <v>6.8141889999999998</v>
      </c>
      <c r="D745">
        <v>17.457460000000012</v>
      </c>
      <c r="E745">
        <v>8.4244710000000005</v>
      </c>
    </row>
    <row r="746" spans="1:11" x14ac:dyDescent="0.25">
      <c r="A746">
        <v>745</v>
      </c>
      <c r="D746">
        <v>17.457460000000012</v>
      </c>
      <c r="E746">
        <v>8.4244710000000005</v>
      </c>
    </row>
    <row r="747" spans="1:11" x14ac:dyDescent="0.25">
      <c r="A747">
        <v>746</v>
      </c>
      <c r="D747">
        <v>17.457460000000012</v>
      </c>
      <c r="E747">
        <v>8.4244710000000005</v>
      </c>
      <c r="J747">
        <v>37.840935000000016</v>
      </c>
      <c r="K747">
        <v>13.484025000000001</v>
      </c>
    </row>
    <row r="748" spans="1:11" x14ac:dyDescent="0.25">
      <c r="A748">
        <v>747</v>
      </c>
    </row>
    <row r="749" spans="1:11" x14ac:dyDescent="0.25">
      <c r="A749">
        <v>748</v>
      </c>
      <c r="J749">
        <v>236.034368</v>
      </c>
      <c r="K749">
        <v>13.389946999999999</v>
      </c>
    </row>
    <row r="750" spans="1:11" x14ac:dyDescent="0.25">
      <c r="A750">
        <v>749</v>
      </c>
      <c r="D750">
        <v>249.91515899999999</v>
      </c>
      <c r="E750">
        <v>7.0922640000000001</v>
      </c>
    </row>
    <row r="751" spans="1:11" x14ac:dyDescent="0.25">
      <c r="A751">
        <v>750</v>
      </c>
      <c r="D751">
        <v>249.904211</v>
      </c>
      <c r="E751">
        <v>7.0712630000000001</v>
      </c>
    </row>
    <row r="752" spans="1:11" x14ac:dyDescent="0.25">
      <c r="A752">
        <v>751</v>
      </c>
      <c r="D752">
        <v>249.86726199999998</v>
      </c>
      <c r="E752">
        <v>7.1151049999999998</v>
      </c>
      <c r="F752">
        <v>260.19410499999998</v>
      </c>
      <c r="G752">
        <v>5.3657370000000002</v>
      </c>
    </row>
    <row r="753" spans="1:9" x14ac:dyDescent="0.25">
      <c r="A753">
        <v>752</v>
      </c>
      <c r="D753">
        <v>249.861051</v>
      </c>
      <c r="E753">
        <v>7.1061059999999996</v>
      </c>
      <c r="F753">
        <v>260.20189399999998</v>
      </c>
      <c r="G753">
        <v>5.3657370000000002</v>
      </c>
    </row>
    <row r="754" spans="1:9" x14ac:dyDescent="0.25">
      <c r="A754">
        <v>753</v>
      </c>
      <c r="D754">
        <v>249.877893</v>
      </c>
      <c r="E754">
        <v>7.0904210000000001</v>
      </c>
      <c r="F754">
        <v>260.19210199999998</v>
      </c>
      <c r="G754">
        <v>5.3890000000000002</v>
      </c>
    </row>
    <row r="755" spans="1:9" x14ac:dyDescent="0.25">
      <c r="A755">
        <v>754</v>
      </c>
      <c r="D755">
        <v>249.877523</v>
      </c>
      <c r="E755">
        <v>7.0847889999999998</v>
      </c>
      <c r="F755">
        <v>260.218366</v>
      </c>
      <c r="G755">
        <v>5.3823689999999997</v>
      </c>
    </row>
    <row r="756" spans="1:9" x14ac:dyDescent="0.25">
      <c r="A756">
        <v>755</v>
      </c>
      <c r="D756">
        <v>249.86284000000001</v>
      </c>
      <c r="E756">
        <v>7.075526</v>
      </c>
      <c r="F756">
        <v>260.232843</v>
      </c>
      <c r="G756">
        <v>5.3887900000000002</v>
      </c>
    </row>
    <row r="757" spans="1:9" x14ac:dyDescent="0.25">
      <c r="A757">
        <v>756</v>
      </c>
      <c r="D757">
        <v>249.858419</v>
      </c>
      <c r="E757">
        <v>7.0627890000000004</v>
      </c>
      <c r="F757">
        <v>260.21031399999998</v>
      </c>
      <c r="G757">
        <v>5.4154210000000003</v>
      </c>
    </row>
    <row r="758" spans="1:9" x14ac:dyDescent="0.25">
      <c r="A758">
        <v>757</v>
      </c>
      <c r="D758">
        <v>249.86147099999999</v>
      </c>
      <c r="E758">
        <v>7.0607899999999999</v>
      </c>
      <c r="F758">
        <v>260.19931600000001</v>
      </c>
      <c r="G758">
        <v>5.4128420000000004</v>
      </c>
    </row>
    <row r="759" spans="1:9" x14ac:dyDescent="0.25">
      <c r="A759">
        <v>758</v>
      </c>
      <c r="D759">
        <v>249.78631799999999</v>
      </c>
      <c r="E759">
        <v>7.0510529999999996</v>
      </c>
      <c r="F759">
        <v>260.20252399999998</v>
      </c>
      <c r="G759">
        <v>5.3988950000000004</v>
      </c>
    </row>
    <row r="760" spans="1:9" x14ac:dyDescent="0.25">
      <c r="A760">
        <v>759</v>
      </c>
      <c r="D760">
        <v>249.91515899999999</v>
      </c>
      <c r="E760">
        <v>7.0922640000000001</v>
      </c>
      <c r="F760">
        <v>260.25552499999998</v>
      </c>
      <c r="G760">
        <v>5.3402099999999999</v>
      </c>
    </row>
    <row r="761" spans="1:9" x14ac:dyDescent="0.25">
      <c r="A761">
        <v>760</v>
      </c>
      <c r="D761">
        <v>249.91515899999999</v>
      </c>
      <c r="E761">
        <v>7.0922640000000001</v>
      </c>
      <c r="F761">
        <v>260.15357799999998</v>
      </c>
      <c r="G761">
        <v>5.3981579999999996</v>
      </c>
    </row>
    <row r="762" spans="1:9" x14ac:dyDescent="0.25">
      <c r="A762">
        <v>761</v>
      </c>
      <c r="F762">
        <v>260.242052</v>
      </c>
      <c r="G762">
        <v>5.4449480000000001</v>
      </c>
    </row>
    <row r="763" spans="1:9" x14ac:dyDescent="0.25">
      <c r="A763">
        <v>762</v>
      </c>
      <c r="F763">
        <v>260.242052</v>
      </c>
      <c r="G763">
        <v>5.4449480000000001</v>
      </c>
      <c r="H763">
        <v>250.261156</v>
      </c>
      <c r="I763">
        <v>7.7232630000000002</v>
      </c>
    </row>
    <row r="764" spans="1:9" x14ac:dyDescent="0.25">
      <c r="A764">
        <v>763</v>
      </c>
      <c r="B764">
        <v>238.48610500000001</v>
      </c>
      <c r="C764">
        <v>5.926158</v>
      </c>
      <c r="H764">
        <v>250.34610499999999</v>
      </c>
      <c r="I764">
        <v>7.7166309999999996</v>
      </c>
    </row>
    <row r="765" spans="1:9" x14ac:dyDescent="0.25">
      <c r="A765">
        <v>764</v>
      </c>
      <c r="B765">
        <v>238.43394799999999</v>
      </c>
      <c r="C765">
        <v>5.8654210000000004</v>
      </c>
      <c r="H765">
        <v>250.29094900000001</v>
      </c>
      <c r="I765">
        <v>7.7163680000000001</v>
      </c>
    </row>
    <row r="766" spans="1:9" x14ac:dyDescent="0.25">
      <c r="A766">
        <v>765</v>
      </c>
      <c r="B766">
        <v>238.46441999999999</v>
      </c>
      <c r="C766">
        <v>5.8911579999999999</v>
      </c>
      <c r="H766">
        <v>250.30921000000001</v>
      </c>
      <c r="I766">
        <v>7.7148940000000001</v>
      </c>
    </row>
    <row r="767" spans="1:9" x14ac:dyDescent="0.25">
      <c r="A767">
        <v>766</v>
      </c>
      <c r="B767">
        <v>238.456579</v>
      </c>
      <c r="C767">
        <v>5.8825260000000004</v>
      </c>
      <c r="H767">
        <v>250.333631</v>
      </c>
      <c r="I767">
        <v>7.7135790000000002</v>
      </c>
    </row>
    <row r="768" spans="1:9" x14ac:dyDescent="0.25">
      <c r="A768">
        <v>767</v>
      </c>
      <c r="B768">
        <v>238.46557799999999</v>
      </c>
      <c r="C768">
        <v>5.8897370000000002</v>
      </c>
      <c r="H768">
        <v>250.34921</v>
      </c>
      <c r="I768">
        <v>7.715211</v>
      </c>
    </row>
    <row r="769" spans="1:9" x14ac:dyDescent="0.25">
      <c r="A769">
        <v>768</v>
      </c>
      <c r="B769">
        <v>238.43378799999999</v>
      </c>
      <c r="C769">
        <v>5.9302109999999999</v>
      </c>
      <c r="H769">
        <v>250.40668299999999</v>
      </c>
      <c r="I769">
        <v>7.7083149999999998</v>
      </c>
    </row>
    <row r="770" spans="1:9" x14ac:dyDescent="0.25">
      <c r="A770">
        <v>769</v>
      </c>
      <c r="B770">
        <v>238.44752700000001</v>
      </c>
      <c r="C770">
        <v>5.8916849999999998</v>
      </c>
      <c r="H770">
        <v>250.37294600000001</v>
      </c>
      <c r="I770">
        <v>7.6986319999999999</v>
      </c>
    </row>
    <row r="771" spans="1:9" x14ac:dyDescent="0.25">
      <c r="A771">
        <v>770</v>
      </c>
      <c r="B771">
        <v>238.476843</v>
      </c>
      <c r="C771">
        <v>5.8774730000000002</v>
      </c>
      <c r="H771">
        <v>250.31605300000001</v>
      </c>
      <c r="I771">
        <v>7.6996320000000003</v>
      </c>
    </row>
    <row r="772" spans="1:9" x14ac:dyDescent="0.25">
      <c r="A772">
        <v>771</v>
      </c>
      <c r="B772">
        <v>238.47952599999999</v>
      </c>
      <c r="C772">
        <v>5.8704739999999997</v>
      </c>
      <c r="H772">
        <v>250.261156</v>
      </c>
      <c r="I772">
        <v>7.7232630000000002</v>
      </c>
    </row>
    <row r="773" spans="1:9" x14ac:dyDescent="0.25">
      <c r="A773">
        <v>772</v>
      </c>
      <c r="B773">
        <v>238.49452600000001</v>
      </c>
      <c r="C773">
        <v>5.9059999999999997</v>
      </c>
      <c r="H773">
        <v>250.261156</v>
      </c>
      <c r="I773">
        <v>7.7232630000000002</v>
      </c>
    </row>
    <row r="774" spans="1:9" x14ac:dyDescent="0.25">
      <c r="A774">
        <v>773</v>
      </c>
    </row>
    <row r="775" spans="1:9" x14ac:dyDescent="0.25">
      <c r="A775">
        <v>774</v>
      </c>
      <c r="D775">
        <v>228.161157</v>
      </c>
      <c r="E775">
        <v>8.3385269999999991</v>
      </c>
    </row>
    <row r="776" spans="1:9" x14ac:dyDescent="0.25">
      <c r="A776">
        <v>775</v>
      </c>
      <c r="D776">
        <v>228.14831599999999</v>
      </c>
      <c r="E776">
        <v>8.3493680000000001</v>
      </c>
    </row>
    <row r="777" spans="1:9" x14ac:dyDescent="0.25">
      <c r="A777">
        <v>776</v>
      </c>
      <c r="D777">
        <v>228.17584099999999</v>
      </c>
      <c r="E777">
        <v>8.3706320000000005</v>
      </c>
      <c r="F777">
        <v>236.80121</v>
      </c>
      <c r="G777">
        <v>5.4693160000000001</v>
      </c>
    </row>
    <row r="778" spans="1:9" x14ac:dyDescent="0.25">
      <c r="A778">
        <v>777</v>
      </c>
      <c r="D778">
        <v>228.18552700000001</v>
      </c>
      <c r="E778">
        <v>8.3562110000000001</v>
      </c>
      <c r="F778">
        <v>236.80121</v>
      </c>
      <c r="G778">
        <v>5.4693160000000001</v>
      </c>
    </row>
    <row r="779" spans="1:9" x14ac:dyDescent="0.25">
      <c r="A779">
        <v>778</v>
      </c>
      <c r="D779">
        <v>228.16726299999999</v>
      </c>
      <c r="E779">
        <v>8.3255800000000004</v>
      </c>
      <c r="F779">
        <v>236.80121</v>
      </c>
      <c r="G779">
        <v>5.4693160000000001</v>
      </c>
    </row>
    <row r="780" spans="1:9" x14ac:dyDescent="0.25">
      <c r="A780">
        <v>779</v>
      </c>
      <c r="D780">
        <v>228.14994799999999</v>
      </c>
      <c r="E780">
        <v>8.3460520000000002</v>
      </c>
      <c r="F780">
        <v>236.80121</v>
      </c>
      <c r="G780">
        <v>5.4693160000000001</v>
      </c>
    </row>
    <row r="781" spans="1:9" x14ac:dyDescent="0.25">
      <c r="A781">
        <v>780</v>
      </c>
      <c r="D781">
        <v>228.17400000000001</v>
      </c>
      <c r="E781">
        <v>8.3222640000000006</v>
      </c>
      <c r="F781">
        <v>236.80121</v>
      </c>
      <c r="G781">
        <v>5.4693160000000001</v>
      </c>
    </row>
    <row r="782" spans="1:9" x14ac:dyDescent="0.25">
      <c r="A782">
        <v>781</v>
      </c>
      <c r="D782">
        <v>228.172315</v>
      </c>
      <c r="E782">
        <v>8.3292110000000008</v>
      </c>
      <c r="F782">
        <v>236.80121</v>
      </c>
      <c r="G782">
        <v>5.4693160000000001</v>
      </c>
    </row>
    <row r="783" spans="1:9" x14ac:dyDescent="0.25">
      <c r="A783">
        <v>782</v>
      </c>
      <c r="D783">
        <v>228.20194699999999</v>
      </c>
      <c r="E783">
        <v>8.3294730000000001</v>
      </c>
      <c r="F783">
        <v>236.80121</v>
      </c>
      <c r="G783">
        <v>5.4693160000000001</v>
      </c>
    </row>
    <row r="784" spans="1:9" x14ac:dyDescent="0.25">
      <c r="A784">
        <v>783</v>
      </c>
      <c r="D784">
        <v>228.19510600000001</v>
      </c>
      <c r="E784">
        <v>8.3733679999999993</v>
      </c>
      <c r="F784">
        <v>236.80121</v>
      </c>
      <c r="G784">
        <v>5.4693160000000001</v>
      </c>
    </row>
    <row r="785" spans="1:9" x14ac:dyDescent="0.25">
      <c r="A785">
        <v>784</v>
      </c>
      <c r="F785">
        <v>236.803316</v>
      </c>
      <c r="G785">
        <v>5.449052</v>
      </c>
    </row>
    <row r="786" spans="1:9" x14ac:dyDescent="0.25">
      <c r="A786">
        <v>785</v>
      </c>
      <c r="F786">
        <v>236.80121</v>
      </c>
      <c r="G786">
        <v>5.4693160000000001</v>
      </c>
    </row>
    <row r="787" spans="1:9" x14ac:dyDescent="0.25">
      <c r="A787">
        <v>786</v>
      </c>
      <c r="B787">
        <v>218.17836800000001</v>
      </c>
      <c r="C787">
        <v>6.6898949999999999</v>
      </c>
      <c r="F787">
        <v>236.80121</v>
      </c>
      <c r="G787">
        <v>5.4693160000000001</v>
      </c>
      <c r="H787">
        <v>228.10663199999999</v>
      </c>
      <c r="I787">
        <v>8.6590530000000001</v>
      </c>
    </row>
    <row r="788" spans="1:9" x14ac:dyDescent="0.25">
      <c r="A788">
        <v>787</v>
      </c>
      <c r="B788">
        <v>218.12115800000001</v>
      </c>
      <c r="C788">
        <v>6.6902100000000004</v>
      </c>
      <c r="H788">
        <v>228.07420999999999</v>
      </c>
      <c r="I788">
        <v>8.6826310000000007</v>
      </c>
    </row>
    <row r="789" spans="1:9" x14ac:dyDescent="0.25">
      <c r="A789">
        <v>788</v>
      </c>
      <c r="B789">
        <v>218.197474</v>
      </c>
      <c r="C789">
        <v>6.6921580000000001</v>
      </c>
      <c r="H789">
        <v>228.12168399999999</v>
      </c>
      <c r="I789">
        <v>8.6822110000000006</v>
      </c>
    </row>
    <row r="790" spans="1:9" x14ac:dyDescent="0.25">
      <c r="A790">
        <v>789</v>
      </c>
      <c r="B790">
        <v>218.155316</v>
      </c>
      <c r="C790">
        <v>6.728631</v>
      </c>
      <c r="H790">
        <v>228.17278899999999</v>
      </c>
      <c r="I790">
        <v>8.6313150000000007</v>
      </c>
    </row>
    <row r="791" spans="1:9" x14ac:dyDescent="0.25">
      <c r="A791">
        <v>790</v>
      </c>
      <c r="B791">
        <v>218.14584199999999</v>
      </c>
      <c r="C791">
        <v>6.7155269999999998</v>
      </c>
      <c r="H791">
        <v>228.19863100000001</v>
      </c>
      <c r="I791">
        <v>8.6533160000000002</v>
      </c>
    </row>
    <row r="792" spans="1:9" x14ac:dyDescent="0.25">
      <c r="A792">
        <v>791</v>
      </c>
      <c r="B792">
        <v>218.15652599999999</v>
      </c>
      <c r="C792">
        <v>6.7337369999999996</v>
      </c>
      <c r="H792">
        <v>228.15084200000001</v>
      </c>
      <c r="I792">
        <v>8.6292100000000005</v>
      </c>
    </row>
    <row r="793" spans="1:9" x14ac:dyDescent="0.25">
      <c r="A793">
        <v>792</v>
      </c>
      <c r="B793">
        <v>218.180421</v>
      </c>
      <c r="C793">
        <v>6.7158420000000003</v>
      </c>
      <c r="H793">
        <v>228.17489499999999</v>
      </c>
      <c r="I793">
        <v>8.6319999999999997</v>
      </c>
    </row>
    <row r="794" spans="1:9" x14ac:dyDescent="0.25">
      <c r="A794">
        <v>793</v>
      </c>
      <c r="B794">
        <v>218.20252600000001</v>
      </c>
      <c r="C794">
        <v>6.6783159999999997</v>
      </c>
      <c r="H794">
        <v>228.12168399999999</v>
      </c>
      <c r="I794">
        <v>8.6326319999999992</v>
      </c>
    </row>
    <row r="795" spans="1:9" x14ac:dyDescent="0.25">
      <c r="A795">
        <v>794</v>
      </c>
      <c r="B795">
        <v>218.109737</v>
      </c>
      <c r="C795">
        <v>6.6928419999999997</v>
      </c>
      <c r="H795">
        <v>228.129368</v>
      </c>
      <c r="I795">
        <v>8.640053</v>
      </c>
    </row>
    <row r="796" spans="1:9" x14ac:dyDescent="0.25">
      <c r="A796">
        <v>795</v>
      </c>
      <c r="B796">
        <v>218.16726299999999</v>
      </c>
      <c r="C796">
        <v>6.7705789999999997</v>
      </c>
      <c r="H796">
        <v>228.129368</v>
      </c>
      <c r="I796">
        <v>8.640053</v>
      </c>
    </row>
    <row r="797" spans="1:9" x14ac:dyDescent="0.25">
      <c r="A797">
        <v>796</v>
      </c>
      <c r="B797">
        <v>218.22394800000001</v>
      </c>
      <c r="C797">
        <v>6.7035790000000004</v>
      </c>
    </row>
    <row r="798" spans="1:9" x14ac:dyDescent="0.25">
      <c r="A798">
        <v>797</v>
      </c>
      <c r="D798">
        <v>208.65660399999999</v>
      </c>
      <c r="E798">
        <v>9.0355530000000002</v>
      </c>
    </row>
    <row r="799" spans="1:9" x14ac:dyDescent="0.25">
      <c r="A799">
        <v>798</v>
      </c>
      <c r="D799">
        <v>208.66070099999999</v>
      </c>
      <c r="E799">
        <v>9.0162990000000001</v>
      </c>
    </row>
    <row r="800" spans="1:9" x14ac:dyDescent="0.25">
      <c r="A800">
        <v>799</v>
      </c>
      <c r="D800">
        <v>208.65308999999999</v>
      </c>
      <c r="E800">
        <v>9.0410839999999997</v>
      </c>
    </row>
    <row r="801" spans="1:9" x14ac:dyDescent="0.25">
      <c r="A801">
        <v>800</v>
      </c>
      <c r="D801">
        <v>208.61904799999999</v>
      </c>
      <c r="E801">
        <v>9.0430519999999994</v>
      </c>
    </row>
    <row r="802" spans="1:9" x14ac:dyDescent="0.25">
      <c r="A802">
        <v>801</v>
      </c>
      <c r="D802">
        <v>208.62969099999998</v>
      </c>
      <c r="E802">
        <v>8.9923629999999992</v>
      </c>
      <c r="F802">
        <v>215.93326300000001</v>
      </c>
      <c r="G802">
        <v>5.9591580000000004</v>
      </c>
    </row>
    <row r="803" spans="1:9" x14ac:dyDescent="0.25">
      <c r="A803">
        <v>802</v>
      </c>
      <c r="D803">
        <v>208.63920899999999</v>
      </c>
      <c r="E803">
        <v>9.0326810000000002</v>
      </c>
      <c r="F803">
        <v>215.95863199999999</v>
      </c>
      <c r="G803">
        <v>6.0115790000000002</v>
      </c>
    </row>
    <row r="804" spans="1:9" x14ac:dyDescent="0.25">
      <c r="A804">
        <v>803</v>
      </c>
      <c r="D804">
        <v>208.665324</v>
      </c>
      <c r="E804">
        <v>9.0512960000000007</v>
      </c>
      <c r="F804">
        <v>215.944737</v>
      </c>
      <c r="G804">
        <v>6.0153160000000003</v>
      </c>
    </row>
    <row r="805" spans="1:9" x14ac:dyDescent="0.25">
      <c r="A805">
        <v>804</v>
      </c>
      <c r="D805">
        <v>208.6874</v>
      </c>
      <c r="E805">
        <v>9.0435309999999998</v>
      </c>
      <c r="F805">
        <v>215.98400000000001</v>
      </c>
      <c r="G805">
        <v>6.0026320000000002</v>
      </c>
    </row>
    <row r="806" spans="1:9" x14ac:dyDescent="0.25">
      <c r="A806">
        <v>805</v>
      </c>
      <c r="D806">
        <v>208.67953</v>
      </c>
      <c r="E806">
        <v>9.0184789999999992</v>
      </c>
      <c r="F806">
        <v>215.91936799999999</v>
      </c>
      <c r="G806">
        <v>6.0391050000000002</v>
      </c>
    </row>
    <row r="807" spans="1:9" x14ac:dyDescent="0.25">
      <c r="A807">
        <v>806</v>
      </c>
      <c r="D807">
        <v>208.62809299999998</v>
      </c>
      <c r="E807">
        <v>8.9921500000000005</v>
      </c>
      <c r="F807">
        <v>215.92189500000001</v>
      </c>
      <c r="G807">
        <v>6.0421579999999997</v>
      </c>
    </row>
    <row r="808" spans="1:9" x14ac:dyDescent="0.25">
      <c r="A808">
        <v>807</v>
      </c>
      <c r="F808">
        <v>215.99915799999999</v>
      </c>
      <c r="G808">
        <v>6.0209999999999999</v>
      </c>
    </row>
    <row r="809" spans="1:9" x14ac:dyDescent="0.25">
      <c r="A809">
        <v>808</v>
      </c>
      <c r="F809">
        <v>215.94447399999999</v>
      </c>
      <c r="G809">
        <v>6.0166849999999998</v>
      </c>
    </row>
    <row r="810" spans="1:9" x14ac:dyDescent="0.25">
      <c r="A810">
        <v>809</v>
      </c>
      <c r="B810">
        <v>197.495372</v>
      </c>
      <c r="C810">
        <v>7.128692</v>
      </c>
      <c r="F810">
        <v>216.00426300000001</v>
      </c>
      <c r="G810">
        <v>5.9901049999999998</v>
      </c>
      <c r="H810">
        <v>209.241195</v>
      </c>
      <c r="I810">
        <v>9.4005329999999994</v>
      </c>
    </row>
    <row r="811" spans="1:9" x14ac:dyDescent="0.25">
      <c r="A811">
        <v>810</v>
      </c>
      <c r="B811">
        <v>197.483249</v>
      </c>
      <c r="C811">
        <v>7.1328950000000004</v>
      </c>
      <c r="F811">
        <v>215.94063199999999</v>
      </c>
      <c r="G811">
        <v>5.9909480000000004</v>
      </c>
      <c r="H811">
        <v>209.25194099999999</v>
      </c>
      <c r="I811">
        <v>9.3730340000000005</v>
      </c>
    </row>
    <row r="812" spans="1:9" x14ac:dyDescent="0.25">
      <c r="A812">
        <v>811</v>
      </c>
      <c r="B812">
        <v>197.507712</v>
      </c>
      <c r="C812">
        <v>7.1390640000000003</v>
      </c>
      <c r="H812">
        <v>209.262687</v>
      </c>
      <c r="I812">
        <v>9.3861179999999997</v>
      </c>
    </row>
    <row r="813" spans="1:9" x14ac:dyDescent="0.25">
      <c r="A813">
        <v>812</v>
      </c>
      <c r="B813">
        <v>197.51340399999998</v>
      </c>
      <c r="C813">
        <v>7.1343839999999998</v>
      </c>
      <c r="H813">
        <v>209.30002899999999</v>
      </c>
      <c r="I813">
        <v>9.3897349999999999</v>
      </c>
    </row>
    <row r="814" spans="1:9" x14ac:dyDescent="0.25">
      <c r="A814">
        <v>813</v>
      </c>
      <c r="B814">
        <v>197.51281599999999</v>
      </c>
      <c r="C814">
        <v>7.1172570000000004</v>
      </c>
      <c r="H814">
        <v>209.29768300000001</v>
      </c>
      <c r="I814">
        <v>9.4034580000000005</v>
      </c>
    </row>
    <row r="815" spans="1:9" x14ac:dyDescent="0.25">
      <c r="A815">
        <v>814</v>
      </c>
      <c r="B815">
        <v>197.473567</v>
      </c>
      <c r="C815">
        <v>7.1319900000000001</v>
      </c>
      <c r="H815">
        <v>209.28736799999999</v>
      </c>
      <c r="I815">
        <v>9.4115950000000002</v>
      </c>
    </row>
    <row r="816" spans="1:9" x14ac:dyDescent="0.25">
      <c r="A816">
        <v>815</v>
      </c>
      <c r="B816">
        <v>197.49930799999998</v>
      </c>
      <c r="C816">
        <v>7.1311929999999997</v>
      </c>
      <c r="H816">
        <v>209.27401599999999</v>
      </c>
      <c r="I816">
        <v>9.363194</v>
      </c>
    </row>
    <row r="817" spans="1:9" x14ac:dyDescent="0.25">
      <c r="A817">
        <v>816</v>
      </c>
      <c r="B817">
        <v>197.49776399999999</v>
      </c>
      <c r="C817">
        <v>7.1389050000000003</v>
      </c>
      <c r="H817">
        <v>209.25640799999999</v>
      </c>
      <c r="I817">
        <v>9.3861709999999992</v>
      </c>
    </row>
    <row r="818" spans="1:9" x14ac:dyDescent="0.25">
      <c r="A818">
        <v>817</v>
      </c>
      <c r="B818">
        <v>197.52441299999998</v>
      </c>
      <c r="C818">
        <v>7.1566169999999998</v>
      </c>
      <c r="H818">
        <v>209.28364099999999</v>
      </c>
      <c r="I818">
        <v>9.363194</v>
      </c>
    </row>
    <row r="819" spans="1:9" x14ac:dyDescent="0.25">
      <c r="A819">
        <v>818</v>
      </c>
      <c r="B819">
        <v>197.51510500000001</v>
      </c>
      <c r="C819">
        <v>7.1485310000000002</v>
      </c>
      <c r="H819">
        <v>209.213435</v>
      </c>
      <c r="I819">
        <v>9.3843099999999993</v>
      </c>
    </row>
    <row r="820" spans="1:9" x14ac:dyDescent="0.25">
      <c r="A820">
        <v>819</v>
      </c>
      <c r="B820">
        <v>197.479152</v>
      </c>
      <c r="C820">
        <v>7.1478400000000004</v>
      </c>
      <c r="H820">
        <v>209.20694599999999</v>
      </c>
      <c r="I820">
        <v>9.3638849999999998</v>
      </c>
    </row>
    <row r="821" spans="1:9" x14ac:dyDescent="0.25">
      <c r="A821">
        <v>820</v>
      </c>
      <c r="B821">
        <v>197.495372</v>
      </c>
      <c r="C821">
        <v>7.128692</v>
      </c>
      <c r="D821">
        <v>187.899531</v>
      </c>
      <c r="E821">
        <v>8.9450789999999998</v>
      </c>
    </row>
    <row r="822" spans="1:9" x14ac:dyDescent="0.25">
      <c r="A822">
        <v>821</v>
      </c>
      <c r="D822">
        <v>187.87011999999999</v>
      </c>
      <c r="E822">
        <v>8.9509830000000008</v>
      </c>
    </row>
    <row r="823" spans="1:9" x14ac:dyDescent="0.25">
      <c r="A823">
        <v>822</v>
      </c>
      <c r="D823">
        <v>187.908839</v>
      </c>
      <c r="E823">
        <v>8.9693330000000007</v>
      </c>
    </row>
    <row r="824" spans="1:9" x14ac:dyDescent="0.25">
      <c r="A824">
        <v>823</v>
      </c>
      <c r="D824">
        <v>187.88884200000001</v>
      </c>
      <c r="E824">
        <v>8.9936930000000004</v>
      </c>
    </row>
    <row r="825" spans="1:9" x14ac:dyDescent="0.25">
      <c r="A825">
        <v>824</v>
      </c>
      <c r="D825">
        <v>187.88182</v>
      </c>
      <c r="E825">
        <v>8.9417819999999999</v>
      </c>
    </row>
    <row r="826" spans="1:9" x14ac:dyDescent="0.25">
      <c r="A826">
        <v>825</v>
      </c>
      <c r="D826">
        <v>187.89618200000001</v>
      </c>
      <c r="E826">
        <v>8.9564090000000007</v>
      </c>
      <c r="F826">
        <v>195.15486799999999</v>
      </c>
      <c r="G826">
        <v>5.9791299999999996</v>
      </c>
    </row>
    <row r="827" spans="1:9" x14ac:dyDescent="0.25">
      <c r="A827">
        <v>826</v>
      </c>
      <c r="D827">
        <v>187.89814999999999</v>
      </c>
      <c r="E827">
        <v>8.9530569999999994</v>
      </c>
      <c r="F827">
        <v>195.15108799999999</v>
      </c>
      <c r="G827">
        <v>6.0081709999999999</v>
      </c>
    </row>
    <row r="828" spans="1:9" x14ac:dyDescent="0.25">
      <c r="A828">
        <v>827</v>
      </c>
      <c r="D828">
        <v>187.91245499999999</v>
      </c>
      <c r="E828">
        <v>8.9615139999999993</v>
      </c>
      <c r="F828">
        <v>195.175074</v>
      </c>
      <c r="G828">
        <v>6.0391260000000004</v>
      </c>
    </row>
    <row r="829" spans="1:9" x14ac:dyDescent="0.25">
      <c r="A829">
        <v>828</v>
      </c>
      <c r="D829">
        <v>187.90990299999999</v>
      </c>
      <c r="E829">
        <v>8.9613549999999993</v>
      </c>
      <c r="F829">
        <v>195.173056</v>
      </c>
      <c r="G829">
        <v>6.011628</v>
      </c>
    </row>
    <row r="830" spans="1:9" x14ac:dyDescent="0.25">
      <c r="A830">
        <v>829</v>
      </c>
      <c r="D830">
        <v>187.886447</v>
      </c>
      <c r="E830">
        <v>8.9851290000000006</v>
      </c>
      <c r="F830">
        <v>195.17337699999999</v>
      </c>
      <c r="G830">
        <v>5.9600879999999998</v>
      </c>
    </row>
    <row r="831" spans="1:9" x14ac:dyDescent="0.25">
      <c r="A831">
        <v>830</v>
      </c>
      <c r="D831">
        <v>187.8623</v>
      </c>
      <c r="E831">
        <v>8.9576849999999997</v>
      </c>
      <c r="F831">
        <v>195.18959699999999</v>
      </c>
      <c r="G831">
        <v>5.9218460000000004</v>
      </c>
    </row>
    <row r="832" spans="1:9" x14ac:dyDescent="0.25">
      <c r="A832">
        <v>831</v>
      </c>
      <c r="D832">
        <v>187.83634499999999</v>
      </c>
      <c r="E832">
        <v>8.9675250000000002</v>
      </c>
      <c r="F832">
        <v>195.21305699999999</v>
      </c>
      <c r="G832">
        <v>5.9371640000000001</v>
      </c>
    </row>
    <row r="833" spans="1:9" x14ac:dyDescent="0.25">
      <c r="A833">
        <v>832</v>
      </c>
      <c r="F833">
        <v>195.17491799999999</v>
      </c>
      <c r="G833">
        <v>5.9986499999999996</v>
      </c>
      <c r="H833">
        <v>188.754695</v>
      </c>
      <c r="I833">
        <v>9.3568650000000009</v>
      </c>
    </row>
    <row r="834" spans="1:9" x14ac:dyDescent="0.25">
      <c r="A834">
        <v>833</v>
      </c>
      <c r="F834">
        <v>195.19151199999999</v>
      </c>
      <c r="G834">
        <v>6.0026390000000003</v>
      </c>
      <c r="H834">
        <v>188.73656</v>
      </c>
      <c r="I834">
        <v>9.4096799999999998</v>
      </c>
    </row>
    <row r="835" spans="1:9" x14ac:dyDescent="0.25">
      <c r="A835">
        <v>834</v>
      </c>
      <c r="B835">
        <v>175.72394499999999</v>
      </c>
      <c r="C835">
        <v>6.5629270000000002</v>
      </c>
      <c r="F835">
        <v>195.15114499999999</v>
      </c>
      <c r="G835">
        <v>5.9831719999999997</v>
      </c>
      <c r="H835">
        <v>188.68337099999999</v>
      </c>
      <c r="I835">
        <v>9.3961710000000007</v>
      </c>
    </row>
    <row r="836" spans="1:9" x14ac:dyDescent="0.25">
      <c r="A836">
        <v>835</v>
      </c>
      <c r="B836">
        <v>175.70809299999999</v>
      </c>
      <c r="C836">
        <v>6.5714370000000004</v>
      </c>
      <c r="F836">
        <v>195.14784499999999</v>
      </c>
      <c r="G836">
        <v>5.9521100000000002</v>
      </c>
      <c r="H836">
        <v>188.71172200000001</v>
      </c>
      <c r="I836">
        <v>9.3988289999999992</v>
      </c>
    </row>
    <row r="837" spans="1:9" x14ac:dyDescent="0.25">
      <c r="A837">
        <v>836</v>
      </c>
      <c r="B837">
        <v>175.72085999999999</v>
      </c>
      <c r="C837">
        <v>6.5581399999999999</v>
      </c>
      <c r="H837">
        <v>188.72421900000001</v>
      </c>
      <c r="I837">
        <v>9.3937229999999996</v>
      </c>
    </row>
    <row r="838" spans="1:9" x14ac:dyDescent="0.25">
      <c r="A838">
        <v>837</v>
      </c>
      <c r="B838">
        <v>175.71287999999998</v>
      </c>
      <c r="C838">
        <v>6.5762239999999998</v>
      </c>
      <c r="H838">
        <v>188.75676999999999</v>
      </c>
      <c r="I838">
        <v>9.3946819999999995</v>
      </c>
    </row>
    <row r="839" spans="1:9" x14ac:dyDescent="0.25">
      <c r="A839">
        <v>838</v>
      </c>
      <c r="B839">
        <v>175.72601800000001</v>
      </c>
      <c r="C839">
        <v>6.585</v>
      </c>
      <c r="H839">
        <v>188.77958999999998</v>
      </c>
      <c r="I839">
        <v>9.3663849999999993</v>
      </c>
    </row>
    <row r="840" spans="1:9" x14ac:dyDescent="0.25">
      <c r="A840">
        <v>839</v>
      </c>
      <c r="B840">
        <v>175.713572</v>
      </c>
      <c r="C840">
        <v>6.5662250000000002</v>
      </c>
      <c r="H840">
        <v>188.762462</v>
      </c>
      <c r="I840">
        <v>9.366225</v>
      </c>
    </row>
    <row r="841" spans="1:9" x14ac:dyDescent="0.25">
      <c r="A841">
        <v>840</v>
      </c>
      <c r="B841">
        <v>175.69022100000001</v>
      </c>
      <c r="C841">
        <v>6.5174510000000003</v>
      </c>
      <c r="H841">
        <v>188.76746299999999</v>
      </c>
      <c r="I841">
        <v>9.3548969999999994</v>
      </c>
    </row>
    <row r="842" spans="1:9" x14ac:dyDescent="0.25">
      <c r="A842">
        <v>841</v>
      </c>
      <c r="B842">
        <v>175.67341299999998</v>
      </c>
      <c r="C842">
        <v>6.5419169999999998</v>
      </c>
      <c r="H842">
        <v>188.75054799999998</v>
      </c>
      <c r="I842">
        <v>9.3711719999999996</v>
      </c>
    </row>
    <row r="843" spans="1:9" x14ac:dyDescent="0.25">
      <c r="A843">
        <v>842</v>
      </c>
      <c r="B843">
        <v>175.66357499999998</v>
      </c>
      <c r="C843">
        <v>6.5275030000000003</v>
      </c>
      <c r="H843">
        <v>188.75464099999999</v>
      </c>
      <c r="I843">
        <v>9.2871869999999994</v>
      </c>
    </row>
    <row r="844" spans="1:9" x14ac:dyDescent="0.25">
      <c r="A844">
        <v>843</v>
      </c>
      <c r="B844">
        <v>175.72394499999999</v>
      </c>
      <c r="C844">
        <v>6.5629270000000002</v>
      </c>
      <c r="H844">
        <v>188.754695</v>
      </c>
      <c r="I844">
        <v>9.3568650000000009</v>
      </c>
    </row>
    <row r="845" spans="1:9" x14ac:dyDescent="0.25">
      <c r="A845">
        <v>844</v>
      </c>
      <c r="B845">
        <v>175.72394499999999</v>
      </c>
      <c r="C845">
        <v>6.5629270000000002</v>
      </c>
    </row>
    <row r="846" spans="1:9" x14ac:dyDescent="0.25">
      <c r="A846">
        <v>845</v>
      </c>
      <c r="B846">
        <v>175.72394499999999</v>
      </c>
      <c r="C846">
        <v>6.5629270000000002</v>
      </c>
      <c r="D846">
        <v>167.97640100000001</v>
      </c>
      <c r="E846">
        <v>8.8860930000000007</v>
      </c>
    </row>
    <row r="847" spans="1:9" x14ac:dyDescent="0.25">
      <c r="A847">
        <v>846</v>
      </c>
      <c r="B847">
        <v>175.72394499999999</v>
      </c>
      <c r="C847">
        <v>6.5629270000000002</v>
      </c>
      <c r="D847">
        <v>168.01358099999999</v>
      </c>
      <c r="E847">
        <v>8.8774770000000007</v>
      </c>
    </row>
    <row r="848" spans="1:9" x14ac:dyDescent="0.25">
      <c r="A848">
        <v>847</v>
      </c>
      <c r="D848">
        <v>167.999753</v>
      </c>
      <c r="E848">
        <v>8.9083249999999996</v>
      </c>
    </row>
    <row r="849" spans="1:9" x14ac:dyDescent="0.25">
      <c r="A849">
        <v>848</v>
      </c>
      <c r="D849">
        <v>168.01140099999998</v>
      </c>
      <c r="E849">
        <v>8.8796579999999992</v>
      </c>
    </row>
    <row r="850" spans="1:9" x14ac:dyDescent="0.25">
      <c r="A850">
        <v>849</v>
      </c>
      <c r="D850">
        <v>168.020442</v>
      </c>
      <c r="E850">
        <v>8.8623180000000001</v>
      </c>
    </row>
    <row r="851" spans="1:9" x14ac:dyDescent="0.25">
      <c r="A851">
        <v>850</v>
      </c>
      <c r="D851">
        <v>168.004166</v>
      </c>
      <c r="E851">
        <v>8.8776890000000002</v>
      </c>
      <c r="F851">
        <v>174.300567</v>
      </c>
      <c r="G851">
        <v>5.6702640000000004</v>
      </c>
    </row>
    <row r="852" spans="1:9" x14ac:dyDescent="0.25">
      <c r="A852">
        <v>851</v>
      </c>
      <c r="D852">
        <v>168.01650699999999</v>
      </c>
      <c r="E852">
        <v>8.8837530000000005</v>
      </c>
      <c r="F852">
        <v>174.285088</v>
      </c>
      <c r="G852">
        <v>5.673349</v>
      </c>
    </row>
    <row r="853" spans="1:9" x14ac:dyDescent="0.25">
      <c r="A853">
        <v>852</v>
      </c>
      <c r="D853">
        <v>168.004166</v>
      </c>
      <c r="E853">
        <v>8.8413090000000008</v>
      </c>
      <c r="F853">
        <v>174.30450099999999</v>
      </c>
      <c r="G853">
        <v>5.7068050000000001</v>
      </c>
    </row>
    <row r="854" spans="1:9" x14ac:dyDescent="0.25">
      <c r="A854">
        <v>853</v>
      </c>
      <c r="D854">
        <v>168.03677099999999</v>
      </c>
      <c r="E854">
        <v>8.8828490000000002</v>
      </c>
      <c r="F854">
        <v>174.33380799999998</v>
      </c>
      <c r="G854">
        <v>5.7219100000000003</v>
      </c>
    </row>
    <row r="855" spans="1:9" x14ac:dyDescent="0.25">
      <c r="A855">
        <v>854</v>
      </c>
      <c r="D855">
        <v>168.06214199999999</v>
      </c>
      <c r="E855">
        <v>8.9075279999999992</v>
      </c>
      <c r="F855">
        <v>174.35476599999998</v>
      </c>
      <c r="G855">
        <v>5.6806359999999998</v>
      </c>
    </row>
    <row r="856" spans="1:9" x14ac:dyDescent="0.25">
      <c r="A856">
        <v>855</v>
      </c>
      <c r="D856">
        <v>167.98326599999999</v>
      </c>
      <c r="E856">
        <v>8.8524250000000002</v>
      </c>
      <c r="F856">
        <v>174.312003</v>
      </c>
      <c r="G856">
        <v>5.6839870000000001</v>
      </c>
    </row>
    <row r="857" spans="1:9" x14ac:dyDescent="0.25">
      <c r="A857">
        <v>856</v>
      </c>
      <c r="F857">
        <v>174.31168299999999</v>
      </c>
      <c r="G857">
        <v>5.6811680000000004</v>
      </c>
    </row>
    <row r="858" spans="1:9" x14ac:dyDescent="0.25">
      <c r="A858">
        <v>857</v>
      </c>
      <c r="F858">
        <v>174.309821</v>
      </c>
      <c r="G858">
        <v>5.6997309999999999</v>
      </c>
      <c r="H858">
        <v>168.64338599999999</v>
      </c>
      <c r="I858">
        <v>8.9909800000000004</v>
      </c>
    </row>
    <row r="859" spans="1:9" x14ac:dyDescent="0.25">
      <c r="A859">
        <v>858</v>
      </c>
      <c r="F859">
        <v>174.264186</v>
      </c>
      <c r="G859">
        <v>5.6629779999999998</v>
      </c>
      <c r="H859">
        <v>168.595889</v>
      </c>
      <c r="I859">
        <v>9.0109259999999995</v>
      </c>
    </row>
    <row r="860" spans="1:9" x14ac:dyDescent="0.25">
      <c r="A860">
        <v>859</v>
      </c>
      <c r="F860">
        <v>174.27322899999999</v>
      </c>
      <c r="G860">
        <v>5.6421279999999996</v>
      </c>
      <c r="H860">
        <v>168.58652799999999</v>
      </c>
      <c r="I860">
        <v>9.0253409999999992</v>
      </c>
    </row>
    <row r="861" spans="1:9" x14ac:dyDescent="0.25">
      <c r="A861">
        <v>860</v>
      </c>
      <c r="B861">
        <v>157.652466</v>
      </c>
      <c r="C861">
        <v>6.8874829999999996</v>
      </c>
      <c r="F861">
        <v>174.341149</v>
      </c>
      <c r="G861">
        <v>5.699624</v>
      </c>
      <c r="H861">
        <v>168.58301599999999</v>
      </c>
      <c r="I861">
        <v>9.0524660000000008</v>
      </c>
    </row>
    <row r="862" spans="1:9" x14ac:dyDescent="0.25">
      <c r="A862">
        <v>861</v>
      </c>
      <c r="B862">
        <v>157.65454</v>
      </c>
      <c r="C862">
        <v>6.8727489999999998</v>
      </c>
      <c r="H862">
        <v>168.615567</v>
      </c>
      <c r="I862">
        <v>9.0817200000000007</v>
      </c>
    </row>
    <row r="863" spans="1:9" x14ac:dyDescent="0.25">
      <c r="A863">
        <v>862</v>
      </c>
      <c r="B863">
        <v>157.645656</v>
      </c>
      <c r="C863">
        <v>6.9561489999999999</v>
      </c>
      <c r="H863">
        <v>168.64540799999997</v>
      </c>
      <c r="I863">
        <v>9.068263</v>
      </c>
    </row>
    <row r="864" spans="1:9" x14ac:dyDescent="0.25">
      <c r="A864">
        <v>863</v>
      </c>
      <c r="B864">
        <v>157.67980399999999</v>
      </c>
      <c r="C864">
        <v>6.9207260000000002</v>
      </c>
      <c r="H864">
        <v>168.60482500000001</v>
      </c>
      <c r="I864">
        <v>9.1057620000000004</v>
      </c>
    </row>
    <row r="865" spans="1:9" x14ac:dyDescent="0.25">
      <c r="A865">
        <v>864</v>
      </c>
      <c r="B865">
        <v>157.719855</v>
      </c>
      <c r="C865">
        <v>6.927746</v>
      </c>
      <c r="H865">
        <v>168.66030000000001</v>
      </c>
      <c r="I865">
        <v>9.1037409999999994</v>
      </c>
    </row>
    <row r="866" spans="1:9" x14ac:dyDescent="0.25">
      <c r="A866">
        <v>865</v>
      </c>
      <c r="B866">
        <v>157.70209</v>
      </c>
      <c r="C866">
        <v>6.9295020000000003</v>
      </c>
      <c r="H866">
        <v>168.59982400000001</v>
      </c>
      <c r="I866">
        <v>9.1445880000000006</v>
      </c>
    </row>
    <row r="867" spans="1:9" x14ac:dyDescent="0.25">
      <c r="A867">
        <v>866</v>
      </c>
      <c r="B867">
        <v>157.729322</v>
      </c>
      <c r="C867">
        <v>6.9012589999999996</v>
      </c>
      <c r="H867">
        <v>168.64338599999999</v>
      </c>
      <c r="I867">
        <v>8.9909800000000004</v>
      </c>
    </row>
    <row r="868" spans="1:9" x14ac:dyDescent="0.25">
      <c r="A868">
        <v>867</v>
      </c>
      <c r="B868">
        <v>157.65374199999999</v>
      </c>
      <c r="C868">
        <v>6.9130669999999999</v>
      </c>
      <c r="H868">
        <v>168.64338599999999</v>
      </c>
      <c r="I868">
        <v>8.9909800000000004</v>
      </c>
    </row>
    <row r="869" spans="1:9" x14ac:dyDescent="0.25">
      <c r="A869">
        <v>868</v>
      </c>
      <c r="B869">
        <v>157.65374199999999</v>
      </c>
      <c r="C869">
        <v>6.9130669999999999</v>
      </c>
      <c r="D869">
        <v>152.546052</v>
      </c>
      <c r="E869">
        <v>9.3779269999999997</v>
      </c>
    </row>
    <row r="870" spans="1:9" x14ac:dyDescent="0.25">
      <c r="A870">
        <v>869</v>
      </c>
      <c r="B870">
        <v>157.65374199999999</v>
      </c>
      <c r="C870">
        <v>6.9130669999999999</v>
      </c>
      <c r="D870">
        <v>152.546052</v>
      </c>
      <c r="E870">
        <v>9.3779269999999997</v>
      </c>
    </row>
    <row r="871" spans="1:9" x14ac:dyDescent="0.25">
      <c r="A871">
        <v>870</v>
      </c>
      <c r="B871">
        <v>157.65374199999999</v>
      </c>
      <c r="C871">
        <v>6.9130669999999999</v>
      </c>
      <c r="D871">
        <v>152.546052</v>
      </c>
      <c r="E871">
        <v>9.3779269999999997</v>
      </c>
    </row>
    <row r="872" spans="1:9" x14ac:dyDescent="0.25">
      <c r="A872">
        <v>871</v>
      </c>
      <c r="D872">
        <v>152.546052</v>
      </c>
      <c r="E872">
        <v>9.3779269999999997</v>
      </c>
    </row>
    <row r="873" spans="1:9" x14ac:dyDescent="0.25">
      <c r="A873">
        <v>872</v>
      </c>
      <c r="D873">
        <v>152.546052</v>
      </c>
      <c r="E873">
        <v>9.3779269999999997</v>
      </c>
    </row>
    <row r="874" spans="1:9" x14ac:dyDescent="0.25">
      <c r="A874">
        <v>873</v>
      </c>
      <c r="D874">
        <v>152.546052</v>
      </c>
      <c r="E874">
        <v>9.3779269999999997</v>
      </c>
    </row>
    <row r="875" spans="1:9" x14ac:dyDescent="0.25">
      <c r="A875">
        <v>874</v>
      </c>
      <c r="D875">
        <v>152.546052</v>
      </c>
      <c r="E875">
        <v>9.3779269999999997</v>
      </c>
    </row>
    <row r="876" spans="1:9" x14ac:dyDescent="0.25">
      <c r="A876">
        <v>875</v>
      </c>
      <c r="D876">
        <v>152.546052</v>
      </c>
      <c r="E876">
        <v>9.3779269999999997</v>
      </c>
      <c r="F876">
        <v>155.463067</v>
      </c>
      <c r="G876">
        <v>6.4195840000000004</v>
      </c>
    </row>
    <row r="877" spans="1:9" x14ac:dyDescent="0.25">
      <c r="A877">
        <v>876</v>
      </c>
      <c r="D877">
        <v>152.546052</v>
      </c>
      <c r="E877">
        <v>9.3779269999999997</v>
      </c>
      <c r="F877">
        <v>155.47503499999999</v>
      </c>
      <c r="G877">
        <v>6.432296</v>
      </c>
    </row>
    <row r="878" spans="1:9" x14ac:dyDescent="0.25">
      <c r="A878">
        <v>877</v>
      </c>
      <c r="D878">
        <v>152.546052</v>
      </c>
      <c r="E878">
        <v>9.3779269999999997</v>
      </c>
      <c r="F878">
        <v>155.47657799999999</v>
      </c>
      <c r="G878">
        <v>6.3741070000000004</v>
      </c>
    </row>
    <row r="879" spans="1:9" x14ac:dyDescent="0.25">
      <c r="A879">
        <v>878</v>
      </c>
      <c r="D879">
        <v>152.546052</v>
      </c>
      <c r="E879">
        <v>9.3779269999999997</v>
      </c>
      <c r="F879">
        <v>155.492268</v>
      </c>
      <c r="G879">
        <v>6.4045310000000004</v>
      </c>
    </row>
    <row r="880" spans="1:9" x14ac:dyDescent="0.25">
      <c r="A880">
        <v>879</v>
      </c>
      <c r="F880">
        <v>155.48838599999999</v>
      </c>
      <c r="G880">
        <v>6.4016060000000001</v>
      </c>
      <c r="H880">
        <v>153.40552500000001</v>
      </c>
      <c r="I880">
        <v>9.9360879999999998</v>
      </c>
    </row>
    <row r="881" spans="1:9" x14ac:dyDescent="0.25">
      <c r="A881">
        <v>880</v>
      </c>
      <c r="F881">
        <v>155.50067200000001</v>
      </c>
      <c r="G881">
        <v>6.39283</v>
      </c>
      <c r="H881">
        <v>153.29888099999999</v>
      </c>
      <c r="I881">
        <v>9.9240659999999998</v>
      </c>
    </row>
    <row r="882" spans="1:9" x14ac:dyDescent="0.25">
      <c r="A882">
        <v>881</v>
      </c>
      <c r="F882">
        <v>155.515884</v>
      </c>
      <c r="G882">
        <v>6.4222429999999999</v>
      </c>
      <c r="H882">
        <v>153.350368</v>
      </c>
      <c r="I882">
        <v>9.9306079999999994</v>
      </c>
    </row>
    <row r="883" spans="1:9" x14ac:dyDescent="0.25">
      <c r="A883">
        <v>882</v>
      </c>
      <c r="F883">
        <v>155.494077</v>
      </c>
      <c r="G883">
        <v>6.4166049999999997</v>
      </c>
      <c r="H883">
        <v>153.35212300000001</v>
      </c>
      <c r="I883">
        <v>9.9372570000000007</v>
      </c>
    </row>
    <row r="884" spans="1:9" x14ac:dyDescent="0.25">
      <c r="A884">
        <v>883</v>
      </c>
      <c r="F884">
        <v>155.45562100000001</v>
      </c>
      <c r="G884">
        <v>6.4279339999999996</v>
      </c>
      <c r="H884">
        <v>153.39972699999998</v>
      </c>
      <c r="I884">
        <v>9.9307680000000005</v>
      </c>
    </row>
    <row r="885" spans="1:9" x14ac:dyDescent="0.25">
      <c r="A885">
        <v>884</v>
      </c>
      <c r="B885">
        <v>132.22797200000002</v>
      </c>
      <c r="C885">
        <v>6.4323949999999996</v>
      </c>
      <c r="F885">
        <v>155.45562100000001</v>
      </c>
      <c r="G885">
        <v>6.4279339999999996</v>
      </c>
      <c r="H885">
        <v>153.42387400000001</v>
      </c>
      <c r="I885">
        <v>9.8924199999999995</v>
      </c>
    </row>
    <row r="886" spans="1:9" x14ac:dyDescent="0.25">
      <c r="A886">
        <v>885</v>
      </c>
      <c r="B886">
        <v>132.31833900000001</v>
      </c>
      <c r="C886">
        <v>6.5160419999999997</v>
      </c>
      <c r="H886">
        <v>153.397706</v>
      </c>
      <c r="I886">
        <v>9.9253959999999992</v>
      </c>
    </row>
    <row r="887" spans="1:9" x14ac:dyDescent="0.25">
      <c r="A887">
        <v>886</v>
      </c>
      <c r="B887">
        <v>132.27338600000002</v>
      </c>
      <c r="C887">
        <v>6.5041669999999998</v>
      </c>
      <c r="H887">
        <v>153.33377300000001</v>
      </c>
      <c r="I887">
        <v>9.9527350000000006</v>
      </c>
    </row>
    <row r="888" spans="1:9" x14ac:dyDescent="0.25">
      <c r="A888">
        <v>887</v>
      </c>
      <c r="B888">
        <v>132.282084</v>
      </c>
      <c r="C888">
        <v>6.512969</v>
      </c>
      <c r="H888">
        <v>153.37791999999999</v>
      </c>
      <c r="I888">
        <v>9.9781589999999998</v>
      </c>
    </row>
    <row r="889" spans="1:9" x14ac:dyDescent="0.25">
      <c r="A889">
        <v>888</v>
      </c>
      <c r="B889">
        <v>132.28995</v>
      </c>
      <c r="C889">
        <v>6.5259369999999999</v>
      </c>
      <c r="H889">
        <v>153.40552500000001</v>
      </c>
      <c r="I889">
        <v>9.9360879999999998</v>
      </c>
    </row>
    <row r="890" spans="1:9" x14ac:dyDescent="0.25">
      <c r="A890">
        <v>889</v>
      </c>
      <c r="B890">
        <v>132.28724099999999</v>
      </c>
      <c r="C890">
        <v>6.5367179999999996</v>
      </c>
      <c r="H890">
        <v>153.40552500000001</v>
      </c>
      <c r="I890">
        <v>9.9360879999999998</v>
      </c>
    </row>
    <row r="891" spans="1:9" x14ac:dyDescent="0.25">
      <c r="A891">
        <v>890</v>
      </c>
      <c r="B891">
        <v>132.30458700000003</v>
      </c>
      <c r="C891">
        <v>6.5814060000000003</v>
      </c>
    </row>
    <row r="892" spans="1:9" x14ac:dyDescent="0.25">
      <c r="A892">
        <v>891</v>
      </c>
      <c r="B892">
        <v>132.33458899999999</v>
      </c>
      <c r="C892">
        <v>6.5071349999999999</v>
      </c>
      <c r="D892">
        <v>126.018595</v>
      </c>
      <c r="E892">
        <v>8.8238529999999997</v>
      </c>
    </row>
    <row r="893" spans="1:9" x14ac:dyDescent="0.25">
      <c r="A893">
        <v>892</v>
      </c>
      <c r="B893">
        <v>132.353285</v>
      </c>
      <c r="C893">
        <v>6.4723430000000004</v>
      </c>
      <c r="D893">
        <v>125.975527</v>
      </c>
      <c r="E893">
        <v>8.8359369999999995</v>
      </c>
    </row>
    <row r="894" spans="1:9" x14ac:dyDescent="0.25">
      <c r="A894">
        <v>893</v>
      </c>
      <c r="B894">
        <v>132.24880100000001</v>
      </c>
      <c r="C894">
        <v>6.5400520000000002</v>
      </c>
      <c r="D894">
        <v>125.978026</v>
      </c>
      <c r="E894">
        <v>8.8585410000000007</v>
      </c>
    </row>
    <row r="895" spans="1:9" x14ac:dyDescent="0.25">
      <c r="A895">
        <v>894</v>
      </c>
      <c r="B895">
        <v>132.24880100000001</v>
      </c>
      <c r="C895">
        <v>6.5400520000000002</v>
      </c>
      <c r="D895">
        <v>125.99666400000001</v>
      </c>
      <c r="E895">
        <v>8.8376049999999999</v>
      </c>
    </row>
    <row r="896" spans="1:9" x14ac:dyDescent="0.25">
      <c r="A896">
        <v>895</v>
      </c>
      <c r="D896">
        <v>125.99130500000001</v>
      </c>
      <c r="E896">
        <v>8.8354689999999998</v>
      </c>
    </row>
    <row r="897" spans="1:9" x14ac:dyDescent="0.25">
      <c r="A897">
        <v>896</v>
      </c>
      <c r="D897">
        <v>126.00104800000001</v>
      </c>
      <c r="E897">
        <v>8.8376560000000008</v>
      </c>
    </row>
    <row r="898" spans="1:9" x14ac:dyDescent="0.25">
      <c r="A898">
        <v>897</v>
      </c>
      <c r="D898">
        <v>126.02270700000001</v>
      </c>
      <c r="E898">
        <v>8.8093229999999991</v>
      </c>
    </row>
    <row r="899" spans="1:9" x14ac:dyDescent="0.25">
      <c r="A899">
        <v>898</v>
      </c>
      <c r="D899">
        <v>126.04333700000001</v>
      </c>
      <c r="E899">
        <v>8.8230199999999996</v>
      </c>
      <c r="F899">
        <v>128.42447900000002</v>
      </c>
      <c r="G899">
        <v>5.5315099999999999</v>
      </c>
    </row>
    <row r="900" spans="1:9" x14ac:dyDescent="0.25">
      <c r="A900">
        <v>899</v>
      </c>
      <c r="D900">
        <v>126.044432</v>
      </c>
      <c r="E900">
        <v>8.818854</v>
      </c>
      <c r="F900">
        <v>128.463438</v>
      </c>
      <c r="G900">
        <v>5.500521</v>
      </c>
    </row>
    <row r="901" spans="1:9" x14ac:dyDescent="0.25">
      <c r="A901">
        <v>900</v>
      </c>
      <c r="D901">
        <v>126.018595</v>
      </c>
      <c r="E901">
        <v>8.8238529999999997</v>
      </c>
      <c r="F901">
        <v>128.49859800000002</v>
      </c>
      <c r="G901">
        <v>5.4997920000000002</v>
      </c>
      <c r="H901">
        <v>128.09297000000001</v>
      </c>
      <c r="I901">
        <v>9.2400509999999993</v>
      </c>
    </row>
    <row r="902" spans="1:9" x14ac:dyDescent="0.25">
      <c r="A902">
        <v>901</v>
      </c>
      <c r="F902">
        <v>128.41359600000001</v>
      </c>
      <c r="G902">
        <v>5.5359369999999997</v>
      </c>
      <c r="H902">
        <v>128.117503</v>
      </c>
      <c r="I902">
        <v>9.2688020000000009</v>
      </c>
    </row>
    <row r="903" spans="1:9" x14ac:dyDescent="0.25">
      <c r="A903">
        <v>902</v>
      </c>
      <c r="F903">
        <v>128.392245</v>
      </c>
      <c r="G903">
        <v>5.5293749999999999</v>
      </c>
      <c r="H903">
        <v>128.102396</v>
      </c>
      <c r="I903">
        <v>9.2734889999999996</v>
      </c>
    </row>
    <row r="904" spans="1:9" x14ac:dyDescent="0.25">
      <c r="A904">
        <v>903</v>
      </c>
      <c r="F904">
        <v>128.42776000000001</v>
      </c>
      <c r="G904">
        <v>5.4577600000000004</v>
      </c>
      <c r="H904">
        <v>128.118437</v>
      </c>
      <c r="I904">
        <v>9.259271</v>
      </c>
    </row>
    <row r="905" spans="1:9" x14ac:dyDescent="0.25">
      <c r="A905">
        <v>904</v>
      </c>
      <c r="F905">
        <v>128.37818000000001</v>
      </c>
      <c r="G905">
        <v>5.4629159999999999</v>
      </c>
      <c r="H905">
        <v>128.15609600000002</v>
      </c>
      <c r="I905">
        <v>9.2624479999999991</v>
      </c>
    </row>
    <row r="906" spans="1:9" x14ac:dyDescent="0.25">
      <c r="A906">
        <v>905</v>
      </c>
      <c r="F906">
        <v>128.462817</v>
      </c>
      <c r="G906">
        <v>5.4507810000000001</v>
      </c>
      <c r="H906">
        <v>128.18047200000001</v>
      </c>
      <c r="I906">
        <v>9.2259890000000002</v>
      </c>
    </row>
    <row r="907" spans="1:9" x14ac:dyDescent="0.25">
      <c r="A907">
        <v>906</v>
      </c>
      <c r="F907">
        <v>128.40104500000001</v>
      </c>
      <c r="G907">
        <v>5.5635409999999998</v>
      </c>
      <c r="H907">
        <v>128.242659</v>
      </c>
      <c r="I907">
        <v>9.281822</v>
      </c>
    </row>
    <row r="908" spans="1:9" x14ac:dyDescent="0.25">
      <c r="A908">
        <v>907</v>
      </c>
      <c r="F908">
        <v>128.42323100000002</v>
      </c>
      <c r="G908">
        <v>5.563593</v>
      </c>
      <c r="H908">
        <v>128.113753</v>
      </c>
      <c r="I908">
        <v>9.2791139999999999</v>
      </c>
    </row>
    <row r="909" spans="1:9" x14ac:dyDescent="0.25">
      <c r="A909">
        <v>908</v>
      </c>
      <c r="B909">
        <v>110.56682400000001</v>
      </c>
      <c r="C909">
        <v>7.0307810000000002</v>
      </c>
      <c r="F909">
        <v>128.42447900000002</v>
      </c>
      <c r="G909">
        <v>5.5315099999999999</v>
      </c>
      <c r="H909">
        <v>128.113753</v>
      </c>
      <c r="I909">
        <v>9.2791139999999999</v>
      </c>
    </row>
    <row r="910" spans="1:9" x14ac:dyDescent="0.25">
      <c r="A910">
        <v>909</v>
      </c>
      <c r="B910">
        <v>110.54989900000001</v>
      </c>
      <c r="C910">
        <v>7.0340100000000003</v>
      </c>
      <c r="H910">
        <v>128.113753</v>
      </c>
      <c r="I910">
        <v>9.2791139999999999</v>
      </c>
    </row>
    <row r="911" spans="1:9" x14ac:dyDescent="0.25">
      <c r="A911">
        <v>910</v>
      </c>
      <c r="B911">
        <v>110.53635600000001</v>
      </c>
      <c r="C911">
        <v>7.0428119999999996</v>
      </c>
    </row>
    <row r="912" spans="1:9" x14ac:dyDescent="0.25">
      <c r="A912">
        <v>911</v>
      </c>
      <c r="B912">
        <v>110.52395900000002</v>
      </c>
      <c r="C912">
        <v>7.0436459999999999</v>
      </c>
    </row>
    <row r="913" spans="1:9" x14ac:dyDescent="0.25">
      <c r="A913">
        <v>912</v>
      </c>
      <c r="B913">
        <v>110.51198000000001</v>
      </c>
      <c r="C913">
        <v>7.0464589999999996</v>
      </c>
    </row>
    <row r="914" spans="1:9" x14ac:dyDescent="0.25">
      <c r="A914">
        <v>913</v>
      </c>
      <c r="B914">
        <v>110.52197900000002</v>
      </c>
      <c r="C914">
        <v>7.0210929999999996</v>
      </c>
    </row>
    <row r="915" spans="1:9" x14ac:dyDescent="0.25">
      <c r="A915">
        <v>914</v>
      </c>
      <c r="B915">
        <v>110.557658</v>
      </c>
      <c r="C915">
        <v>7.0026039999999998</v>
      </c>
    </row>
    <row r="916" spans="1:9" x14ac:dyDescent="0.25">
      <c r="A916">
        <v>915</v>
      </c>
      <c r="B916">
        <v>110.51729400000001</v>
      </c>
      <c r="C916">
        <v>7.0289060000000001</v>
      </c>
      <c r="D916">
        <v>103.00953100000001</v>
      </c>
      <c r="E916">
        <v>8.8559889999999992</v>
      </c>
    </row>
    <row r="917" spans="1:9" x14ac:dyDescent="0.25">
      <c r="A917">
        <v>916</v>
      </c>
      <c r="B917">
        <v>110.51604300000001</v>
      </c>
      <c r="C917">
        <v>7.0600509999999996</v>
      </c>
      <c r="D917">
        <v>103.01645900000001</v>
      </c>
      <c r="E917">
        <v>8.84375</v>
      </c>
    </row>
    <row r="918" spans="1:9" x14ac:dyDescent="0.25">
      <c r="A918">
        <v>917</v>
      </c>
      <c r="B918">
        <v>110.51604300000001</v>
      </c>
      <c r="C918">
        <v>7.0600509999999996</v>
      </c>
      <c r="D918">
        <v>103.013125</v>
      </c>
      <c r="E918">
        <v>8.8482810000000001</v>
      </c>
    </row>
    <row r="919" spans="1:9" x14ac:dyDescent="0.25">
      <c r="A919">
        <v>918</v>
      </c>
      <c r="D919">
        <v>102.99161400000001</v>
      </c>
      <c r="E919">
        <v>8.8412489999999995</v>
      </c>
    </row>
    <row r="920" spans="1:9" x14ac:dyDescent="0.25">
      <c r="A920">
        <v>919</v>
      </c>
      <c r="D920">
        <v>103.03812600000001</v>
      </c>
      <c r="E920">
        <v>8.8536459999999995</v>
      </c>
    </row>
    <row r="921" spans="1:9" x14ac:dyDescent="0.25">
      <c r="A921">
        <v>920</v>
      </c>
      <c r="D921">
        <v>103.06786600000001</v>
      </c>
      <c r="E921">
        <v>8.8506250000000009</v>
      </c>
    </row>
    <row r="922" spans="1:9" x14ac:dyDescent="0.25">
      <c r="A922">
        <v>921</v>
      </c>
      <c r="D922">
        <v>103.04922000000001</v>
      </c>
      <c r="E922">
        <v>8.832084</v>
      </c>
    </row>
    <row r="923" spans="1:9" x14ac:dyDescent="0.25">
      <c r="A923">
        <v>922</v>
      </c>
      <c r="D923">
        <v>103.04849100000001</v>
      </c>
      <c r="E923">
        <v>8.8235419999999998</v>
      </c>
      <c r="F923">
        <v>104.988596</v>
      </c>
      <c r="G923">
        <v>5.7592189999999999</v>
      </c>
    </row>
    <row r="924" spans="1:9" x14ac:dyDescent="0.25">
      <c r="A924">
        <v>923</v>
      </c>
      <c r="D924">
        <v>102.99193000000001</v>
      </c>
      <c r="E924">
        <v>8.8430730000000004</v>
      </c>
      <c r="F924">
        <v>104.988596</v>
      </c>
      <c r="G924">
        <v>5.7592189999999999</v>
      </c>
    </row>
    <row r="925" spans="1:9" x14ac:dyDescent="0.25">
      <c r="A925">
        <v>924</v>
      </c>
      <c r="F925">
        <v>105.02604500000001</v>
      </c>
      <c r="G925">
        <v>5.7806249999999997</v>
      </c>
      <c r="H925">
        <v>104.00510600000001</v>
      </c>
      <c r="I925">
        <v>9.4091140000000006</v>
      </c>
    </row>
    <row r="926" spans="1:9" x14ac:dyDescent="0.25">
      <c r="A926">
        <v>925</v>
      </c>
      <c r="F926">
        <v>105.07422100000001</v>
      </c>
      <c r="G926">
        <v>5.79026</v>
      </c>
      <c r="H926">
        <v>103.94781300000001</v>
      </c>
      <c r="I926">
        <v>9.4400510000000004</v>
      </c>
    </row>
    <row r="927" spans="1:9" x14ac:dyDescent="0.25">
      <c r="A927">
        <v>926</v>
      </c>
      <c r="F927">
        <v>105.0087</v>
      </c>
      <c r="G927">
        <v>5.7748439999999999</v>
      </c>
      <c r="H927">
        <v>103.99208700000001</v>
      </c>
      <c r="I927">
        <v>9.4477609999999999</v>
      </c>
    </row>
    <row r="928" spans="1:9" x14ac:dyDescent="0.25">
      <c r="A928">
        <v>927</v>
      </c>
      <c r="F928">
        <v>105.01526100000001</v>
      </c>
      <c r="G928">
        <v>5.7895830000000004</v>
      </c>
      <c r="H928">
        <v>104.014948</v>
      </c>
      <c r="I928">
        <v>9.4450000000000003</v>
      </c>
    </row>
    <row r="929" spans="1:9" x14ac:dyDescent="0.25">
      <c r="A929">
        <v>928</v>
      </c>
      <c r="F929">
        <v>105.01239600000001</v>
      </c>
      <c r="G929">
        <v>5.7762500000000001</v>
      </c>
      <c r="H929">
        <v>104.005053</v>
      </c>
      <c r="I929">
        <v>9.4648439999999994</v>
      </c>
    </row>
    <row r="930" spans="1:9" x14ac:dyDescent="0.25">
      <c r="A930">
        <v>929</v>
      </c>
      <c r="F930">
        <v>105.05536500000001</v>
      </c>
      <c r="G930">
        <v>5.8092709999999999</v>
      </c>
      <c r="H930">
        <v>104.03286600000001</v>
      </c>
      <c r="I930">
        <v>9.4630200000000002</v>
      </c>
    </row>
    <row r="931" spans="1:9" x14ac:dyDescent="0.25">
      <c r="A931">
        <v>930</v>
      </c>
      <c r="B931">
        <v>89.097136000000006</v>
      </c>
      <c r="C931">
        <v>6.5997389999999996</v>
      </c>
      <c r="F931">
        <v>105.052397</v>
      </c>
      <c r="G931">
        <v>5.843229</v>
      </c>
      <c r="H931">
        <v>104.03541800000001</v>
      </c>
      <c r="I931">
        <v>9.4265620000000006</v>
      </c>
    </row>
    <row r="932" spans="1:9" x14ac:dyDescent="0.25">
      <c r="A932">
        <v>931</v>
      </c>
      <c r="B932">
        <v>89.094532000000001</v>
      </c>
      <c r="C932">
        <v>6.6247400000000001</v>
      </c>
      <c r="F932">
        <v>104.988596</v>
      </c>
      <c r="G932">
        <v>5.7592189999999999</v>
      </c>
      <c r="H932">
        <v>104.03010400000001</v>
      </c>
      <c r="I932">
        <v>9.4294799999999999</v>
      </c>
    </row>
    <row r="933" spans="1:9" x14ac:dyDescent="0.25">
      <c r="A933">
        <v>932</v>
      </c>
      <c r="B933">
        <v>89.064480000000003</v>
      </c>
      <c r="C933">
        <v>6.6210420000000001</v>
      </c>
      <c r="H933">
        <v>103.999689</v>
      </c>
      <c r="I933">
        <v>9.4386980000000005</v>
      </c>
    </row>
    <row r="934" spans="1:9" x14ac:dyDescent="0.25">
      <c r="A934">
        <v>933</v>
      </c>
      <c r="B934">
        <v>89.102084000000005</v>
      </c>
      <c r="C934">
        <v>6.6371869999999999</v>
      </c>
      <c r="H934">
        <v>104.00510600000001</v>
      </c>
      <c r="I934">
        <v>9.4091140000000006</v>
      </c>
    </row>
    <row r="935" spans="1:9" x14ac:dyDescent="0.25">
      <c r="A935">
        <v>934</v>
      </c>
      <c r="B935">
        <v>89.091875000000002</v>
      </c>
      <c r="C935">
        <v>6.6157810000000001</v>
      </c>
    </row>
    <row r="936" spans="1:9" x14ac:dyDescent="0.25">
      <c r="A936">
        <v>935</v>
      </c>
      <c r="B936">
        <v>89.101145000000002</v>
      </c>
      <c r="C936">
        <v>6.6237500000000002</v>
      </c>
    </row>
    <row r="937" spans="1:9" x14ac:dyDescent="0.25">
      <c r="A937">
        <v>936</v>
      </c>
      <c r="B937">
        <v>89.085104000000001</v>
      </c>
      <c r="C937">
        <v>6.6173440000000001</v>
      </c>
    </row>
    <row r="938" spans="1:9" x14ac:dyDescent="0.25">
      <c r="A938">
        <v>937</v>
      </c>
      <c r="B938">
        <v>89.063906000000003</v>
      </c>
      <c r="C938">
        <v>6.6658330000000001</v>
      </c>
      <c r="D938">
        <v>83.142187000000007</v>
      </c>
      <c r="E938">
        <v>8.2710930000000005</v>
      </c>
    </row>
    <row r="939" spans="1:9" x14ac:dyDescent="0.25">
      <c r="A939">
        <v>938</v>
      </c>
      <c r="B939">
        <v>89.126875000000013</v>
      </c>
      <c r="C939">
        <v>6.6767709999999996</v>
      </c>
      <c r="D939">
        <v>83.124792000000014</v>
      </c>
      <c r="E939">
        <v>8.2982289999999992</v>
      </c>
    </row>
    <row r="940" spans="1:9" x14ac:dyDescent="0.25">
      <c r="A940">
        <v>939</v>
      </c>
      <c r="B940">
        <v>89.123646000000008</v>
      </c>
      <c r="C940">
        <v>6.5918229999999998</v>
      </c>
      <c r="D940">
        <v>83.170938000000007</v>
      </c>
      <c r="E940">
        <v>8.3119270000000007</v>
      </c>
    </row>
    <row r="941" spans="1:9" x14ac:dyDescent="0.25">
      <c r="A941">
        <v>940</v>
      </c>
      <c r="D941">
        <v>83.184115000000006</v>
      </c>
      <c r="E941">
        <v>8.3223439999999993</v>
      </c>
    </row>
    <row r="942" spans="1:9" x14ac:dyDescent="0.25">
      <c r="A942">
        <v>941</v>
      </c>
      <c r="D942">
        <v>83.169739000000007</v>
      </c>
      <c r="E942">
        <v>8.3135940000000002</v>
      </c>
    </row>
    <row r="943" spans="1:9" x14ac:dyDescent="0.25">
      <c r="A943">
        <v>942</v>
      </c>
      <c r="D943">
        <v>83.167604000000011</v>
      </c>
      <c r="E943">
        <v>8.30349</v>
      </c>
    </row>
    <row r="944" spans="1:9" x14ac:dyDescent="0.25">
      <c r="A944">
        <v>943</v>
      </c>
      <c r="D944">
        <v>83.149896000000012</v>
      </c>
      <c r="E944">
        <v>8.3234890000000004</v>
      </c>
    </row>
    <row r="945" spans="1:9" x14ac:dyDescent="0.25">
      <c r="A945">
        <v>944</v>
      </c>
      <c r="D945">
        <v>83.215573000000006</v>
      </c>
      <c r="E945">
        <v>8.3098960000000002</v>
      </c>
      <c r="F945">
        <v>84.609167000000014</v>
      </c>
      <c r="G945">
        <v>5.804271</v>
      </c>
    </row>
    <row r="946" spans="1:9" x14ac:dyDescent="0.25">
      <c r="A946">
        <v>945</v>
      </c>
      <c r="D946">
        <v>83.152865000000006</v>
      </c>
      <c r="E946">
        <v>8.2836459999999992</v>
      </c>
      <c r="F946">
        <v>84.619376000000003</v>
      </c>
      <c r="G946">
        <v>5.816198</v>
      </c>
    </row>
    <row r="947" spans="1:9" x14ac:dyDescent="0.25">
      <c r="A947">
        <v>946</v>
      </c>
      <c r="D947">
        <v>83.121406000000007</v>
      </c>
      <c r="E947">
        <v>8.283906</v>
      </c>
      <c r="F947">
        <v>84.667501000000016</v>
      </c>
      <c r="G947">
        <v>5.7430729999999999</v>
      </c>
    </row>
    <row r="948" spans="1:9" x14ac:dyDescent="0.25">
      <c r="A948">
        <v>947</v>
      </c>
      <c r="F948">
        <v>84.641718000000012</v>
      </c>
      <c r="G948">
        <v>5.7528639999999998</v>
      </c>
      <c r="H948">
        <v>83.73958300000001</v>
      </c>
      <c r="I948">
        <v>8.9803650000000008</v>
      </c>
    </row>
    <row r="949" spans="1:9" x14ac:dyDescent="0.25">
      <c r="A949">
        <v>948</v>
      </c>
      <c r="F949">
        <v>84.586615000000009</v>
      </c>
      <c r="G949">
        <v>5.7301039999999999</v>
      </c>
      <c r="H949">
        <v>83.680677000000003</v>
      </c>
      <c r="I949">
        <v>8.9486460000000001</v>
      </c>
    </row>
    <row r="950" spans="1:9" x14ac:dyDescent="0.25">
      <c r="A950">
        <v>949</v>
      </c>
      <c r="F950">
        <v>84.56974000000001</v>
      </c>
      <c r="G950">
        <v>5.7763020000000003</v>
      </c>
      <c r="H950">
        <v>83.673178000000007</v>
      </c>
      <c r="I950">
        <v>8.9339580000000005</v>
      </c>
    </row>
    <row r="951" spans="1:9" x14ac:dyDescent="0.25">
      <c r="A951">
        <v>950</v>
      </c>
      <c r="F951">
        <v>84.607240000000004</v>
      </c>
      <c r="G951">
        <v>5.7885410000000004</v>
      </c>
      <c r="H951">
        <v>83.697083000000006</v>
      </c>
      <c r="I951">
        <v>8.9933329999999998</v>
      </c>
    </row>
    <row r="952" spans="1:9" x14ac:dyDescent="0.25">
      <c r="A952">
        <v>951</v>
      </c>
      <c r="F952">
        <v>84.620260999999999</v>
      </c>
      <c r="G952">
        <v>5.7719269999999998</v>
      </c>
      <c r="H952">
        <v>83.711459000000005</v>
      </c>
      <c r="I952">
        <v>8.9860410000000002</v>
      </c>
    </row>
    <row r="953" spans="1:9" x14ac:dyDescent="0.25">
      <c r="A953">
        <v>952</v>
      </c>
      <c r="B953">
        <v>72.415520000000001</v>
      </c>
      <c r="C953">
        <v>6.9954689999999999</v>
      </c>
      <c r="F953">
        <v>84.598438000000002</v>
      </c>
      <c r="G953">
        <v>5.8169269999999997</v>
      </c>
      <c r="H953">
        <v>83.712291000000008</v>
      </c>
      <c r="I953">
        <v>9.0101560000000003</v>
      </c>
    </row>
    <row r="954" spans="1:9" x14ac:dyDescent="0.25">
      <c r="A954">
        <v>953</v>
      </c>
      <c r="B954">
        <v>72.415520000000001</v>
      </c>
      <c r="C954">
        <v>6.9954689999999999</v>
      </c>
      <c r="F954">
        <v>84.609167000000014</v>
      </c>
      <c r="G954">
        <v>5.804271</v>
      </c>
      <c r="H954">
        <v>83.726094000000003</v>
      </c>
      <c r="I954">
        <v>9.0113540000000008</v>
      </c>
    </row>
    <row r="955" spans="1:9" x14ac:dyDescent="0.25">
      <c r="A955">
        <v>954</v>
      </c>
      <c r="B955">
        <v>72.415520000000001</v>
      </c>
      <c r="C955">
        <v>6.9954689999999999</v>
      </c>
      <c r="H955">
        <v>83.727709000000004</v>
      </c>
      <c r="I955">
        <v>8.9863020000000002</v>
      </c>
    </row>
    <row r="956" spans="1:9" x14ac:dyDescent="0.25">
      <c r="A956">
        <v>955</v>
      </c>
      <c r="B956">
        <v>72.415520000000001</v>
      </c>
      <c r="C956">
        <v>6.9954689999999999</v>
      </c>
      <c r="H956">
        <v>83.73958300000001</v>
      </c>
      <c r="I956">
        <v>8.9803650000000008</v>
      </c>
    </row>
    <row r="957" spans="1:9" x14ac:dyDescent="0.25">
      <c r="A957">
        <v>956</v>
      </c>
      <c r="B957">
        <v>72.415520000000001</v>
      </c>
      <c r="C957">
        <v>6.9954689999999999</v>
      </c>
    </row>
    <row r="958" spans="1:9" x14ac:dyDescent="0.25">
      <c r="A958">
        <v>957</v>
      </c>
      <c r="B958">
        <v>72.415520000000001</v>
      </c>
      <c r="C958">
        <v>6.9954689999999999</v>
      </c>
    </row>
    <row r="959" spans="1:9" x14ac:dyDescent="0.25">
      <c r="A959">
        <v>958</v>
      </c>
      <c r="B959">
        <v>72.415520000000001</v>
      </c>
      <c r="C959">
        <v>6.9954689999999999</v>
      </c>
    </row>
    <row r="960" spans="1:9" x14ac:dyDescent="0.25">
      <c r="A960">
        <v>959</v>
      </c>
      <c r="B960">
        <v>72.415520000000001</v>
      </c>
      <c r="C960">
        <v>6.9954689999999999</v>
      </c>
      <c r="D960">
        <v>65.436234000000013</v>
      </c>
      <c r="E960">
        <v>9.1446419999999993</v>
      </c>
    </row>
    <row r="961" spans="1:9" x14ac:dyDescent="0.25">
      <c r="A961">
        <v>960</v>
      </c>
      <c r="B961">
        <v>72.415520000000001</v>
      </c>
      <c r="C961">
        <v>6.9954689999999999</v>
      </c>
      <c r="D961">
        <v>65.453793000000019</v>
      </c>
      <c r="E961">
        <v>9.1724599999999992</v>
      </c>
    </row>
    <row r="962" spans="1:9" x14ac:dyDescent="0.25">
      <c r="A962">
        <v>961</v>
      </c>
      <c r="B962">
        <v>72.415520000000001</v>
      </c>
      <c r="C962">
        <v>6.9954689999999999</v>
      </c>
      <c r="D962">
        <v>65.445969000000019</v>
      </c>
      <c r="E962">
        <v>9.1548010000000009</v>
      </c>
    </row>
    <row r="963" spans="1:9" x14ac:dyDescent="0.25">
      <c r="A963">
        <v>962</v>
      </c>
      <c r="D963">
        <v>65.396397000000007</v>
      </c>
      <c r="E963">
        <v>9.1702259999999995</v>
      </c>
    </row>
    <row r="964" spans="1:9" x14ac:dyDescent="0.25">
      <c r="A964">
        <v>963</v>
      </c>
      <c r="D964">
        <v>65.435066000000006</v>
      </c>
      <c r="E964">
        <v>9.1544290000000004</v>
      </c>
    </row>
    <row r="965" spans="1:9" x14ac:dyDescent="0.25">
      <c r="A965">
        <v>964</v>
      </c>
      <c r="D965">
        <v>65.43240400000002</v>
      </c>
      <c r="E965">
        <v>9.1617160000000002</v>
      </c>
    </row>
    <row r="966" spans="1:9" x14ac:dyDescent="0.25">
      <c r="A966">
        <v>965</v>
      </c>
      <c r="D966">
        <v>65.439430000000016</v>
      </c>
      <c r="E966">
        <v>9.1590030000000002</v>
      </c>
    </row>
    <row r="967" spans="1:9" x14ac:dyDescent="0.25">
      <c r="A967">
        <v>966</v>
      </c>
      <c r="D967">
        <v>65.484001000000006</v>
      </c>
      <c r="E967">
        <v>9.1393769999999996</v>
      </c>
    </row>
    <row r="968" spans="1:9" x14ac:dyDescent="0.25">
      <c r="A968">
        <v>967</v>
      </c>
      <c r="D968">
        <v>65.467724000000004</v>
      </c>
      <c r="E968">
        <v>9.1696939999999998</v>
      </c>
      <c r="F968">
        <v>65.975781000000012</v>
      </c>
      <c r="G968">
        <v>6.5605330000000004</v>
      </c>
    </row>
    <row r="969" spans="1:9" x14ac:dyDescent="0.25">
      <c r="A969">
        <v>968</v>
      </c>
      <c r="F969">
        <v>65.98264300000001</v>
      </c>
      <c r="G969">
        <v>6.5553739999999996</v>
      </c>
    </row>
    <row r="970" spans="1:9" x14ac:dyDescent="0.25">
      <c r="A970">
        <v>969</v>
      </c>
      <c r="F970">
        <v>66.023972000000015</v>
      </c>
      <c r="G970">
        <v>6.5776599999999998</v>
      </c>
      <c r="H970">
        <v>65.234493000000015</v>
      </c>
      <c r="I970">
        <v>9.9854990000000008</v>
      </c>
    </row>
    <row r="971" spans="1:9" x14ac:dyDescent="0.25">
      <c r="A971">
        <v>970</v>
      </c>
      <c r="F971">
        <v>65.993122000000014</v>
      </c>
      <c r="G971">
        <v>6.5596290000000002</v>
      </c>
      <c r="H971">
        <v>65.237095000000011</v>
      </c>
      <c r="I971">
        <v>9.9692760000000007</v>
      </c>
    </row>
    <row r="972" spans="1:9" x14ac:dyDescent="0.25">
      <c r="A972">
        <v>971</v>
      </c>
      <c r="F972">
        <v>65.993012000000022</v>
      </c>
      <c r="G972">
        <v>6.5409600000000001</v>
      </c>
      <c r="H972">
        <v>65.215294000000014</v>
      </c>
      <c r="I972">
        <v>9.972308</v>
      </c>
    </row>
    <row r="973" spans="1:9" x14ac:dyDescent="0.25">
      <c r="A973">
        <v>972</v>
      </c>
      <c r="F973">
        <v>66.016575000000017</v>
      </c>
      <c r="G973">
        <v>6.547396</v>
      </c>
      <c r="H973">
        <v>65.203587000000013</v>
      </c>
      <c r="I973">
        <v>9.9616699999999998</v>
      </c>
    </row>
    <row r="974" spans="1:9" x14ac:dyDescent="0.25">
      <c r="A974">
        <v>973</v>
      </c>
      <c r="B974">
        <v>51.323738000000013</v>
      </c>
      <c r="C974">
        <v>7.7121700000000004</v>
      </c>
      <c r="F974">
        <v>66.005089000000012</v>
      </c>
      <c r="G974">
        <v>6.5368110000000001</v>
      </c>
      <c r="H974">
        <v>65.224655000000013</v>
      </c>
      <c r="I974">
        <v>9.956671</v>
      </c>
    </row>
    <row r="975" spans="1:9" x14ac:dyDescent="0.25">
      <c r="A975">
        <v>974</v>
      </c>
      <c r="B975">
        <v>51.35863100000001</v>
      </c>
      <c r="C975">
        <v>7.7796130000000003</v>
      </c>
      <c r="F975">
        <v>65.991047000000009</v>
      </c>
      <c r="G975">
        <v>6.5069720000000002</v>
      </c>
      <c r="H975">
        <v>65.249493000000015</v>
      </c>
      <c r="I975">
        <v>10.003742000000001</v>
      </c>
    </row>
    <row r="976" spans="1:9" x14ac:dyDescent="0.25">
      <c r="A976">
        <v>975</v>
      </c>
      <c r="B976">
        <v>51.345703000000015</v>
      </c>
      <c r="C976">
        <v>7.783868</v>
      </c>
      <c r="F976">
        <v>65.977432000000022</v>
      </c>
      <c r="G976">
        <v>6.5614369999999997</v>
      </c>
      <c r="H976">
        <v>65.273319000000015</v>
      </c>
      <c r="I976">
        <v>10.015124999999999</v>
      </c>
    </row>
    <row r="977" spans="1:9" x14ac:dyDescent="0.25">
      <c r="A977">
        <v>976</v>
      </c>
      <c r="B977">
        <v>51.351555000000012</v>
      </c>
      <c r="C977">
        <v>7.789453</v>
      </c>
      <c r="F977">
        <v>65.977432000000022</v>
      </c>
      <c r="G977">
        <v>6.5614369999999997</v>
      </c>
      <c r="H977">
        <v>65.302998000000017</v>
      </c>
      <c r="I977">
        <v>10.004220999999999</v>
      </c>
    </row>
    <row r="978" spans="1:9" x14ac:dyDescent="0.25">
      <c r="A978">
        <v>977</v>
      </c>
      <c r="B978">
        <v>51.33554500000001</v>
      </c>
      <c r="C978">
        <v>7.7788690000000003</v>
      </c>
      <c r="H978">
        <v>65.275929000000019</v>
      </c>
      <c r="I978">
        <v>10.042624</v>
      </c>
    </row>
    <row r="979" spans="1:9" x14ac:dyDescent="0.25">
      <c r="A979">
        <v>978</v>
      </c>
      <c r="B979">
        <v>51.350117000000012</v>
      </c>
      <c r="C979">
        <v>7.772964</v>
      </c>
      <c r="H979">
        <v>65.287098000000015</v>
      </c>
      <c r="I979">
        <v>10.038156000000001</v>
      </c>
    </row>
    <row r="980" spans="1:9" x14ac:dyDescent="0.25">
      <c r="A980">
        <v>979</v>
      </c>
      <c r="B980">
        <v>51.337299000000016</v>
      </c>
      <c r="C980">
        <v>7.767061</v>
      </c>
    </row>
    <row r="981" spans="1:9" x14ac:dyDescent="0.25">
      <c r="A981">
        <v>980</v>
      </c>
      <c r="B981">
        <v>51.337086000000014</v>
      </c>
      <c r="C981">
        <v>7.7556250000000002</v>
      </c>
      <c r="D981">
        <v>44.493698000000016</v>
      </c>
      <c r="E981">
        <v>9.3622370000000004</v>
      </c>
    </row>
    <row r="982" spans="1:9" x14ac:dyDescent="0.25">
      <c r="A982">
        <v>981</v>
      </c>
      <c r="B982">
        <v>51.343311000000014</v>
      </c>
      <c r="C982">
        <v>7.7650930000000002</v>
      </c>
      <c r="D982">
        <v>44.486092000000014</v>
      </c>
      <c r="E982">
        <v>9.3660130000000006</v>
      </c>
    </row>
    <row r="983" spans="1:9" x14ac:dyDescent="0.25">
      <c r="A983">
        <v>982</v>
      </c>
      <c r="B983">
        <v>51.324268000000011</v>
      </c>
      <c r="C983">
        <v>7.7582849999999999</v>
      </c>
      <c r="D983">
        <v>44.44752900000001</v>
      </c>
      <c r="E983">
        <v>9.3554820000000003</v>
      </c>
    </row>
    <row r="984" spans="1:9" x14ac:dyDescent="0.25">
      <c r="A984">
        <v>983</v>
      </c>
      <c r="B984">
        <v>51.353684000000015</v>
      </c>
      <c r="C984">
        <v>7.7932829999999997</v>
      </c>
      <c r="D984">
        <v>44.450668000000015</v>
      </c>
      <c r="E984">
        <v>9.3626079999999998</v>
      </c>
    </row>
    <row r="985" spans="1:9" x14ac:dyDescent="0.25">
      <c r="A985">
        <v>984</v>
      </c>
      <c r="D985">
        <v>44.423435000000012</v>
      </c>
      <c r="E985">
        <v>9.355162</v>
      </c>
    </row>
    <row r="986" spans="1:9" x14ac:dyDescent="0.25">
      <c r="A986">
        <v>985</v>
      </c>
      <c r="D986">
        <v>44.439606000000012</v>
      </c>
      <c r="E986">
        <v>9.3561739999999993</v>
      </c>
    </row>
    <row r="987" spans="1:9" x14ac:dyDescent="0.25">
      <c r="A987">
        <v>986</v>
      </c>
      <c r="D987">
        <v>44.446095000000014</v>
      </c>
      <c r="E987">
        <v>9.3606940000000005</v>
      </c>
    </row>
    <row r="988" spans="1:9" x14ac:dyDescent="0.25">
      <c r="A988">
        <v>987</v>
      </c>
      <c r="D988">
        <v>44.441837000000014</v>
      </c>
      <c r="E988">
        <v>9.3651079999999993</v>
      </c>
    </row>
    <row r="989" spans="1:9" x14ac:dyDescent="0.25">
      <c r="A989">
        <v>988</v>
      </c>
      <c r="D989">
        <v>44.409233000000015</v>
      </c>
      <c r="E989">
        <v>9.3458009999999998</v>
      </c>
    </row>
    <row r="990" spans="1:9" x14ac:dyDescent="0.25">
      <c r="A990">
        <v>989</v>
      </c>
      <c r="D990">
        <v>44.45609300000001</v>
      </c>
      <c r="E990">
        <v>9.3461730000000003</v>
      </c>
    </row>
    <row r="991" spans="1:9" x14ac:dyDescent="0.25">
      <c r="A991">
        <v>990</v>
      </c>
      <c r="D991">
        <v>44.428806000000016</v>
      </c>
      <c r="E991">
        <v>9.3782999999999994</v>
      </c>
      <c r="F991">
        <v>45.985317000000016</v>
      </c>
      <c r="G991">
        <v>6.5887760000000002</v>
      </c>
    </row>
    <row r="992" spans="1:9" x14ac:dyDescent="0.25">
      <c r="A992">
        <v>991</v>
      </c>
      <c r="F992">
        <v>45.970371000000014</v>
      </c>
      <c r="G992">
        <v>6.6082429999999999</v>
      </c>
    </row>
    <row r="993" spans="1:9" x14ac:dyDescent="0.25">
      <c r="A993">
        <v>992</v>
      </c>
      <c r="F993">
        <v>45.981804000000011</v>
      </c>
      <c r="G993">
        <v>6.5847870000000004</v>
      </c>
      <c r="H993">
        <v>45.060528000000012</v>
      </c>
      <c r="I993">
        <v>10.082089</v>
      </c>
    </row>
    <row r="994" spans="1:9" x14ac:dyDescent="0.25">
      <c r="A994">
        <v>993</v>
      </c>
      <c r="F994">
        <v>45.980793000000013</v>
      </c>
      <c r="G994">
        <v>6.5786699999999998</v>
      </c>
      <c r="H994">
        <v>45.050423000000016</v>
      </c>
      <c r="I994">
        <v>10.050496000000001</v>
      </c>
    </row>
    <row r="995" spans="1:9" x14ac:dyDescent="0.25">
      <c r="A995">
        <v>994</v>
      </c>
      <c r="F995">
        <v>45.957073000000015</v>
      </c>
      <c r="G995">
        <v>6.5791490000000001</v>
      </c>
      <c r="H995">
        <v>45.033451000000014</v>
      </c>
      <c r="I995">
        <v>10.066186</v>
      </c>
    </row>
    <row r="996" spans="1:9" x14ac:dyDescent="0.25">
      <c r="A996">
        <v>995</v>
      </c>
      <c r="F996">
        <v>45.957817000000013</v>
      </c>
      <c r="G996">
        <v>6.5840959999999997</v>
      </c>
      <c r="H996">
        <v>45.031487000000013</v>
      </c>
      <c r="I996">
        <v>10.065973</v>
      </c>
    </row>
    <row r="997" spans="1:9" x14ac:dyDescent="0.25">
      <c r="A997">
        <v>996</v>
      </c>
      <c r="B997">
        <v>31.099190000000014</v>
      </c>
      <c r="C997">
        <v>7.2446960000000002</v>
      </c>
      <c r="F997">
        <v>45.967549000000012</v>
      </c>
      <c r="G997">
        <v>6.613137</v>
      </c>
      <c r="H997">
        <v>45.030583000000014</v>
      </c>
      <c r="I997">
        <v>10.084110000000001</v>
      </c>
    </row>
    <row r="998" spans="1:9" x14ac:dyDescent="0.25">
      <c r="A998">
        <v>997</v>
      </c>
      <c r="B998">
        <v>31.096956000000013</v>
      </c>
      <c r="C998">
        <v>7.3172459999999999</v>
      </c>
      <c r="F998">
        <v>45.943882000000016</v>
      </c>
      <c r="G998">
        <v>6.6162739999999998</v>
      </c>
      <c r="H998">
        <v>45.043987000000016</v>
      </c>
      <c r="I998">
        <v>10.092993</v>
      </c>
    </row>
    <row r="999" spans="1:9" x14ac:dyDescent="0.25">
      <c r="A999">
        <v>998</v>
      </c>
      <c r="B999">
        <v>31.135143000000014</v>
      </c>
      <c r="C999">
        <v>7.2679929999999997</v>
      </c>
      <c r="F999">
        <v>45.985317000000016</v>
      </c>
      <c r="G999">
        <v>6.5887760000000002</v>
      </c>
      <c r="H999">
        <v>45.06510200000001</v>
      </c>
      <c r="I999">
        <v>10.102938999999999</v>
      </c>
    </row>
    <row r="1000" spans="1:9" x14ac:dyDescent="0.25">
      <c r="A1000">
        <v>999</v>
      </c>
      <c r="B1000">
        <v>31.133124000000009</v>
      </c>
      <c r="C1000">
        <v>7.2708649999999997</v>
      </c>
      <c r="F1000">
        <v>45.985317000000016</v>
      </c>
      <c r="G1000">
        <v>6.5887760000000002</v>
      </c>
      <c r="H1000">
        <v>45.069302000000015</v>
      </c>
      <c r="I1000">
        <v>10.122354</v>
      </c>
    </row>
    <row r="1001" spans="1:9" x14ac:dyDescent="0.25">
      <c r="A1001">
        <v>1000</v>
      </c>
      <c r="B1001">
        <v>31.130623000000014</v>
      </c>
      <c r="C1001">
        <v>7.2594820000000002</v>
      </c>
      <c r="H1001">
        <v>45.07355900000001</v>
      </c>
      <c r="I1001">
        <v>10.136555</v>
      </c>
    </row>
    <row r="1002" spans="1:9" x14ac:dyDescent="0.25">
      <c r="A1002">
        <v>1001</v>
      </c>
      <c r="B1002">
        <v>31.130198000000014</v>
      </c>
      <c r="C1002">
        <v>7.255814</v>
      </c>
      <c r="H1002">
        <v>45.091854000000012</v>
      </c>
      <c r="I1002">
        <v>10.162138000000001</v>
      </c>
    </row>
    <row r="1003" spans="1:9" x14ac:dyDescent="0.25">
      <c r="A1003">
        <v>1002</v>
      </c>
      <c r="B1003">
        <v>31.130198000000014</v>
      </c>
      <c r="C1003">
        <v>7.2625149999999996</v>
      </c>
      <c r="H1003">
        <v>45.060528000000012</v>
      </c>
      <c r="I1003">
        <v>10.082089</v>
      </c>
    </row>
    <row r="1004" spans="1:9" x14ac:dyDescent="0.25">
      <c r="A1004">
        <v>1003</v>
      </c>
      <c r="B1004">
        <v>31.122379000000009</v>
      </c>
      <c r="C1004">
        <v>7.2419310000000001</v>
      </c>
    </row>
    <row r="1005" spans="1:9" x14ac:dyDescent="0.25">
      <c r="A1005">
        <v>1004</v>
      </c>
      <c r="B1005">
        <v>31.117380000000011</v>
      </c>
      <c r="C1005">
        <v>7.2218790000000004</v>
      </c>
      <c r="D1005">
        <v>24.740399000000011</v>
      </c>
      <c r="E1005">
        <v>9.0436370000000004</v>
      </c>
    </row>
    <row r="1006" spans="1:9" x14ac:dyDescent="0.25">
      <c r="A1006">
        <v>1005</v>
      </c>
      <c r="B1006">
        <v>31.082434000000013</v>
      </c>
      <c r="C1006">
        <v>7.3075130000000001</v>
      </c>
      <c r="D1006">
        <v>24.745134000000014</v>
      </c>
      <c r="E1006">
        <v>9.0247019999999996</v>
      </c>
    </row>
    <row r="1007" spans="1:9" x14ac:dyDescent="0.25">
      <c r="A1007">
        <v>1006</v>
      </c>
      <c r="B1007">
        <v>31.082434000000013</v>
      </c>
      <c r="C1007">
        <v>7.3075130000000001</v>
      </c>
      <c r="D1007">
        <v>24.724711000000013</v>
      </c>
      <c r="E1007">
        <v>9.0244890000000009</v>
      </c>
    </row>
    <row r="1008" spans="1:9" x14ac:dyDescent="0.25">
      <c r="A1008">
        <v>1007</v>
      </c>
      <c r="D1008">
        <v>24.764015000000015</v>
      </c>
      <c r="E1008">
        <v>9.0567740000000008</v>
      </c>
    </row>
    <row r="1009" spans="1:11" x14ac:dyDescent="0.25">
      <c r="A1009">
        <v>1008</v>
      </c>
      <c r="D1009">
        <v>24.761887000000016</v>
      </c>
      <c r="E1009">
        <v>9.0268829999999998</v>
      </c>
    </row>
    <row r="1010" spans="1:11" x14ac:dyDescent="0.25">
      <c r="A1010">
        <v>1009</v>
      </c>
      <c r="D1010">
        <v>24.772844000000013</v>
      </c>
      <c r="E1010">
        <v>9.0300220000000007</v>
      </c>
    </row>
    <row r="1011" spans="1:11" x14ac:dyDescent="0.25">
      <c r="A1011">
        <v>1010</v>
      </c>
      <c r="D1011">
        <v>24.77444100000001</v>
      </c>
      <c r="E1011">
        <v>9.0524660000000008</v>
      </c>
    </row>
    <row r="1012" spans="1:11" x14ac:dyDescent="0.25">
      <c r="A1012">
        <v>1011</v>
      </c>
      <c r="D1012">
        <v>24.762261000000009</v>
      </c>
      <c r="E1012">
        <v>9.0439030000000002</v>
      </c>
    </row>
    <row r="1013" spans="1:11" x14ac:dyDescent="0.25">
      <c r="A1013">
        <v>1012</v>
      </c>
      <c r="D1013">
        <v>24.781408000000013</v>
      </c>
      <c r="E1013">
        <v>9.0579450000000001</v>
      </c>
    </row>
    <row r="1014" spans="1:11" x14ac:dyDescent="0.25">
      <c r="A1014">
        <v>1013</v>
      </c>
      <c r="D1014">
        <v>24.779175000000009</v>
      </c>
      <c r="E1014">
        <v>9.0155010000000004</v>
      </c>
      <c r="F1014">
        <v>27.180367000000018</v>
      </c>
      <c r="G1014">
        <v>6.4915479999999999</v>
      </c>
    </row>
    <row r="1015" spans="1:11" x14ac:dyDescent="0.25">
      <c r="A1015">
        <v>1014</v>
      </c>
      <c r="D1015">
        <v>24.771834000000013</v>
      </c>
      <c r="E1015">
        <v>9.0392229999999998</v>
      </c>
      <c r="F1015">
        <v>27.200686000000012</v>
      </c>
      <c r="G1015">
        <v>6.4939939999999998</v>
      </c>
    </row>
    <row r="1016" spans="1:11" x14ac:dyDescent="0.25">
      <c r="A1016">
        <v>1015</v>
      </c>
      <c r="D1016">
        <v>24.740399000000011</v>
      </c>
      <c r="E1016">
        <v>9.0436370000000004</v>
      </c>
      <c r="F1016">
        <v>27.223610000000008</v>
      </c>
      <c r="G1016">
        <v>6.5176629999999998</v>
      </c>
    </row>
    <row r="1017" spans="1:11" x14ac:dyDescent="0.25">
      <c r="A1017">
        <v>1016</v>
      </c>
      <c r="D1017">
        <v>24.740399000000011</v>
      </c>
      <c r="E1017">
        <v>9.0436370000000004</v>
      </c>
      <c r="F1017">
        <v>27.235151000000016</v>
      </c>
      <c r="G1017">
        <v>6.512982</v>
      </c>
    </row>
    <row r="1018" spans="1:11" x14ac:dyDescent="0.25">
      <c r="A1018">
        <v>1017</v>
      </c>
      <c r="F1018">
        <v>27.225048000000015</v>
      </c>
      <c r="G1018">
        <v>6.5357469999999998</v>
      </c>
    </row>
    <row r="1019" spans="1:11" x14ac:dyDescent="0.25">
      <c r="A1019">
        <v>1018</v>
      </c>
      <c r="F1019">
        <v>27.197230000000012</v>
      </c>
      <c r="G1019">
        <v>6.5209080000000004</v>
      </c>
      <c r="J1019">
        <v>37.881199000000016</v>
      </c>
      <c r="K1019">
        <v>13.322969000000001</v>
      </c>
    </row>
    <row r="1020" spans="1:11" x14ac:dyDescent="0.25">
      <c r="A1020">
        <v>1019</v>
      </c>
    </row>
    <row r="1021" spans="1:11" x14ac:dyDescent="0.25">
      <c r="A1021">
        <v>1020</v>
      </c>
    </row>
    <row r="1022" spans="1:11" x14ac:dyDescent="0.25">
      <c r="A1022">
        <v>1021</v>
      </c>
    </row>
    <row r="1023" spans="1:11" x14ac:dyDescent="0.25">
      <c r="A1023">
        <v>1022</v>
      </c>
    </row>
    <row r="1024" spans="1:11" x14ac:dyDescent="0.25">
      <c r="A1024">
        <v>1023</v>
      </c>
    </row>
    <row r="1025" spans="1:1" x14ac:dyDescent="0.25">
      <c r="A1025">
        <v>1024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C277-B0DC-43FC-8DC0-4EF525350A3C}">
  <dimension ref="A1:DV1020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6" width="7" bestFit="1" customWidth="1"/>
    <col min="107" max="107" width="12" bestFit="1" customWidth="1"/>
    <col min="108" max="108" width="15.42578125" bestFit="1" customWidth="1"/>
    <col min="109" max="109" width="8" bestFit="1" customWidth="1"/>
    <col min="110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286</v>
      </c>
      <c r="K1">
        <v>95.679012345679013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301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299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287</v>
      </c>
      <c r="K2">
        <v>96.551724137931032</v>
      </c>
      <c r="M2" t="s">
        <v>285</v>
      </c>
      <c r="N2">
        <v>162</v>
      </c>
      <c r="R2" t="s">
        <v>236</v>
      </c>
      <c r="S2">
        <v>8.750000000000005E-2</v>
      </c>
      <c r="T2">
        <v>1.4809871644840033E-2</v>
      </c>
      <c r="W2" t="s">
        <v>221</v>
      </c>
      <c r="X2">
        <f>AVERAGE(Coordination!AT:AT)</f>
        <v>0.4992810971183323</v>
      </c>
      <c r="Y2">
        <f>STDEV(Coordination!AT:AT)</f>
        <v>0.14038717379248927</v>
      </c>
      <c r="Z2" t="s">
        <v>224</v>
      </c>
      <c r="AA2">
        <f>AVERAGE(Coordination!AW:AW)</f>
        <v>0.51300351418748813</v>
      </c>
      <c r="AB2">
        <f>STDEV(Coordination!AW:AW)</f>
        <v>0.1395876219801806</v>
      </c>
      <c r="AC2" t="s">
        <v>227</v>
      </c>
      <c r="AD2">
        <f>AVERAGE(Coordination!AZ:AZ)</f>
        <v>0.46282053501418491</v>
      </c>
      <c r="AE2">
        <f>STDEV(Coordination!AZ:AZ)</f>
        <v>0.10946843263859042</v>
      </c>
      <c r="AF2" t="s">
        <v>230</v>
      </c>
      <c r="AG2">
        <f>AVERAGE(Coordination!BC:BC)</f>
        <v>0.44997020832136547</v>
      </c>
      <c r="AH2">
        <f>STDEV(Coordination!BC:BC)</f>
        <v>0.31921192697250073</v>
      </c>
      <c r="AK2" t="s">
        <v>302</v>
      </c>
      <c r="AL2">
        <f>AVERAGE(Coordination!BQ:BQ)</f>
        <v>0.37814353324944183</v>
      </c>
      <c r="AM2">
        <f>STDEV(Coordination!BQ:BQ)</f>
        <v>6.685302820589463E-2</v>
      </c>
      <c r="AN2" t="s">
        <v>305</v>
      </c>
      <c r="AO2">
        <f>AVERAGE(Coordination!BT:BT)</f>
        <v>0.37780014509281457</v>
      </c>
      <c r="AP2">
        <f>STDEV(Coordination!BT:BT)</f>
        <v>6.5897149440055522E-2</v>
      </c>
      <c r="AQ2" t="s">
        <v>308</v>
      </c>
      <c r="AR2">
        <f>AVERAGE(Coordination!BW:BW)</f>
        <v>0.3994633912045239</v>
      </c>
      <c r="AS2">
        <f>STDEV(Coordination!BW:BW)</f>
        <v>5.5084617511958214E-2</v>
      </c>
      <c r="AT2" t="s">
        <v>311</v>
      </c>
      <c r="AU2">
        <f>AVERAGE(Coordination!BZ:BZ)</f>
        <v>0.19474739256769419</v>
      </c>
      <c r="AV2">
        <f>STDEV(Coordination!BZ:BZ)</f>
        <v>9.4313572314454586E-2</v>
      </c>
      <c r="AX2" t="s">
        <v>103</v>
      </c>
      <c r="AY2">
        <f>AVERAGE(Cycle!$CL:$CL)</f>
        <v>10.357142857142858</v>
      </c>
      <c r="AZ2">
        <f>STDEV(Cycle!$CL:$CL)</f>
        <v>1.5112816168522443</v>
      </c>
      <c r="BA2" t="s">
        <v>104</v>
      </c>
      <c r="BB2">
        <f>AVERAGE(Cycle!$CP:$CP)</f>
        <v>10.744186046511627</v>
      </c>
      <c r="BC2">
        <f>STDEV(Cycle!$CP:$CP)</f>
        <v>1.733329074021515</v>
      </c>
      <c r="BD2" t="s">
        <v>105</v>
      </c>
      <c r="BE2">
        <f>AVERAGE(Cycle!$CT:$CT)</f>
        <v>10.452380952380953</v>
      </c>
      <c r="BF2">
        <f>STDEV(Cycle!$CT:$CT)</f>
        <v>1.6849749357965165</v>
      </c>
      <c r="BG2" t="s">
        <v>106</v>
      </c>
      <c r="BH2">
        <f>AVERAGE(Cycle!$CX:$CX)</f>
        <v>10.268292682926829</v>
      </c>
      <c r="BI2">
        <f>STDEV(Cycle!$CX:$CX)</f>
        <v>1.304308058778723</v>
      </c>
      <c r="BK2" t="s">
        <v>300</v>
      </c>
      <c r="BL2">
        <f>AVERAGE(Cycle!AO:AR)</f>
        <v>182.77667694079133</v>
      </c>
      <c r="BM2">
        <f>STDEV(Cycle!AO:AR)</f>
        <v>31.175215609356552</v>
      </c>
      <c r="BO2" t="s">
        <v>32</v>
      </c>
      <c r="BP2">
        <f>AVERAGE(Cycle!BF:BF)</f>
        <v>1.7864613571428569</v>
      </c>
      <c r="BQ2">
        <f>STDEV(Cycle!BF:BF)</f>
        <v>0.561065402985785</v>
      </c>
      <c r="BS2" t="s">
        <v>206</v>
      </c>
      <c r="BT2">
        <v>4</v>
      </c>
      <c r="BU2">
        <v>0.39840637450199201</v>
      </c>
      <c r="BV2">
        <v>0.02</v>
      </c>
      <c r="BX2" t="s">
        <v>140</v>
      </c>
      <c r="BY2">
        <f>AVERAGE(Cycle!DC:DC)</f>
        <v>35.10348625733242</v>
      </c>
      <c r="BZ2">
        <f>STDEV(Cycle!DC:DC)</f>
        <v>13.650064355427661</v>
      </c>
      <c r="CA2" t="s">
        <v>143</v>
      </c>
      <c r="CB2">
        <f>AVERAGE(Cycle!DF:DF)</f>
        <v>35.665615634365651</v>
      </c>
      <c r="CC2">
        <f>STDEV(Cycle!DF:DF)</f>
        <v>13.983355598166151</v>
      </c>
      <c r="CD2" t="s">
        <v>146</v>
      </c>
      <c r="CE2">
        <f>AVERAGE(Cycle!DI:DI)</f>
        <v>26.928779553779549</v>
      </c>
      <c r="CF2">
        <f>STDEV(Cycle!DI:DI)</f>
        <v>11.799051523034072</v>
      </c>
      <c r="CG2" t="s">
        <v>149</v>
      </c>
      <c r="CH2">
        <f>AVERAGE(Cycle!DL:DL)</f>
        <v>63.229697652774561</v>
      </c>
      <c r="CI2">
        <f>STDEV(Cycle!DL:DL)</f>
        <v>14.871643917612012</v>
      </c>
      <c r="CK2" t="s">
        <v>152</v>
      </c>
      <c r="CL2">
        <f>AVERAGE(Cycle!DP:DP)</f>
        <v>19.70920613777756</v>
      </c>
      <c r="CM2">
        <f>STDEV(Cycle!DP:DP)</f>
        <v>13.051167622248713</v>
      </c>
      <c r="CN2" t="s">
        <v>155</v>
      </c>
      <c r="CO2">
        <f>AVERAGE(Cycle!DS:DS)</f>
        <v>18.823576863932541</v>
      </c>
      <c r="CP2">
        <f>STDEV(Cycle!DS:DS)</f>
        <v>12.737064765534539</v>
      </c>
      <c r="CQ2" t="s">
        <v>158</v>
      </c>
      <c r="CR2">
        <f>AVERAGE(Cycle!DV:DV)</f>
        <v>8.6010286010286023</v>
      </c>
      <c r="CS2">
        <f>STDEV(Cycle!DV:DV)</f>
        <v>10.355930374735218</v>
      </c>
      <c r="CT2" t="s">
        <v>161</v>
      </c>
      <c r="CU2">
        <f>AVERAGE(Cycle!DY:DY)</f>
        <v>53.255538499440938</v>
      </c>
      <c r="CV2">
        <f>STDEV(Cycle!DY:DY)</f>
        <v>24.522736813251541</v>
      </c>
      <c r="CX2" t="s">
        <v>176</v>
      </c>
      <c r="CY2">
        <f>AVERAGE(Cycle!BV:BV)/200</f>
        <v>2.2948717948717948E-2</v>
      </c>
      <c r="CZ2">
        <f>STDEV(Cycle!BV:BV)/200</f>
        <v>9.7816926690110825E-3</v>
      </c>
      <c r="DA2" t="s">
        <v>177</v>
      </c>
      <c r="DB2">
        <f>AVERAGE(Cycle!BZ:BZ)/200</f>
        <v>2.3E-2</v>
      </c>
      <c r="DC2">
        <f>STDEV(Cycle!BZ:BZ)/200</f>
        <v>9.4597663547880233E-3</v>
      </c>
      <c r="DD2" t="s">
        <v>178</v>
      </c>
      <c r="DE2">
        <f>AVERAGE(Cycle!CD:CD)/200</f>
        <v>1.7749999999999998E-2</v>
      </c>
      <c r="DF2">
        <f>STDEV(Cycle!CD:CD)/200</f>
        <v>8.5447539761435206E-3</v>
      </c>
      <c r="DG2" t="s">
        <v>179</v>
      </c>
      <c r="DH2">
        <f>AVERAGE(Cycle!CH:CH)/200</f>
        <v>4.1794871794871798E-2</v>
      </c>
      <c r="DI2">
        <f>STDEV(Cycle!CH:CH)/200</f>
        <v>1.0354707770354828E-2</v>
      </c>
      <c r="DK2" t="s">
        <v>192</v>
      </c>
      <c r="DL2">
        <f>AVERAGE(Cycle!CM:CM)/200</f>
        <v>0.01</v>
      </c>
      <c r="DM2">
        <f>STDEV(Cycle!CM:CM)/200</f>
        <v>6.5332171882823776E-3</v>
      </c>
      <c r="DN2" t="s">
        <v>193</v>
      </c>
      <c r="DO2">
        <f>AVERAGE(Cycle!CQ:CQ)/200</f>
        <v>0.01</v>
      </c>
      <c r="DP2">
        <f>STDEV(Cycle!CQ:CQ)/200</f>
        <v>6.8138514386924687E-3</v>
      </c>
      <c r="DQ2" t="s">
        <v>194</v>
      </c>
      <c r="DR2">
        <f>AVERAGE(Cycle!CU:CU)/200</f>
        <v>4.5238095238095237E-3</v>
      </c>
      <c r="DS2">
        <f>STDEV(Cycle!CU:CU)/200</f>
        <v>5.3885067176130293E-3</v>
      </c>
      <c r="DT2" t="s">
        <v>195</v>
      </c>
      <c r="DU2">
        <f>AVERAGE(Cycle!CY:CY)/200</f>
        <v>2.817073170731707E-2</v>
      </c>
      <c r="DV2">
        <f>STDEV(Cycle!CY:CY)/200</f>
        <v>1.5072993131797663E-2</v>
      </c>
    </row>
    <row r="3" spans="1:126" x14ac:dyDescent="0.25">
      <c r="A3">
        <v>2</v>
      </c>
      <c r="J3" t="s">
        <v>288</v>
      </c>
      <c r="K3">
        <v>100</v>
      </c>
      <c r="M3" t="s">
        <v>279</v>
      </c>
      <c r="N3">
        <v>77</v>
      </c>
      <c r="O3">
        <f xml:space="preserve"> (N3/N$2)*100</f>
        <v>47.530864197530867</v>
      </c>
      <c r="R3" t="s">
        <v>239</v>
      </c>
      <c r="S3">
        <v>32.079207920792072</v>
      </c>
      <c r="W3" t="s">
        <v>222</v>
      </c>
      <c r="X3">
        <f>AVERAGE(Coordination!AU:AU)</f>
        <v>0.53453254825607122</v>
      </c>
      <c r="Y3">
        <f>STDEV(Coordination!AU:AU)</f>
        <v>0.10937947648559899</v>
      </c>
      <c r="Z3" t="s">
        <v>225</v>
      </c>
      <c r="AA3">
        <f>AVERAGE(Coordination!AX:AX)</f>
        <v>0.42722091500450443</v>
      </c>
      <c r="AB3">
        <f>STDEV(Coordination!AX:AX)</f>
        <v>0.29869732684748213</v>
      </c>
      <c r="AC3" t="s">
        <v>228</v>
      </c>
      <c r="AD3">
        <f>AVERAGE(Coordination!BA:BA)</f>
        <v>0.49125993703532866</v>
      </c>
      <c r="AE3">
        <f>STDEV(Coordination!BA:BA)</f>
        <v>0.29762635952017846</v>
      </c>
      <c r="AF3" t="s">
        <v>231</v>
      </c>
      <c r="AG3">
        <f>AVERAGE(Coordination!BD:BD)</f>
        <v>0.47662610749675166</v>
      </c>
      <c r="AH3">
        <f>STDEV(Coordination!BD:BD)</f>
        <v>9.3463183584503354E-2</v>
      </c>
      <c r="AK3" t="s">
        <v>303</v>
      </c>
      <c r="AL3">
        <f>AVERAGE(Coordination!BR:BR)</f>
        <v>0.39905860562493783</v>
      </c>
      <c r="AM3">
        <f>STDEV(Coordination!BR:BR)</f>
        <v>5.2253681596407836E-2</v>
      </c>
      <c r="AN3" t="s">
        <v>306</v>
      </c>
      <c r="AO3">
        <f>AVERAGE(Coordination!BU:BU)</f>
        <v>0.21417470753054843</v>
      </c>
      <c r="AP3">
        <f>STDEV(Coordination!BU:BU)</f>
        <v>0.10467756607275175</v>
      </c>
      <c r="AQ3" t="s">
        <v>309</v>
      </c>
      <c r="AR3">
        <f>AVERAGE(Coordination!BX:BX)</f>
        <v>0.22416794689986028</v>
      </c>
      <c r="AS3">
        <f>STDEV(Coordination!BX:BX)</f>
        <v>0.10283158377597303</v>
      </c>
      <c r="AT3" t="s">
        <v>312</v>
      </c>
      <c r="AU3">
        <f>AVERAGE(Coordination!CA:CA)</f>
        <v>0.42053639183966079</v>
      </c>
      <c r="AV3">
        <f>STDEV(Coordination!CA:CA)</f>
        <v>5.3060792687894417E-2</v>
      </c>
      <c r="AX3" t="s">
        <v>107</v>
      </c>
      <c r="AY3">
        <f>AVERAGE(Cycle!$BU:$BU)</f>
        <v>12.974358974358974</v>
      </c>
      <c r="AZ3">
        <f>STDEV(Cycle!$BU:$BU)</f>
        <v>1.0879042984027278</v>
      </c>
      <c r="BA3" t="s">
        <v>108</v>
      </c>
      <c r="BB3">
        <f>AVERAGE(Cycle!$BY:$BY)</f>
        <v>12.875</v>
      </c>
      <c r="BC3">
        <f>STDEV(Cycle!$BY:$BY)</f>
        <v>1.1137255565823276</v>
      </c>
      <c r="BD3" t="s">
        <v>109</v>
      </c>
      <c r="BE3">
        <f>AVERAGE(Cycle!$CC:$CC)</f>
        <v>12.975</v>
      </c>
      <c r="BF3">
        <f>STDEV(Cycle!$CC:$CC)</f>
        <v>1.0974913118048726</v>
      </c>
      <c r="BG3" t="s">
        <v>110</v>
      </c>
      <c r="BH3">
        <f>AVERAGE(Cycle!$CG:$CG)</f>
        <v>13.23076923076923</v>
      </c>
      <c r="BI3">
        <f>STDEV(Cycle!$CG:$CG)</f>
        <v>1.2022246585204683</v>
      </c>
      <c r="BK3" t="s">
        <v>296</v>
      </c>
      <c r="BL3">
        <v>181.9398935973675</v>
      </c>
      <c r="BO3" t="s">
        <v>33</v>
      </c>
      <c r="BP3">
        <f>AVERAGE(Cycle!BG:BG)</f>
        <v>3.3141457906976739</v>
      </c>
      <c r="BQ3">
        <f>STDEV(Cycle!BG:BG)</f>
        <v>0.78260334263459197</v>
      </c>
      <c r="BS3" t="s">
        <v>207</v>
      </c>
      <c r="BT3">
        <v>285</v>
      </c>
      <c r="BU3">
        <v>28.386454183266935</v>
      </c>
      <c r="BV3">
        <v>1.425</v>
      </c>
      <c r="BX3" t="s">
        <v>141</v>
      </c>
      <c r="BY3">
        <f>AVERAGE(Cycle!DD:DD)</f>
        <v>27.13034828419444</v>
      </c>
      <c r="BZ3">
        <f>STDEV(Cycle!DD:DD)</f>
        <v>11.756776212003082</v>
      </c>
      <c r="CA3" t="s">
        <v>144</v>
      </c>
      <c r="CB3">
        <f>AVERAGE(Cycle!DG:DG)</f>
        <v>59.783102314352298</v>
      </c>
      <c r="CC3">
        <f>STDEV(Cycle!DG:DG)</f>
        <v>16.337714291237369</v>
      </c>
      <c r="CD3" t="s">
        <v>147</v>
      </c>
      <c r="CE3">
        <f>AVERAGE(Cycle!DJ:DJ)</f>
        <v>59.586704961704946</v>
      </c>
      <c r="CF3">
        <f>STDEV(Cycle!DJ:DJ)</f>
        <v>17.242204477978156</v>
      </c>
      <c r="CG3" t="s">
        <v>150</v>
      </c>
      <c r="CH3">
        <f>AVERAGE(Cycle!DM:DM)</f>
        <v>24.114763441686513</v>
      </c>
      <c r="CI3">
        <f>STDEV(Cycle!DM:DM)</f>
        <v>10.545945724561202</v>
      </c>
      <c r="CK3" t="s">
        <v>153</v>
      </c>
      <c r="CL3">
        <f>AVERAGE(Cycle!DQ:DQ)</f>
        <v>7.8231490731490734</v>
      </c>
      <c r="CM3">
        <f>STDEV(Cycle!DQ:DQ)</f>
        <v>9.3279839908697895</v>
      </c>
      <c r="CN3" t="s">
        <v>156</v>
      </c>
      <c r="CO3">
        <f>AVERAGE(Cycle!DT:DT)</f>
        <v>48.895579264936302</v>
      </c>
      <c r="CP3">
        <f>STDEV(Cycle!DT:DT)</f>
        <v>24.806815081301444</v>
      </c>
      <c r="CQ3" t="s">
        <v>159</v>
      </c>
      <c r="CR3">
        <f>AVERAGE(Cycle!DW:DW)</f>
        <v>50.517029267029265</v>
      </c>
      <c r="CS3">
        <f>STDEV(Cycle!DW:DW)</f>
        <v>25.952762793917138</v>
      </c>
      <c r="CT3" t="s">
        <v>162</v>
      </c>
      <c r="CU3">
        <f>AVERAGE(Cycle!DZ:DZ)</f>
        <v>5.3078628688384786</v>
      </c>
      <c r="CV3">
        <f>STDEV(Cycle!DZ:DZ)</f>
        <v>8.8452263437285072</v>
      </c>
      <c r="CX3" t="s">
        <v>180</v>
      </c>
      <c r="CY3">
        <f>AVERAGE(Cycle!BW:BW)/200</f>
        <v>1.7564102564102565E-2</v>
      </c>
      <c r="CZ3">
        <f>STDEV(Cycle!BW:BW)/200</f>
        <v>7.9365738060373035E-3</v>
      </c>
      <c r="DA3" t="s">
        <v>181</v>
      </c>
      <c r="DB3">
        <f>AVERAGE(Cycle!CA:CA)/200</f>
        <v>3.85E-2</v>
      </c>
      <c r="DC3">
        <f>STDEV(Cycle!CA:CA)/200</f>
        <v>1.1047682202674103E-2</v>
      </c>
      <c r="DD3" t="s">
        <v>182</v>
      </c>
      <c r="DE3">
        <f>AVERAGE(Cycle!CE:CE)/200</f>
        <v>3.85E-2</v>
      </c>
      <c r="DF3">
        <f>STDEV(Cycle!CE:CE)/200</f>
        <v>1.1047682202674103E-2</v>
      </c>
      <c r="DG3" t="s">
        <v>183</v>
      </c>
      <c r="DH3">
        <f>AVERAGE(Cycle!CI:CI)/200</f>
        <v>1.628205128205128E-2</v>
      </c>
      <c r="DI3">
        <f>STDEV(Cycle!CI:CI)/200</f>
        <v>7.6706848591131206E-3</v>
      </c>
      <c r="DK3" t="s">
        <v>196</v>
      </c>
      <c r="DL3">
        <f>AVERAGE(Cycle!CN:CN)/200</f>
        <v>4.2857142857142851E-3</v>
      </c>
      <c r="DM3">
        <f>STDEV(Cycle!CN:CN)/200</f>
        <v>5.1289979731970296E-3</v>
      </c>
      <c r="DN3" t="s">
        <v>197</v>
      </c>
      <c r="DO3">
        <f>AVERAGE(Cycle!CR:CR)/200</f>
        <v>2.7441860465116277E-2</v>
      </c>
      <c r="DP3">
        <f>STDEV(Cycle!CR:CR)/200</f>
        <v>1.6951334159575473E-2</v>
      </c>
      <c r="DQ3" t="s">
        <v>198</v>
      </c>
      <c r="DR3">
        <f>AVERAGE(Cycle!CV:CV)/200</f>
        <v>2.7619047619047619E-2</v>
      </c>
      <c r="DS3">
        <f>STDEV(Cycle!CV:CV)/200</f>
        <v>1.7116462452146056E-2</v>
      </c>
      <c r="DT3" t="s">
        <v>199</v>
      </c>
      <c r="DU3">
        <f>AVERAGE(Cycle!CZ:CZ)/200</f>
        <v>2.8048780487804881E-3</v>
      </c>
      <c r="DV3">
        <f>STDEV(Cycle!CZ:CZ)/200</f>
        <v>4.7498395351586453E-3</v>
      </c>
    </row>
    <row r="4" spans="1:126" x14ac:dyDescent="0.25">
      <c r="A4">
        <v>3</v>
      </c>
      <c r="F4" t="s">
        <v>22</v>
      </c>
      <c r="J4" t="s">
        <v>289</v>
      </c>
      <c r="K4">
        <v>0</v>
      </c>
      <c r="M4" t="s">
        <v>280</v>
      </c>
      <c r="N4">
        <v>0</v>
      </c>
      <c r="O4">
        <f xml:space="preserve"> (N4/N$2)*100</f>
        <v>0</v>
      </c>
      <c r="W4" t="s">
        <v>223</v>
      </c>
      <c r="X4">
        <f>AVERAGE(Coordination!AV:AV)</f>
        <v>0.49403662254348751</v>
      </c>
      <c r="Y4">
        <f>STDEV(Coordination!AV:AV)</f>
        <v>0.31628111554994059</v>
      </c>
      <c r="Z4" t="s">
        <v>226</v>
      </c>
      <c r="AA4">
        <f>AVERAGE(Coordination!AY:AY)</f>
        <v>0.52297160995124181</v>
      </c>
      <c r="AB4">
        <f>STDEV(Coordination!AY:AY)</f>
        <v>9.1595755359415096E-2</v>
      </c>
      <c r="AC4" t="s">
        <v>229</v>
      </c>
      <c r="AD4">
        <f>AVERAGE(Coordination!BB:BB)</f>
        <v>0.48905834506835627</v>
      </c>
      <c r="AE4">
        <f>STDEV(Coordination!BB:BB)</f>
        <v>0.3212639641766683</v>
      </c>
      <c r="AF4" t="s">
        <v>232</v>
      </c>
      <c r="AG4">
        <f>AVERAGE(Coordination!BE:BE)</f>
        <v>0.51204404518893687</v>
      </c>
      <c r="AH4">
        <f>STDEV(Coordination!BE:BE)</f>
        <v>0.31752442566074895</v>
      </c>
      <c r="AK4" t="s">
        <v>304</v>
      </c>
      <c r="AL4">
        <f>AVERAGE(Coordination!BS:BS)</f>
        <v>0.19969101010863022</v>
      </c>
      <c r="AM4">
        <f>STDEV(Coordination!BS:BS)</f>
        <v>8.6297925737243653E-2</v>
      </c>
      <c r="AN4" t="s">
        <v>307</v>
      </c>
      <c r="AO4">
        <f>AVERAGE(Coordination!BV:BV)</f>
        <v>0.42010066559929449</v>
      </c>
      <c r="AP4">
        <f>STDEV(Coordination!BV:BV)</f>
        <v>4.8820225589468143E-2</v>
      </c>
      <c r="AQ4" t="s">
        <v>310</v>
      </c>
      <c r="AR4">
        <f>AVERAGE(Coordination!BY:BY)</f>
        <v>0.20090674057064223</v>
      </c>
      <c r="AS4">
        <f>STDEV(Coordination!BY:BY)</f>
        <v>0.10762333789471884</v>
      </c>
      <c r="AT4" t="s">
        <v>313</v>
      </c>
      <c r="AU4">
        <f>AVERAGE(Coordination!CB:CB)</f>
        <v>0.20587148409782996</v>
      </c>
      <c r="AV4">
        <f>STDEV(Coordination!CB:CB)</f>
        <v>0.11037405838132908</v>
      </c>
      <c r="AX4" t="s">
        <v>112</v>
      </c>
      <c r="AY4">
        <f>AVERAGE(Cycle!$K$2:$K$48)</f>
        <v>6.4871794871794869E-2</v>
      </c>
      <c r="AZ4">
        <f>STDEV(Cycle!$K$2:$K$48)</f>
        <v>5.4395214920136391E-3</v>
      </c>
      <c r="BA4" t="s">
        <v>113</v>
      </c>
      <c r="BB4">
        <f>AVERAGE(Cycle!$L$2:$L$49)</f>
        <v>6.4374999999999988E-2</v>
      </c>
      <c r="BC4">
        <f>STDEV(Cycle!$L$2:$L$49)</f>
        <v>5.568627782911637E-3</v>
      </c>
      <c r="BD4" t="s">
        <v>114</v>
      </c>
      <c r="BE4">
        <f>AVERAGE(Cycle!$M$2:$M$49)</f>
        <v>6.4874999999999988E-2</v>
      </c>
      <c r="BF4">
        <f>STDEV(Cycle!$M$2:$M$49)</f>
        <v>5.4874565590243649E-3</v>
      </c>
      <c r="BG4" t="s">
        <v>115</v>
      </c>
      <c r="BH4">
        <f>AVERAGE(Cycle!$N$2:$N$48)</f>
        <v>6.6153846153846146E-2</v>
      </c>
      <c r="BI4">
        <f>STDEV(Cycle!$N$2:$N$48)</f>
        <v>6.0111232926023401E-3</v>
      </c>
      <c r="BO4" t="s">
        <v>36</v>
      </c>
      <c r="BS4" t="s">
        <v>208</v>
      </c>
      <c r="BT4">
        <v>654</v>
      </c>
      <c r="BU4">
        <v>65.139442231075691</v>
      </c>
      <c r="BV4">
        <v>3.27</v>
      </c>
      <c r="BX4" t="s">
        <v>142</v>
      </c>
      <c r="BY4">
        <f>AVERAGE(Cycle!DE:DE)</f>
        <v>64.81514212283443</v>
      </c>
      <c r="BZ4">
        <f>STDEV(Cycle!DE:DE)</f>
        <v>16.531542714459132</v>
      </c>
      <c r="CA4" t="s">
        <v>145</v>
      </c>
      <c r="CB4">
        <f>AVERAGE(Cycle!DH:DH)</f>
        <v>25.39649933399933</v>
      </c>
      <c r="CC4">
        <f>STDEV(Cycle!DH:DH)</f>
        <v>9.1169828162375754</v>
      </c>
      <c r="CD4" t="s">
        <v>148</v>
      </c>
      <c r="CE4">
        <f>AVERAGE(Cycle!DK:DK)</f>
        <v>62.900443306693319</v>
      </c>
      <c r="CF4">
        <f>STDEV(Cycle!DK:DK)</f>
        <v>20.362480024358337</v>
      </c>
      <c r="CG4" t="s">
        <v>151</v>
      </c>
      <c r="CH4">
        <f>AVERAGE(Cycle!DN:DN)</f>
        <v>61.383648402879203</v>
      </c>
      <c r="CI4">
        <f>STDEV(Cycle!DN:DN)</f>
        <v>21.170960235127531</v>
      </c>
      <c r="CK4" t="s">
        <v>154</v>
      </c>
      <c r="CL4">
        <f>AVERAGE(Cycle!DR:DR)</f>
        <v>52.021153449724871</v>
      </c>
      <c r="CM4">
        <f>STDEV(Cycle!DR:DR)</f>
        <v>23.353556428075947</v>
      </c>
      <c r="CN4" t="s">
        <v>157</v>
      </c>
      <c r="CO4">
        <f>AVERAGE(Cycle!DU:DU)</f>
        <v>4.5778548856524228</v>
      </c>
      <c r="CP4">
        <f>STDEV(Cycle!DU:DU)</f>
        <v>7.7422063012284523</v>
      </c>
      <c r="CQ4" t="s">
        <v>160</v>
      </c>
      <c r="CR4">
        <f>AVERAGE(Cycle!DX:DX)</f>
        <v>50.240222740222741</v>
      </c>
      <c r="CS4">
        <f>STDEV(Cycle!DX:DX)</f>
        <v>25.882331354432282</v>
      </c>
      <c r="CT4" t="s">
        <v>163</v>
      </c>
      <c r="CU4">
        <f>AVERAGE(Cycle!EA:EA)</f>
        <v>52.128318835635902</v>
      </c>
      <c r="CV4">
        <f>STDEV(Cycle!EA:EA)</f>
        <v>24.608754657223471</v>
      </c>
      <c r="CX4" t="s">
        <v>184</v>
      </c>
      <c r="CY4">
        <f>AVERAGE(Cycle!BX:BX)/200</f>
        <v>4.1794871794871798E-2</v>
      </c>
      <c r="CZ4">
        <f>STDEV(Cycle!BX:BX)/200</f>
        <v>1.0354707770354828E-2</v>
      </c>
      <c r="DA4" t="s">
        <v>185</v>
      </c>
      <c r="DB4">
        <f>AVERAGE(Cycle!CB:CB)/200</f>
        <v>1.6500000000000001E-2</v>
      </c>
      <c r="DC4">
        <f>STDEV(Cycle!CB:CB)/200</f>
        <v>6.6216428358945659E-3</v>
      </c>
      <c r="DD4" t="s">
        <v>186</v>
      </c>
      <c r="DE4">
        <f>AVERAGE(Cycle!CF:CF)/200</f>
        <v>4.0750000000000001E-2</v>
      </c>
      <c r="DF4">
        <f>STDEV(Cycle!CF:CF)/200</f>
        <v>1.3471241923978609E-2</v>
      </c>
      <c r="DG4" t="s">
        <v>187</v>
      </c>
      <c r="DH4">
        <f>AVERAGE(Cycle!CJ:CJ)/200</f>
        <v>4.038461538461538E-2</v>
      </c>
      <c r="DI4">
        <f>STDEV(Cycle!CJ:CJ)/200</f>
        <v>1.3925771989590845E-2</v>
      </c>
      <c r="DK4" t="s">
        <v>200</v>
      </c>
      <c r="DL4">
        <f>AVERAGE(Cycle!CO:CO)/200</f>
        <v>2.7976190476190474E-2</v>
      </c>
      <c r="DM4">
        <f>STDEV(Cycle!CO:CO)/200</f>
        <v>1.4941329315657679E-2</v>
      </c>
      <c r="DN4" t="s">
        <v>201</v>
      </c>
      <c r="DO4">
        <f>AVERAGE(Cycle!CS:CS)/200</f>
        <v>2.7906976744186047E-3</v>
      </c>
      <c r="DP4">
        <f>STDEV(Cycle!CS:CS)/200</f>
        <v>5.0358625285469253E-3</v>
      </c>
      <c r="DQ4" t="s">
        <v>202</v>
      </c>
      <c r="DR4">
        <f>AVERAGE(Cycle!CW:CW)/200</f>
        <v>2.5357142857142856E-2</v>
      </c>
      <c r="DS4">
        <f>STDEV(Cycle!CW:CW)/200</f>
        <v>1.2513059380194149E-2</v>
      </c>
      <c r="DT4" t="s">
        <v>203</v>
      </c>
      <c r="DU4">
        <f>AVERAGE(Cycle!DA:DA)/200</f>
        <v>2.5975609756097563E-2</v>
      </c>
      <c r="DV4">
        <f>STDEV(Cycle!DA:DA)/200</f>
        <v>1.200101621713355E-2</v>
      </c>
    </row>
    <row r="5" spans="1:126" x14ac:dyDescent="0.25">
      <c r="A5">
        <v>4</v>
      </c>
      <c r="E5" s="2">
        <v>4</v>
      </c>
      <c r="J5" t="s">
        <v>290</v>
      </c>
      <c r="K5">
        <v>0</v>
      </c>
      <c r="M5" t="s">
        <v>281</v>
      </c>
      <c r="N5">
        <v>0</v>
      </c>
      <c r="O5">
        <f xml:space="preserve"> (N5/N$2)*100</f>
        <v>0</v>
      </c>
      <c r="AX5" t="s">
        <v>116</v>
      </c>
      <c r="AY5">
        <f>AVERAGE(Cycle!$P$2:$P$49)</f>
        <v>5.1785714285714289E-2</v>
      </c>
      <c r="AZ5">
        <f>STDEV(Cycle!$P$2:$P$49)</f>
        <v>7.5564080842612314E-3</v>
      </c>
      <c r="BA5" t="s">
        <v>117</v>
      </c>
      <c r="BB5">
        <f>AVERAGE(Cycle!$Q$2:$Q$50)</f>
        <v>5.3720930232558133E-2</v>
      </c>
      <c r="BC5">
        <f>STDEV(Cycle!$Q$2:$Q$50)</f>
        <v>8.6666453701076639E-3</v>
      </c>
      <c r="BD5" t="s">
        <v>118</v>
      </c>
      <c r="BE5">
        <f>AVERAGE(Cycle!$R$2:$R$49)</f>
        <v>5.2261904761904746E-2</v>
      </c>
      <c r="BF5">
        <f>STDEV(Cycle!$R$2:$R$49)</f>
        <v>8.4248746789827023E-3</v>
      </c>
      <c r="BG5" t="s">
        <v>119</v>
      </c>
      <c r="BH5">
        <f>AVERAGE(Cycle!$S$2:$S$49)</f>
        <v>5.1341463414634143E-2</v>
      </c>
      <c r="BI5">
        <f>STDEV(Cycle!$S$2:$S$49)</f>
        <v>6.5215402938936188E-3</v>
      </c>
      <c r="BO5" t="s">
        <v>32</v>
      </c>
      <c r="BP5">
        <f>AVERAGE(Cycle!BI:BI)</f>
        <v>2.4679409999999997</v>
      </c>
      <c r="BQ5">
        <f>STDEV(Cycle!BI:BI)</f>
        <v>0.67326768555716476</v>
      </c>
      <c r="BS5" t="s">
        <v>209</v>
      </c>
      <c r="BT5">
        <v>61</v>
      </c>
      <c r="BU5">
        <v>6.0756972111553784</v>
      </c>
      <c r="BV5">
        <v>0.30499999999999999</v>
      </c>
    </row>
    <row r="6" spans="1:126" x14ac:dyDescent="0.25">
      <c r="A6">
        <v>5</v>
      </c>
      <c r="E6" s="2">
        <v>4</v>
      </c>
      <c r="J6" t="s">
        <v>291</v>
      </c>
      <c r="K6">
        <v>0</v>
      </c>
      <c r="M6" t="s">
        <v>282</v>
      </c>
      <c r="N6">
        <v>62</v>
      </c>
      <c r="O6">
        <f xml:space="preserve"> (N6/N$2)*100</f>
        <v>38.271604938271601</v>
      </c>
      <c r="AX6" t="s">
        <v>120</v>
      </c>
      <c r="AY6">
        <f>AVERAGE(Cycle!$U$2:$U$48)</f>
        <v>0.11653846153846158</v>
      </c>
      <c r="AZ6">
        <f>STDEV(Cycle!$U$2:$U$48)</f>
        <v>8.7474692696506082E-3</v>
      </c>
      <c r="BA6" t="s">
        <v>121</v>
      </c>
      <c r="BB6">
        <f>AVERAGE(Cycle!$V$2:$V$49)</f>
        <v>0.11700000000000006</v>
      </c>
      <c r="BC6">
        <f>STDEV(Cycle!$V$2:$V$49)</f>
        <v>9.459766354788025E-3</v>
      </c>
      <c r="BD6" t="s">
        <v>122</v>
      </c>
      <c r="BE6">
        <f>AVERAGE(Cycle!$W$2:$W$49)</f>
        <v>0.11612500000000006</v>
      </c>
      <c r="BF6">
        <f>STDEV(Cycle!$W$2:$W$49)</f>
        <v>7.5521689871358398E-3</v>
      </c>
      <c r="BG6" t="s">
        <v>123</v>
      </c>
      <c r="BH6">
        <f>AVERAGE(Cycle!$X$2:$X$48)</f>
        <v>0.11730769230769238</v>
      </c>
      <c r="BI6">
        <f>STDEV(Cycle!$X$2:$X$48)</f>
        <v>8.9476661060267117E-3</v>
      </c>
      <c r="BO6" t="s">
        <v>33</v>
      </c>
      <c r="BP6">
        <f>AVERAGE(Cycle!BJ:BJ)</f>
        <v>2.6072658750000004</v>
      </c>
      <c r="BQ6">
        <f>STDEV(Cycle!BJ:BJ)</f>
        <v>0.66704576276598937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B7" s="3">
        <v>1</v>
      </c>
      <c r="E7" s="2">
        <v>4</v>
      </c>
      <c r="M7" t="s">
        <v>283</v>
      </c>
      <c r="N7">
        <v>16</v>
      </c>
      <c r="O7">
        <f xml:space="preserve"> (N7/N$2)*100</f>
        <v>9.8765432098765427</v>
      </c>
      <c r="AX7" t="s">
        <v>23</v>
      </c>
      <c r="AY7">
        <f>AVERAGE(Cycle!Z:Z)</f>
        <v>21.136892969441899</v>
      </c>
      <c r="AZ7">
        <f>STDEV(Cycle!Z:Z)</f>
        <v>3.1402448122865829</v>
      </c>
      <c r="BA7" t="s">
        <v>24</v>
      </c>
      <c r="BB7">
        <f>AVERAGE(Cycle!AA:AA)</f>
        <v>21.213407531137307</v>
      </c>
      <c r="BC7">
        <f>STDEV(Cycle!AA:AA)</f>
        <v>3.620449228762229</v>
      </c>
      <c r="BD7" t="s">
        <v>25</v>
      </c>
      <c r="BE7">
        <f>AVERAGE(Cycle!AB:AB)</f>
        <v>21.307336660356363</v>
      </c>
      <c r="BF7">
        <f>STDEV(Cycle!AB:AB)</f>
        <v>3.2372825371473604</v>
      </c>
      <c r="BG7" t="s">
        <v>26</v>
      </c>
      <c r="BH7">
        <f>AVERAGE(Cycle!AC:AC)</f>
        <v>21.300326767575932</v>
      </c>
      <c r="BI7">
        <f>STDEV(Cycle!AC:AC)</f>
        <v>3.8866274102927072</v>
      </c>
      <c r="BO7" t="s">
        <v>39</v>
      </c>
      <c r="BS7" t="s">
        <v>211</v>
      </c>
      <c r="BT7">
        <v>1004</v>
      </c>
    </row>
    <row r="8" spans="1:126" x14ac:dyDescent="0.25">
      <c r="A8">
        <v>7</v>
      </c>
      <c r="B8" s="3">
        <v>1</v>
      </c>
      <c r="E8" s="2">
        <v>4</v>
      </c>
      <c r="M8" t="s">
        <v>284</v>
      </c>
      <c r="N8">
        <v>0</v>
      </c>
      <c r="O8">
        <f xml:space="preserve"> (N8/N$2)*100</f>
        <v>0</v>
      </c>
      <c r="AX8" t="s">
        <v>136</v>
      </c>
      <c r="AY8">
        <f>AVERAGE(Cycle!$AJ$2:$AJ$48)</f>
        <v>8.6267308396628337</v>
      </c>
      <c r="AZ8">
        <f>STDEV(Cycle!$AJ$2:$AJ$48)</f>
        <v>0.63012592023233216</v>
      </c>
      <c r="BA8" t="s">
        <v>137</v>
      </c>
      <c r="BB8">
        <f>AVERAGE(Cycle!$AK$2:$AK$49)</f>
        <v>8.6003619700218756</v>
      </c>
      <c r="BC8">
        <f>STDEV(Cycle!$AK$2:$AK$49)</f>
        <v>0.68324113217236171</v>
      </c>
      <c r="BD8" t="s">
        <v>138</v>
      </c>
      <c r="BE8">
        <f>AVERAGE(Cycle!$AL$2:$AL$49)</f>
        <v>8.6486521106658394</v>
      </c>
      <c r="BF8">
        <f>STDEV(Cycle!$AL$2:$AL$49)</f>
        <v>0.59007420259560905</v>
      </c>
      <c r="BG8" t="s">
        <v>139</v>
      </c>
      <c r="BH8">
        <f>AVERAGE(Cycle!$AM$2:$AM$48)</f>
        <v>8.5677119059360933</v>
      </c>
      <c r="BI8">
        <f>STDEV(Cycle!$AM$2:$AM$48)</f>
        <v>0.58570568331698325</v>
      </c>
      <c r="BO8" t="s">
        <v>40</v>
      </c>
      <c r="BP8">
        <f>AVERAGE(Cycle!BL:BL)</f>
        <v>2.2908300550315395</v>
      </c>
      <c r="BQ8">
        <f>STDEV(Cycle!BL:BL)</f>
        <v>1.6441110865379687</v>
      </c>
    </row>
    <row r="9" spans="1:126" x14ac:dyDescent="0.25">
      <c r="A9">
        <v>8</v>
      </c>
      <c r="B9" s="3">
        <v>1</v>
      </c>
      <c r="E9" s="2">
        <v>4</v>
      </c>
      <c r="M9" t="s">
        <v>276</v>
      </c>
      <c r="N9">
        <v>7</v>
      </c>
      <c r="O9">
        <f xml:space="preserve"> (N9/N$2)*100</f>
        <v>4.3209876543209873</v>
      </c>
      <c r="AX9" t="s">
        <v>128</v>
      </c>
      <c r="AY9">
        <v>8.4507042253521139</v>
      </c>
      <c r="BA9" t="s">
        <v>129</v>
      </c>
      <c r="BB9">
        <v>8.3333333333333339</v>
      </c>
      <c r="BD9" t="s">
        <v>130</v>
      </c>
      <c r="BE9">
        <v>8.571428571428573</v>
      </c>
      <c r="BG9" t="s">
        <v>131</v>
      </c>
      <c r="BH9">
        <v>8.1081081081081088</v>
      </c>
      <c r="BO9" t="s">
        <v>41</v>
      </c>
      <c r="BP9">
        <f>AVERAGE(Cycle!BM:BM)</f>
        <v>1.9808274277981472</v>
      </c>
      <c r="BQ9">
        <f>STDEV(Cycle!BM:BM)</f>
        <v>1.3933007197141174</v>
      </c>
    </row>
    <row r="10" spans="1:126" x14ac:dyDescent="0.25">
      <c r="A10">
        <v>9</v>
      </c>
      <c r="B10" s="3">
        <v>1</v>
      </c>
      <c r="E10" s="2">
        <v>4</v>
      </c>
      <c r="AX10" t="s">
        <v>91</v>
      </c>
      <c r="AY10">
        <f>AVERAGE(Cycle!$AV$2:$AV$47)</f>
        <v>55.803671637004975</v>
      </c>
      <c r="AZ10">
        <f>STDEV(Cycle!$AV$2:$AV$47)</f>
        <v>4.5885447388968528</v>
      </c>
      <c r="BA10" t="s">
        <v>92</v>
      </c>
      <c r="BB10">
        <f>AVERAGE(Cycle!$AW$2:$AW$47)</f>
        <v>55.141914387758057</v>
      </c>
      <c r="BC10">
        <f>STDEV(Cycle!$AW$2:$AW$47)</f>
        <v>3.7509840733854305</v>
      </c>
      <c r="BD10" t="s">
        <v>93</v>
      </c>
      <c r="BE10">
        <f>AVERAGE(Cycle!$AX$2:$AX$47)</f>
        <v>55.891809055424616</v>
      </c>
      <c r="BF10">
        <f>STDEV(Cycle!$AX$2:$AX$47)</f>
        <v>3.7860375036071874</v>
      </c>
      <c r="BG10" t="s">
        <v>94</v>
      </c>
      <c r="BH10">
        <f>AVERAGE(Cycle!$AY$2:$AY$47)</f>
        <v>56.442113298408479</v>
      </c>
      <c r="BI10">
        <f>STDEV(Cycle!$AY$2:$AY$47)</f>
        <v>3.883787755396606</v>
      </c>
      <c r="BO10" t="s">
        <v>316</v>
      </c>
    </row>
    <row r="11" spans="1:126" x14ac:dyDescent="0.25">
      <c r="A11">
        <v>10</v>
      </c>
      <c r="B11" s="3">
        <v>1</v>
      </c>
      <c r="E11" s="2">
        <v>4</v>
      </c>
      <c r="AX11" t="s">
        <v>95</v>
      </c>
      <c r="AY11">
        <f>AVERAGE(Cycle!$BA$2:$BA$47)</f>
        <v>44.196328362995033</v>
      </c>
      <c r="AZ11">
        <f>STDEV(Cycle!$BA$2:$BA$47)</f>
        <v>4.5885447388967817</v>
      </c>
      <c r="BA11" t="s">
        <v>96</v>
      </c>
      <c r="BB11">
        <f>AVERAGE(Cycle!$BB$2:$BB$47)</f>
        <v>44.85808561224195</v>
      </c>
      <c r="BC11">
        <f>STDEV(Cycle!$BB$2:$BB$47)</f>
        <v>3.7509840733854292</v>
      </c>
      <c r="BD11" t="s">
        <v>97</v>
      </c>
      <c r="BE11">
        <f>AVERAGE(Cycle!$BC$2:$BC$47)</f>
        <v>44.108190944575391</v>
      </c>
      <c r="BF11">
        <f>STDEV(Cycle!$BC$2:$BC$47)</f>
        <v>3.7860375036071856</v>
      </c>
      <c r="BG11" t="s">
        <v>98</v>
      </c>
      <c r="BH11">
        <f>AVERAGE(Cycle!$BD$2:$BD$47)</f>
        <v>43.557886701591528</v>
      </c>
      <c r="BI11">
        <f>STDEV(Cycle!$BD$2:$BD$47)</f>
        <v>3.8837877553966056</v>
      </c>
      <c r="BO11" t="s">
        <v>317</v>
      </c>
      <c r="BP11">
        <f>AVERAGE(Cycle!$BR:$BR)</f>
        <v>29.24833754671161</v>
      </c>
      <c r="BQ11">
        <f>STDEV(Cycle!$BR:$BR)</f>
        <v>22.462314810993909</v>
      </c>
    </row>
    <row r="12" spans="1:126" x14ac:dyDescent="0.25">
      <c r="A12">
        <v>11</v>
      </c>
      <c r="B12" s="3">
        <v>1</v>
      </c>
      <c r="E12" s="2">
        <v>4</v>
      </c>
      <c r="BO12" t="s">
        <v>318</v>
      </c>
      <c r="BP12">
        <f>AVERAGE(Cycle!$BS:$BS)</f>
        <v>24.648645893722637</v>
      </c>
      <c r="BQ12">
        <f>STDEV(Cycle!$BS:$BS)</f>
        <v>18.180964572986145</v>
      </c>
    </row>
    <row r="13" spans="1:126" x14ac:dyDescent="0.25">
      <c r="A13">
        <v>12</v>
      </c>
      <c r="B13" s="3">
        <v>1</v>
      </c>
      <c r="E13" s="2">
        <v>4</v>
      </c>
      <c r="BO13" t="s">
        <v>44</v>
      </c>
    </row>
    <row r="14" spans="1:126" x14ac:dyDescent="0.25">
      <c r="A14">
        <v>13</v>
      </c>
      <c r="B14" s="3">
        <v>1</v>
      </c>
      <c r="E14" s="2">
        <v>4</v>
      </c>
      <c r="BO14" t="s">
        <v>45</v>
      </c>
      <c r="BP14">
        <f>AVERAGE(Cycle!BO:BO)</f>
        <v>6.7552681096065852</v>
      </c>
      <c r="BQ14">
        <f>STDEV(Cycle!BO:BO)</f>
        <v>2.9694766491363396</v>
      </c>
    </row>
    <row r="15" spans="1:126" x14ac:dyDescent="0.25">
      <c r="A15">
        <v>14</v>
      </c>
      <c r="B15" s="3">
        <v>1</v>
      </c>
      <c r="E15" s="2">
        <v>4</v>
      </c>
      <c r="BO15" t="s">
        <v>46</v>
      </c>
      <c r="BP15">
        <f>AVERAGE(Cycle!BP:BP)</f>
        <v>6.9199627684650675</v>
      </c>
      <c r="BQ15">
        <f>STDEV(Cycle!BP:BP)</f>
        <v>2.8104516654780536</v>
      </c>
    </row>
    <row r="16" spans="1:126" x14ac:dyDescent="0.25">
      <c r="A16">
        <v>15</v>
      </c>
      <c r="B16" s="3">
        <v>1</v>
      </c>
      <c r="E16" s="2">
        <v>4</v>
      </c>
    </row>
    <row r="17" spans="1:5" x14ac:dyDescent="0.25">
      <c r="A17">
        <v>16</v>
      </c>
      <c r="B17" s="3">
        <v>1</v>
      </c>
      <c r="E17" s="2">
        <v>4</v>
      </c>
    </row>
    <row r="18" spans="1:5" x14ac:dyDescent="0.25">
      <c r="A18">
        <v>17</v>
      </c>
      <c r="B18" s="3">
        <v>1</v>
      </c>
      <c r="E18" s="2">
        <v>4</v>
      </c>
    </row>
    <row r="19" spans="1:5" x14ac:dyDescent="0.25">
      <c r="A19">
        <v>18</v>
      </c>
      <c r="B19" s="3">
        <v>1</v>
      </c>
      <c r="E19" s="2">
        <v>4</v>
      </c>
    </row>
    <row r="20" spans="1:5" x14ac:dyDescent="0.25">
      <c r="A20">
        <v>19</v>
      </c>
    </row>
    <row r="21" spans="1:5" x14ac:dyDescent="0.25">
      <c r="A21">
        <v>20</v>
      </c>
      <c r="C21" s="4">
        <v>2</v>
      </c>
      <c r="D21" s="5">
        <v>3</v>
      </c>
    </row>
    <row r="22" spans="1:5" x14ac:dyDescent="0.25">
      <c r="A22">
        <v>21</v>
      </c>
      <c r="C22" s="4">
        <v>2</v>
      </c>
      <c r="D22" s="5">
        <v>3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B33" s="3">
        <v>1</v>
      </c>
      <c r="C33" s="4">
        <v>2</v>
      </c>
    </row>
    <row r="34" spans="1:5" x14ac:dyDescent="0.25">
      <c r="A34">
        <v>33</v>
      </c>
      <c r="B34" s="3">
        <v>1</v>
      </c>
    </row>
    <row r="35" spans="1:5" x14ac:dyDescent="0.25">
      <c r="A35">
        <v>34</v>
      </c>
      <c r="B35" s="3">
        <v>1</v>
      </c>
    </row>
    <row r="36" spans="1:5" x14ac:dyDescent="0.25">
      <c r="A36">
        <v>35</v>
      </c>
      <c r="B36" s="3">
        <v>1</v>
      </c>
      <c r="E36" s="2">
        <v>4</v>
      </c>
    </row>
    <row r="37" spans="1:5" x14ac:dyDescent="0.25">
      <c r="A37">
        <v>36</v>
      </c>
      <c r="B37" s="3">
        <v>1</v>
      </c>
      <c r="E37" s="2">
        <v>4</v>
      </c>
    </row>
    <row r="38" spans="1:5" x14ac:dyDescent="0.25">
      <c r="A38">
        <v>37</v>
      </c>
      <c r="B38" s="3">
        <v>1</v>
      </c>
      <c r="E38" s="2">
        <v>4</v>
      </c>
    </row>
    <row r="39" spans="1:5" x14ac:dyDescent="0.25">
      <c r="A39">
        <v>38</v>
      </c>
      <c r="B39" s="3">
        <v>1</v>
      </c>
      <c r="E39" s="2">
        <v>4</v>
      </c>
    </row>
    <row r="40" spans="1:5" x14ac:dyDescent="0.25">
      <c r="A40">
        <v>39</v>
      </c>
      <c r="B40" s="3">
        <v>1</v>
      </c>
      <c r="E40" s="2">
        <v>4</v>
      </c>
    </row>
    <row r="41" spans="1:5" x14ac:dyDescent="0.25">
      <c r="A41">
        <v>40</v>
      </c>
      <c r="B41" s="3">
        <v>1</v>
      </c>
      <c r="E41" s="2">
        <v>4</v>
      </c>
    </row>
    <row r="42" spans="1:5" x14ac:dyDescent="0.25">
      <c r="A42">
        <v>41</v>
      </c>
      <c r="B42" s="3">
        <v>1</v>
      </c>
      <c r="E42" s="2">
        <v>4</v>
      </c>
    </row>
    <row r="43" spans="1:5" x14ac:dyDescent="0.25">
      <c r="A43">
        <v>42</v>
      </c>
      <c r="B43" s="3">
        <v>1</v>
      </c>
      <c r="E43" s="2">
        <v>4</v>
      </c>
    </row>
    <row r="44" spans="1:5" x14ac:dyDescent="0.25">
      <c r="A44">
        <v>43</v>
      </c>
      <c r="B44" s="3">
        <v>1</v>
      </c>
      <c r="E44" s="2">
        <v>4</v>
      </c>
    </row>
    <row r="45" spans="1:5" x14ac:dyDescent="0.25">
      <c r="A45">
        <v>44</v>
      </c>
      <c r="B45" s="3">
        <v>1</v>
      </c>
      <c r="E45" s="2">
        <v>4</v>
      </c>
    </row>
    <row r="46" spans="1:5" x14ac:dyDescent="0.25">
      <c r="A46">
        <v>45</v>
      </c>
      <c r="C46" s="4">
        <v>2</v>
      </c>
      <c r="D46" s="5">
        <v>3</v>
      </c>
      <c r="E46" s="2">
        <v>4</v>
      </c>
    </row>
    <row r="47" spans="1:5" x14ac:dyDescent="0.25">
      <c r="A47">
        <v>46</v>
      </c>
      <c r="C47" s="4">
        <v>2</v>
      </c>
      <c r="D47" s="5">
        <v>3</v>
      </c>
      <c r="E47" s="2">
        <v>4</v>
      </c>
    </row>
    <row r="48" spans="1:5" x14ac:dyDescent="0.25">
      <c r="A48">
        <v>47</v>
      </c>
      <c r="C48" s="4">
        <v>2</v>
      </c>
      <c r="D48" s="5">
        <v>3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  <c r="D57" s="5">
        <v>3</v>
      </c>
    </row>
    <row r="58" spans="1:5" x14ac:dyDescent="0.25">
      <c r="A58">
        <v>57</v>
      </c>
      <c r="B58" s="3">
        <v>1</v>
      </c>
      <c r="C58" s="4">
        <v>2</v>
      </c>
      <c r="D58" s="5">
        <v>3</v>
      </c>
    </row>
    <row r="59" spans="1:5" x14ac:dyDescent="0.25">
      <c r="A59">
        <v>58</v>
      </c>
      <c r="B59" s="3">
        <v>1</v>
      </c>
      <c r="C59" s="4">
        <v>2</v>
      </c>
    </row>
    <row r="60" spans="1:5" x14ac:dyDescent="0.25">
      <c r="A60">
        <v>59</v>
      </c>
      <c r="B60" s="3">
        <v>1</v>
      </c>
    </row>
    <row r="61" spans="1:5" x14ac:dyDescent="0.25">
      <c r="A61">
        <v>60</v>
      </c>
      <c r="B61" s="3">
        <v>1</v>
      </c>
      <c r="E61" s="2">
        <v>4</v>
      </c>
    </row>
    <row r="62" spans="1:5" x14ac:dyDescent="0.25">
      <c r="A62">
        <v>61</v>
      </c>
      <c r="B62" s="3">
        <v>1</v>
      </c>
      <c r="E62" s="2">
        <v>4</v>
      </c>
    </row>
    <row r="63" spans="1:5" x14ac:dyDescent="0.25">
      <c r="A63">
        <v>62</v>
      </c>
      <c r="B63" s="3">
        <v>1</v>
      </c>
      <c r="E63" s="2">
        <v>4</v>
      </c>
    </row>
    <row r="64" spans="1:5" x14ac:dyDescent="0.25">
      <c r="A64">
        <v>63</v>
      </c>
      <c r="B64" s="3">
        <v>1</v>
      </c>
      <c r="E64" s="2">
        <v>4</v>
      </c>
    </row>
    <row r="65" spans="1:5" x14ac:dyDescent="0.25">
      <c r="A65">
        <v>64</v>
      </c>
      <c r="B65" s="3">
        <v>1</v>
      </c>
      <c r="E65" s="2">
        <v>4</v>
      </c>
    </row>
    <row r="66" spans="1:5" x14ac:dyDescent="0.25">
      <c r="A66">
        <v>65</v>
      </c>
      <c r="B66" s="3">
        <v>1</v>
      </c>
      <c r="E66" s="2">
        <v>4</v>
      </c>
    </row>
    <row r="67" spans="1:5" x14ac:dyDescent="0.25">
      <c r="A67">
        <v>66</v>
      </c>
      <c r="B67" s="3">
        <v>1</v>
      </c>
      <c r="E67" s="2">
        <v>4</v>
      </c>
    </row>
    <row r="68" spans="1:5" x14ac:dyDescent="0.25">
      <c r="A68">
        <v>67</v>
      </c>
      <c r="B68" s="3">
        <v>1</v>
      </c>
      <c r="E68" s="2">
        <v>4</v>
      </c>
    </row>
    <row r="69" spans="1:5" x14ac:dyDescent="0.25">
      <c r="A69">
        <v>68</v>
      </c>
      <c r="B69" s="3">
        <v>1</v>
      </c>
      <c r="E69" s="2">
        <v>4</v>
      </c>
    </row>
    <row r="70" spans="1:5" x14ac:dyDescent="0.25">
      <c r="A70">
        <v>69</v>
      </c>
      <c r="B70" s="3">
        <v>1</v>
      </c>
      <c r="E70" s="2">
        <v>4</v>
      </c>
    </row>
    <row r="71" spans="1:5" x14ac:dyDescent="0.25">
      <c r="A71">
        <v>70</v>
      </c>
      <c r="D71" s="5">
        <v>3</v>
      </c>
      <c r="E71" s="2">
        <v>4</v>
      </c>
    </row>
    <row r="72" spans="1:5" x14ac:dyDescent="0.25">
      <c r="A72">
        <v>71</v>
      </c>
      <c r="D72" s="5">
        <v>3</v>
      </c>
      <c r="E72" s="2">
        <v>4</v>
      </c>
    </row>
    <row r="73" spans="1:5" x14ac:dyDescent="0.25">
      <c r="A73">
        <v>72</v>
      </c>
      <c r="D73" s="5">
        <v>3</v>
      </c>
    </row>
    <row r="74" spans="1:5" x14ac:dyDescent="0.25">
      <c r="A74">
        <v>73</v>
      </c>
      <c r="C74" s="4">
        <v>2</v>
      </c>
      <c r="D74" s="5">
        <v>3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</row>
    <row r="81" spans="1:5" x14ac:dyDescent="0.25">
      <c r="A81">
        <v>80</v>
      </c>
      <c r="C81" s="4">
        <v>2</v>
      </c>
      <c r="D81" s="5">
        <v>3</v>
      </c>
    </row>
    <row r="82" spans="1:5" x14ac:dyDescent="0.25">
      <c r="A82">
        <v>81</v>
      </c>
      <c r="C82" s="4">
        <v>2</v>
      </c>
    </row>
    <row r="83" spans="1:5" x14ac:dyDescent="0.25">
      <c r="A83">
        <v>82</v>
      </c>
      <c r="C83" s="4">
        <v>2</v>
      </c>
    </row>
    <row r="84" spans="1:5" x14ac:dyDescent="0.25">
      <c r="A84">
        <v>83</v>
      </c>
    </row>
    <row r="85" spans="1:5" x14ac:dyDescent="0.25">
      <c r="A85">
        <v>84</v>
      </c>
      <c r="B85" s="3">
        <v>1</v>
      </c>
    </row>
    <row r="86" spans="1:5" x14ac:dyDescent="0.25">
      <c r="A86">
        <v>85</v>
      </c>
      <c r="B86" s="3">
        <v>1</v>
      </c>
    </row>
    <row r="87" spans="1:5" x14ac:dyDescent="0.25">
      <c r="A87">
        <v>86</v>
      </c>
      <c r="B87" s="3">
        <v>1</v>
      </c>
      <c r="E87" s="2">
        <v>4</v>
      </c>
    </row>
    <row r="88" spans="1:5" x14ac:dyDescent="0.25">
      <c r="A88">
        <v>87</v>
      </c>
      <c r="B88" s="3">
        <v>1</v>
      </c>
      <c r="E88" s="2">
        <v>4</v>
      </c>
    </row>
    <row r="89" spans="1:5" x14ac:dyDescent="0.25">
      <c r="A89">
        <v>88</v>
      </c>
      <c r="B89" s="3">
        <v>1</v>
      </c>
      <c r="E89" s="2">
        <v>4</v>
      </c>
    </row>
    <row r="90" spans="1:5" x14ac:dyDescent="0.25">
      <c r="A90">
        <v>89</v>
      </c>
      <c r="B90" s="3">
        <v>1</v>
      </c>
      <c r="E90" s="2">
        <v>4</v>
      </c>
    </row>
    <row r="91" spans="1:5" x14ac:dyDescent="0.25">
      <c r="A91">
        <v>90</v>
      </c>
      <c r="B91" s="3">
        <v>1</v>
      </c>
      <c r="E91" s="2">
        <v>4</v>
      </c>
    </row>
    <row r="92" spans="1:5" x14ac:dyDescent="0.25">
      <c r="A92">
        <v>91</v>
      </c>
      <c r="B92" s="3">
        <v>1</v>
      </c>
      <c r="E92" s="2">
        <v>4</v>
      </c>
    </row>
    <row r="93" spans="1:5" x14ac:dyDescent="0.25">
      <c r="A93">
        <v>92</v>
      </c>
      <c r="B93" s="3">
        <v>1</v>
      </c>
      <c r="E93" s="2">
        <v>4</v>
      </c>
    </row>
    <row r="94" spans="1:5" x14ac:dyDescent="0.25">
      <c r="A94">
        <v>93</v>
      </c>
      <c r="E94" s="2">
        <v>4</v>
      </c>
    </row>
    <row r="95" spans="1:5" x14ac:dyDescent="0.25">
      <c r="A95">
        <v>94</v>
      </c>
      <c r="E95" s="2">
        <v>4</v>
      </c>
    </row>
    <row r="96" spans="1:5" x14ac:dyDescent="0.25">
      <c r="A96">
        <v>95</v>
      </c>
      <c r="C96" s="4">
        <v>2</v>
      </c>
      <c r="D96" s="5">
        <v>3</v>
      </c>
      <c r="E96" s="2">
        <v>4</v>
      </c>
    </row>
    <row r="97" spans="1:5" x14ac:dyDescent="0.25">
      <c r="A97">
        <v>96</v>
      </c>
      <c r="C97" s="4">
        <v>2</v>
      </c>
      <c r="D97" s="5">
        <v>3</v>
      </c>
    </row>
    <row r="98" spans="1:5" x14ac:dyDescent="0.25">
      <c r="A98">
        <v>97</v>
      </c>
      <c r="C98" s="4">
        <v>2</v>
      </c>
      <c r="D98" s="5">
        <v>3</v>
      </c>
    </row>
    <row r="99" spans="1:5" x14ac:dyDescent="0.25">
      <c r="A99">
        <v>98</v>
      </c>
      <c r="C99" s="4">
        <v>2</v>
      </c>
      <c r="D99" s="5">
        <v>3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C105" s="4">
        <v>2</v>
      </c>
    </row>
    <row r="106" spans="1:5" x14ac:dyDescent="0.25">
      <c r="A106">
        <v>105</v>
      </c>
      <c r="C106" s="4">
        <v>2</v>
      </c>
    </row>
    <row r="107" spans="1:5" x14ac:dyDescent="0.25">
      <c r="A107">
        <v>106</v>
      </c>
      <c r="B107" s="3">
        <v>1</v>
      </c>
    </row>
    <row r="108" spans="1:5" x14ac:dyDescent="0.25">
      <c r="A108">
        <v>107</v>
      </c>
      <c r="B108" s="3">
        <v>1</v>
      </c>
    </row>
    <row r="109" spans="1:5" x14ac:dyDescent="0.25">
      <c r="A109">
        <v>108</v>
      </c>
      <c r="B109" s="3">
        <v>1</v>
      </c>
    </row>
    <row r="110" spans="1:5" x14ac:dyDescent="0.25">
      <c r="A110">
        <v>109</v>
      </c>
      <c r="B110" s="3">
        <v>1</v>
      </c>
    </row>
    <row r="111" spans="1:5" x14ac:dyDescent="0.25">
      <c r="A111">
        <v>110</v>
      </c>
      <c r="B111" s="3">
        <v>1</v>
      </c>
      <c r="E111" s="2">
        <v>4</v>
      </c>
    </row>
    <row r="112" spans="1:5" x14ac:dyDescent="0.25">
      <c r="A112">
        <v>111</v>
      </c>
      <c r="B112" s="3">
        <v>1</v>
      </c>
      <c r="E112" s="2">
        <v>4</v>
      </c>
    </row>
    <row r="113" spans="1:5" x14ac:dyDescent="0.25">
      <c r="A113">
        <v>112</v>
      </c>
      <c r="B113" s="3">
        <v>1</v>
      </c>
      <c r="E113" s="2">
        <v>4</v>
      </c>
    </row>
    <row r="114" spans="1:5" x14ac:dyDescent="0.25">
      <c r="A114">
        <v>113</v>
      </c>
      <c r="B114" s="3">
        <v>1</v>
      </c>
      <c r="E114" s="2">
        <v>4</v>
      </c>
    </row>
    <row r="115" spans="1:5" x14ac:dyDescent="0.25">
      <c r="A115">
        <v>114</v>
      </c>
      <c r="B115" s="3">
        <v>1</v>
      </c>
      <c r="E115" s="2">
        <v>4</v>
      </c>
    </row>
    <row r="116" spans="1:5" x14ac:dyDescent="0.25">
      <c r="A116">
        <v>115</v>
      </c>
      <c r="E116" s="2">
        <v>4</v>
      </c>
    </row>
    <row r="117" spans="1:5" x14ac:dyDescent="0.25">
      <c r="A117">
        <v>116</v>
      </c>
      <c r="D117" s="5">
        <v>3</v>
      </c>
      <c r="E117" s="2">
        <v>4</v>
      </c>
    </row>
    <row r="118" spans="1:5" x14ac:dyDescent="0.25">
      <c r="A118">
        <v>117</v>
      </c>
      <c r="D118" s="5">
        <v>3</v>
      </c>
      <c r="E118" s="2">
        <v>4</v>
      </c>
    </row>
    <row r="119" spans="1:5" x14ac:dyDescent="0.25">
      <c r="A119">
        <v>118</v>
      </c>
      <c r="D119" s="5">
        <v>3</v>
      </c>
      <c r="E119" s="2">
        <v>4</v>
      </c>
    </row>
    <row r="120" spans="1:5" x14ac:dyDescent="0.25">
      <c r="A120">
        <v>119</v>
      </c>
      <c r="D120" s="5">
        <v>3</v>
      </c>
    </row>
    <row r="121" spans="1:5" x14ac:dyDescent="0.25">
      <c r="A121">
        <v>120</v>
      </c>
      <c r="C121" s="4">
        <v>2</v>
      </c>
      <c r="D121" s="5">
        <v>3</v>
      </c>
    </row>
    <row r="122" spans="1:5" x14ac:dyDescent="0.25">
      <c r="A122">
        <v>121</v>
      </c>
      <c r="C122" s="4">
        <v>2</v>
      </c>
      <c r="D122" s="5">
        <v>3</v>
      </c>
    </row>
    <row r="123" spans="1:5" x14ac:dyDescent="0.25">
      <c r="A123">
        <v>122</v>
      </c>
      <c r="C123" s="4">
        <v>2</v>
      </c>
      <c r="D123" s="5">
        <v>3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</row>
    <row r="128" spans="1:5" x14ac:dyDescent="0.25">
      <c r="A128">
        <v>127</v>
      </c>
      <c r="C128" s="4">
        <v>2</v>
      </c>
    </row>
    <row r="129" spans="1:5" x14ac:dyDescent="0.25">
      <c r="A129">
        <v>128</v>
      </c>
      <c r="B129" s="3">
        <v>1</v>
      </c>
      <c r="C129" s="4">
        <v>2</v>
      </c>
    </row>
    <row r="130" spans="1:5" x14ac:dyDescent="0.25">
      <c r="A130">
        <v>129</v>
      </c>
      <c r="B130" s="3">
        <v>1</v>
      </c>
      <c r="C130" s="4">
        <v>2</v>
      </c>
    </row>
    <row r="131" spans="1:5" x14ac:dyDescent="0.25">
      <c r="A131">
        <v>130</v>
      </c>
      <c r="B131" s="3">
        <v>1</v>
      </c>
    </row>
    <row r="132" spans="1:5" x14ac:dyDescent="0.25">
      <c r="A132">
        <v>131</v>
      </c>
      <c r="B132" s="3">
        <v>1</v>
      </c>
    </row>
    <row r="133" spans="1:5" x14ac:dyDescent="0.25">
      <c r="A133">
        <v>132</v>
      </c>
      <c r="B133" s="3">
        <v>1</v>
      </c>
    </row>
    <row r="134" spans="1:5" x14ac:dyDescent="0.25">
      <c r="A134">
        <v>133</v>
      </c>
      <c r="B134" s="3">
        <v>1</v>
      </c>
    </row>
    <row r="135" spans="1:5" x14ac:dyDescent="0.25">
      <c r="A135">
        <v>134</v>
      </c>
      <c r="B135" s="3">
        <v>1</v>
      </c>
    </row>
    <row r="136" spans="1:5" x14ac:dyDescent="0.25">
      <c r="A136">
        <v>135</v>
      </c>
      <c r="B136" s="3">
        <v>1</v>
      </c>
      <c r="E136" s="2">
        <v>4</v>
      </c>
    </row>
    <row r="137" spans="1:5" x14ac:dyDescent="0.25">
      <c r="A137">
        <v>136</v>
      </c>
      <c r="B137" s="3">
        <v>1</v>
      </c>
      <c r="E137" s="2">
        <v>4</v>
      </c>
    </row>
    <row r="138" spans="1:5" x14ac:dyDescent="0.25">
      <c r="A138">
        <v>137</v>
      </c>
      <c r="E138" s="2">
        <v>4</v>
      </c>
    </row>
    <row r="139" spans="1:5" x14ac:dyDescent="0.25">
      <c r="A139">
        <v>138</v>
      </c>
      <c r="D139" s="5">
        <v>3</v>
      </c>
      <c r="E139" s="2">
        <v>4</v>
      </c>
    </row>
    <row r="140" spans="1:5" x14ac:dyDescent="0.25">
      <c r="A140">
        <v>139</v>
      </c>
      <c r="D140" s="5">
        <v>3</v>
      </c>
      <c r="E140" s="2">
        <v>4</v>
      </c>
    </row>
    <row r="141" spans="1:5" x14ac:dyDescent="0.25">
      <c r="A141">
        <v>140</v>
      </c>
      <c r="D141" s="5">
        <v>3</v>
      </c>
      <c r="E141" s="2">
        <v>4</v>
      </c>
    </row>
    <row r="142" spans="1:5" x14ac:dyDescent="0.25">
      <c r="A142">
        <v>141</v>
      </c>
      <c r="D142" s="5">
        <v>3</v>
      </c>
      <c r="E142" s="2">
        <v>4</v>
      </c>
    </row>
    <row r="143" spans="1:5" x14ac:dyDescent="0.25">
      <c r="A143">
        <v>142</v>
      </c>
      <c r="D143" s="5">
        <v>3</v>
      </c>
      <c r="E143" s="2">
        <v>4</v>
      </c>
    </row>
    <row r="144" spans="1:5" x14ac:dyDescent="0.25">
      <c r="A144">
        <v>143</v>
      </c>
      <c r="D144" s="5">
        <v>3</v>
      </c>
      <c r="E144" s="2">
        <v>4</v>
      </c>
    </row>
    <row r="145" spans="1:5" x14ac:dyDescent="0.25">
      <c r="A145">
        <v>144</v>
      </c>
      <c r="C145" s="4">
        <v>2</v>
      </c>
      <c r="D145" s="5">
        <v>3</v>
      </c>
      <c r="E145" s="2">
        <v>4</v>
      </c>
    </row>
    <row r="146" spans="1:5" x14ac:dyDescent="0.25">
      <c r="A146">
        <v>145</v>
      </c>
      <c r="C146" s="4">
        <v>2</v>
      </c>
      <c r="D146" s="5">
        <v>3</v>
      </c>
    </row>
    <row r="147" spans="1:5" x14ac:dyDescent="0.25">
      <c r="A147">
        <v>146</v>
      </c>
      <c r="C147" s="4">
        <v>2</v>
      </c>
      <c r="D147" s="5">
        <v>3</v>
      </c>
    </row>
    <row r="148" spans="1:5" x14ac:dyDescent="0.25">
      <c r="A148">
        <v>147</v>
      </c>
      <c r="C148" s="4">
        <v>2</v>
      </c>
      <c r="D148" s="5">
        <v>3</v>
      </c>
    </row>
    <row r="149" spans="1:5" x14ac:dyDescent="0.25">
      <c r="A149">
        <v>148</v>
      </c>
      <c r="C149" s="4">
        <v>2</v>
      </c>
    </row>
    <row r="150" spans="1:5" x14ac:dyDescent="0.25">
      <c r="A150">
        <v>149</v>
      </c>
      <c r="C150" s="4">
        <v>2</v>
      </c>
    </row>
    <row r="151" spans="1:5" x14ac:dyDescent="0.25">
      <c r="A151">
        <v>150</v>
      </c>
      <c r="C151" s="4">
        <v>2</v>
      </c>
    </row>
    <row r="152" spans="1:5" x14ac:dyDescent="0.25">
      <c r="A152">
        <v>151</v>
      </c>
      <c r="B152" s="3">
        <v>1</v>
      </c>
      <c r="C152" s="4">
        <v>2</v>
      </c>
    </row>
    <row r="153" spans="1:5" x14ac:dyDescent="0.25">
      <c r="A153">
        <v>152</v>
      </c>
      <c r="B153" s="3">
        <v>1</v>
      </c>
      <c r="C153" s="4">
        <v>2</v>
      </c>
    </row>
    <row r="154" spans="1:5" x14ac:dyDescent="0.25">
      <c r="A154">
        <v>153</v>
      </c>
      <c r="B154" s="3">
        <v>1</v>
      </c>
      <c r="C154" s="4">
        <v>2</v>
      </c>
    </row>
    <row r="155" spans="1:5" x14ac:dyDescent="0.25">
      <c r="A155">
        <v>154</v>
      </c>
      <c r="B155" s="3">
        <v>1</v>
      </c>
    </row>
    <row r="156" spans="1:5" x14ac:dyDescent="0.25">
      <c r="A156">
        <v>155</v>
      </c>
      <c r="B156" s="3">
        <v>1</v>
      </c>
    </row>
    <row r="157" spans="1:5" x14ac:dyDescent="0.25">
      <c r="A157">
        <v>156</v>
      </c>
      <c r="B157" s="3">
        <v>1</v>
      </c>
    </row>
    <row r="158" spans="1:5" x14ac:dyDescent="0.25">
      <c r="A158">
        <v>157</v>
      </c>
      <c r="B158" s="3">
        <v>1</v>
      </c>
    </row>
    <row r="159" spans="1:5" x14ac:dyDescent="0.25">
      <c r="A159">
        <v>158</v>
      </c>
      <c r="B159" s="3">
        <v>1</v>
      </c>
    </row>
    <row r="160" spans="1:5" x14ac:dyDescent="0.25">
      <c r="A160">
        <v>159</v>
      </c>
      <c r="B160" s="3">
        <v>1</v>
      </c>
      <c r="E160" s="2">
        <v>4</v>
      </c>
    </row>
    <row r="161" spans="1:5" x14ac:dyDescent="0.25">
      <c r="A161">
        <v>160</v>
      </c>
      <c r="E161" s="2">
        <v>4</v>
      </c>
    </row>
    <row r="162" spans="1:5" x14ac:dyDescent="0.25">
      <c r="A162">
        <v>161</v>
      </c>
      <c r="D162" s="5">
        <v>3</v>
      </c>
      <c r="E162" s="2">
        <v>4</v>
      </c>
    </row>
    <row r="163" spans="1:5" x14ac:dyDescent="0.25">
      <c r="A163">
        <v>162</v>
      </c>
      <c r="D163" s="5">
        <v>3</v>
      </c>
      <c r="E163" s="2">
        <v>4</v>
      </c>
    </row>
    <row r="164" spans="1:5" x14ac:dyDescent="0.25">
      <c r="A164">
        <v>163</v>
      </c>
      <c r="D164" s="5">
        <v>3</v>
      </c>
      <c r="E164" s="2">
        <v>4</v>
      </c>
    </row>
    <row r="165" spans="1:5" x14ac:dyDescent="0.25">
      <c r="A165">
        <v>164</v>
      </c>
      <c r="D165" s="5">
        <v>3</v>
      </c>
      <c r="E165" s="2">
        <v>4</v>
      </c>
    </row>
    <row r="166" spans="1:5" x14ac:dyDescent="0.25">
      <c r="A166">
        <v>165</v>
      </c>
      <c r="D166" s="5">
        <v>3</v>
      </c>
      <c r="E166" s="2">
        <v>4</v>
      </c>
    </row>
    <row r="167" spans="1:5" x14ac:dyDescent="0.25">
      <c r="A167">
        <v>166</v>
      </c>
      <c r="D167" s="5">
        <v>3</v>
      </c>
      <c r="E167" s="2">
        <v>4</v>
      </c>
    </row>
    <row r="168" spans="1:5" x14ac:dyDescent="0.25">
      <c r="A168">
        <v>167</v>
      </c>
      <c r="C168" s="4">
        <v>2</v>
      </c>
      <c r="D168" s="5">
        <v>3</v>
      </c>
      <c r="E168" s="2">
        <v>4</v>
      </c>
    </row>
    <row r="169" spans="1:5" x14ac:dyDescent="0.25">
      <c r="A169">
        <v>168</v>
      </c>
      <c r="C169" s="4">
        <v>2</v>
      </c>
      <c r="D169" s="5">
        <v>3</v>
      </c>
      <c r="E169" s="2">
        <v>4</v>
      </c>
    </row>
    <row r="170" spans="1:5" x14ac:dyDescent="0.25">
      <c r="A170">
        <v>169</v>
      </c>
      <c r="C170" s="4">
        <v>2</v>
      </c>
      <c r="D170" s="5">
        <v>3</v>
      </c>
    </row>
    <row r="171" spans="1:5" x14ac:dyDescent="0.25">
      <c r="A171">
        <v>170</v>
      </c>
      <c r="C171" s="4">
        <v>2</v>
      </c>
    </row>
    <row r="172" spans="1:5" x14ac:dyDescent="0.25">
      <c r="A172">
        <v>171</v>
      </c>
      <c r="C172" s="4">
        <v>2</v>
      </c>
    </row>
    <row r="173" spans="1:5" x14ac:dyDescent="0.25">
      <c r="A173">
        <v>172</v>
      </c>
      <c r="C173" s="4">
        <v>2</v>
      </c>
    </row>
    <row r="174" spans="1:5" x14ac:dyDescent="0.25">
      <c r="A174">
        <v>173</v>
      </c>
      <c r="C174" s="4">
        <v>2</v>
      </c>
    </row>
    <row r="175" spans="1:5" x14ac:dyDescent="0.25">
      <c r="A175">
        <v>174</v>
      </c>
      <c r="B175" s="3">
        <v>1</v>
      </c>
      <c r="C175" s="4">
        <v>2</v>
      </c>
    </row>
    <row r="176" spans="1:5" x14ac:dyDescent="0.25">
      <c r="A176">
        <v>175</v>
      </c>
      <c r="B176" s="3">
        <v>1</v>
      </c>
      <c r="C176" s="4">
        <v>2</v>
      </c>
    </row>
    <row r="177" spans="1:5" x14ac:dyDescent="0.25">
      <c r="A177">
        <v>176</v>
      </c>
      <c r="B177" s="3">
        <v>1</v>
      </c>
      <c r="C177" s="4">
        <v>2</v>
      </c>
    </row>
    <row r="178" spans="1:5" x14ac:dyDescent="0.25">
      <c r="A178">
        <v>177</v>
      </c>
      <c r="B178" s="3">
        <v>1</v>
      </c>
    </row>
    <row r="179" spans="1:5" x14ac:dyDescent="0.25">
      <c r="A179">
        <v>178</v>
      </c>
      <c r="B179" s="3">
        <v>1</v>
      </c>
    </row>
    <row r="180" spans="1:5" x14ac:dyDescent="0.25">
      <c r="A180">
        <v>179</v>
      </c>
      <c r="B180" s="3">
        <v>1</v>
      </c>
    </row>
    <row r="181" spans="1:5" x14ac:dyDescent="0.25">
      <c r="A181">
        <v>180</v>
      </c>
      <c r="B181" s="3">
        <v>1</v>
      </c>
    </row>
    <row r="182" spans="1:5" x14ac:dyDescent="0.25">
      <c r="A182">
        <v>181</v>
      </c>
      <c r="B182" s="3">
        <v>1</v>
      </c>
      <c r="E182" s="2">
        <v>4</v>
      </c>
    </row>
    <row r="183" spans="1:5" x14ac:dyDescent="0.25">
      <c r="A183">
        <v>182</v>
      </c>
      <c r="E183" s="2">
        <v>4</v>
      </c>
    </row>
    <row r="184" spans="1:5" x14ac:dyDescent="0.25">
      <c r="A184">
        <v>183</v>
      </c>
      <c r="D184" s="5">
        <v>3</v>
      </c>
      <c r="E184" s="2">
        <v>4</v>
      </c>
    </row>
    <row r="185" spans="1:5" x14ac:dyDescent="0.25">
      <c r="A185">
        <v>184</v>
      </c>
      <c r="D185" s="5">
        <v>3</v>
      </c>
      <c r="E185" s="2">
        <v>4</v>
      </c>
    </row>
    <row r="186" spans="1:5" x14ac:dyDescent="0.25">
      <c r="A186">
        <v>185</v>
      </c>
      <c r="D186" s="5">
        <v>3</v>
      </c>
      <c r="E186" s="2">
        <v>4</v>
      </c>
    </row>
    <row r="187" spans="1:5" x14ac:dyDescent="0.25">
      <c r="A187">
        <v>186</v>
      </c>
      <c r="D187" s="5">
        <v>3</v>
      </c>
      <c r="E187" s="2">
        <v>4</v>
      </c>
    </row>
    <row r="188" spans="1:5" x14ac:dyDescent="0.25">
      <c r="A188">
        <v>187</v>
      </c>
      <c r="D188" s="5">
        <v>3</v>
      </c>
      <c r="E188" s="2">
        <v>4</v>
      </c>
    </row>
    <row r="189" spans="1:5" x14ac:dyDescent="0.25">
      <c r="A189">
        <v>188</v>
      </c>
      <c r="D189" s="5">
        <v>3</v>
      </c>
      <c r="E189" s="2">
        <v>4</v>
      </c>
    </row>
    <row r="190" spans="1:5" x14ac:dyDescent="0.25">
      <c r="A190">
        <v>189</v>
      </c>
      <c r="C190" s="4">
        <v>2</v>
      </c>
      <c r="D190" s="5">
        <v>3</v>
      </c>
      <c r="E190" s="2">
        <v>4</v>
      </c>
    </row>
    <row r="191" spans="1:5" x14ac:dyDescent="0.25">
      <c r="A191">
        <v>190</v>
      </c>
      <c r="C191" s="4">
        <v>2</v>
      </c>
      <c r="D191" s="5">
        <v>3</v>
      </c>
    </row>
    <row r="192" spans="1:5" x14ac:dyDescent="0.25">
      <c r="A192">
        <v>191</v>
      </c>
      <c r="C192" s="4">
        <v>2</v>
      </c>
      <c r="D192" s="5">
        <v>3</v>
      </c>
    </row>
    <row r="193" spans="1:5" x14ac:dyDescent="0.25">
      <c r="A193">
        <v>192</v>
      </c>
      <c r="C193" s="4">
        <v>2</v>
      </c>
      <c r="D193" s="5">
        <v>3</v>
      </c>
    </row>
    <row r="194" spans="1:5" x14ac:dyDescent="0.25">
      <c r="A194">
        <v>193</v>
      </c>
      <c r="C194" s="4">
        <v>2</v>
      </c>
      <c r="D194" s="5">
        <v>3</v>
      </c>
    </row>
    <row r="195" spans="1:5" x14ac:dyDescent="0.25">
      <c r="A195">
        <v>194</v>
      </c>
      <c r="C195" s="4">
        <v>2</v>
      </c>
    </row>
    <row r="196" spans="1:5" x14ac:dyDescent="0.25">
      <c r="A196">
        <v>195</v>
      </c>
      <c r="C196" s="4">
        <v>2</v>
      </c>
    </row>
    <row r="197" spans="1:5" x14ac:dyDescent="0.25">
      <c r="A197">
        <v>196</v>
      </c>
      <c r="B197" s="3">
        <v>1</v>
      </c>
      <c r="C197" s="4">
        <v>2</v>
      </c>
    </row>
    <row r="198" spans="1:5" x14ac:dyDescent="0.25">
      <c r="A198">
        <v>197</v>
      </c>
      <c r="B198" s="3">
        <v>1</v>
      </c>
      <c r="C198" s="4">
        <v>2</v>
      </c>
    </row>
    <row r="199" spans="1:5" x14ac:dyDescent="0.25">
      <c r="A199">
        <v>198</v>
      </c>
      <c r="B199" s="3">
        <v>1</v>
      </c>
      <c r="C199" s="4">
        <v>2</v>
      </c>
    </row>
    <row r="200" spans="1:5" x14ac:dyDescent="0.25">
      <c r="A200">
        <v>199</v>
      </c>
      <c r="B200" s="3">
        <v>1</v>
      </c>
      <c r="C200" s="4">
        <v>2</v>
      </c>
    </row>
    <row r="201" spans="1:5" x14ac:dyDescent="0.25">
      <c r="A201">
        <v>200</v>
      </c>
      <c r="B201" s="3">
        <v>1</v>
      </c>
    </row>
    <row r="202" spans="1:5" x14ac:dyDescent="0.25">
      <c r="A202">
        <v>201</v>
      </c>
      <c r="B202" s="3">
        <v>1</v>
      </c>
    </row>
    <row r="203" spans="1:5" x14ac:dyDescent="0.25">
      <c r="A203">
        <v>202</v>
      </c>
      <c r="B203" s="3">
        <v>1</v>
      </c>
    </row>
    <row r="204" spans="1:5" x14ac:dyDescent="0.25">
      <c r="A204">
        <v>203</v>
      </c>
      <c r="B204" s="3">
        <v>1</v>
      </c>
      <c r="E204" s="2">
        <v>4</v>
      </c>
    </row>
    <row r="205" spans="1:5" x14ac:dyDescent="0.25">
      <c r="A205">
        <v>204</v>
      </c>
      <c r="B205" s="3">
        <v>1</v>
      </c>
      <c r="E205" s="2">
        <v>4</v>
      </c>
    </row>
    <row r="206" spans="1:5" x14ac:dyDescent="0.25">
      <c r="A206">
        <v>205</v>
      </c>
      <c r="B206" s="3">
        <v>1</v>
      </c>
      <c r="E206" s="2">
        <v>4</v>
      </c>
    </row>
    <row r="207" spans="1:5" x14ac:dyDescent="0.25">
      <c r="A207">
        <v>206</v>
      </c>
      <c r="D207" s="5">
        <v>3</v>
      </c>
      <c r="E207" s="2">
        <v>4</v>
      </c>
    </row>
    <row r="208" spans="1:5" x14ac:dyDescent="0.25">
      <c r="A208">
        <v>207</v>
      </c>
      <c r="D208" s="5">
        <v>3</v>
      </c>
      <c r="E208" s="2">
        <v>4</v>
      </c>
    </row>
    <row r="209" spans="1:5" x14ac:dyDescent="0.25">
      <c r="A209">
        <v>208</v>
      </c>
      <c r="D209" s="5">
        <v>3</v>
      </c>
      <c r="E209" s="2">
        <v>4</v>
      </c>
    </row>
    <row r="210" spans="1:5" x14ac:dyDescent="0.25">
      <c r="A210">
        <v>209</v>
      </c>
      <c r="D210" s="5">
        <v>3</v>
      </c>
      <c r="E210" s="2">
        <v>4</v>
      </c>
    </row>
    <row r="211" spans="1:5" x14ac:dyDescent="0.25">
      <c r="A211">
        <v>210</v>
      </c>
      <c r="D211" s="5">
        <v>3</v>
      </c>
      <c r="E211" s="2">
        <v>4</v>
      </c>
    </row>
    <row r="212" spans="1:5" x14ac:dyDescent="0.25">
      <c r="A212">
        <v>211</v>
      </c>
      <c r="D212" s="5">
        <v>3</v>
      </c>
      <c r="E212" s="2">
        <v>4</v>
      </c>
    </row>
    <row r="213" spans="1:5" x14ac:dyDescent="0.25">
      <c r="A213">
        <v>212</v>
      </c>
      <c r="C213" s="4">
        <v>2</v>
      </c>
      <c r="D213" s="5">
        <v>3</v>
      </c>
      <c r="E213" s="2">
        <v>4</v>
      </c>
    </row>
    <row r="214" spans="1:5" x14ac:dyDescent="0.25">
      <c r="A214">
        <v>213</v>
      </c>
      <c r="C214" s="4">
        <v>2</v>
      </c>
      <c r="D214" s="5">
        <v>3</v>
      </c>
      <c r="E214" s="2">
        <v>4</v>
      </c>
    </row>
    <row r="215" spans="1:5" x14ac:dyDescent="0.25">
      <c r="A215">
        <v>214</v>
      </c>
      <c r="C215" s="4">
        <v>2</v>
      </c>
      <c r="D215" s="5">
        <v>3</v>
      </c>
    </row>
    <row r="216" spans="1:5" x14ac:dyDescent="0.25">
      <c r="A216">
        <v>215</v>
      </c>
      <c r="C216" s="4">
        <v>2</v>
      </c>
      <c r="D216" s="5">
        <v>3</v>
      </c>
    </row>
    <row r="217" spans="1:5" x14ac:dyDescent="0.25">
      <c r="A217">
        <v>216</v>
      </c>
      <c r="C217" s="4">
        <v>2</v>
      </c>
      <c r="D217" s="5">
        <v>3</v>
      </c>
    </row>
    <row r="218" spans="1:5" x14ac:dyDescent="0.25">
      <c r="A218">
        <v>217</v>
      </c>
      <c r="C218" s="4">
        <v>2</v>
      </c>
    </row>
    <row r="219" spans="1:5" x14ac:dyDescent="0.25">
      <c r="A219">
        <v>218</v>
      </c>
      <c r="C219" s="4">
        <v>2</v>
      </c>
    </row>
    <row r="220" spans="1:5" x14ac:dyDescent="0.25">
      <c r="A220">
        <v>219</v>
      </c>
      <c r="B220" s="3">
        <v>1</v>
      </c>
      <c r="C220" s="4">
        <v>2</v>
      </c>
    </row>
    <row r="221" spans="1:5" x14ac:dyDescent="0.25">
      <c r="A221">
        <v>220</v>
      </c>
      <c r="B221" s="3">
        <v>1</v>
      </c>
      <c r="C221" s="4">
        <v>2</v>
      </c>
    </row>
    <row r="222" spans="1:5" x14ac:dyDescent="0.25">
      <c r="A222">
        <v>221</v>
      </c>
      <c r="B222" s="3">
        <v>1</v>
      </c>
      <c r="C222" s="4">
        <v>2</v>
      </c>
    </row>
    <row r="223" spans="1:5" x14ac:dyDescent="0.25">
      <c r="A223">
        <v>222</v>
      </c>
      <c r="B223" s="3">
        <v>1</v>
      </c>
      <c r="C223" s="4">
        <v>2</v>
      </c>
    </row>
    <row r="224" spans="1:5" x14ac:dyDescent="0.25">
      <c r="A224">
        <v>223</v>
      </c>
      <c r="B224" s="3">
        <v>1</v>
      </c>
    </row>
    <row r="225" spans="1:6" x14ac:dyDescent="0.25">
      <c r="A225">
        <v>224</v>
      </c>
      <c r="B225" s="3">
        <v>1</v>
      </c>
    </row>
    <row r="226" spans="1:6" x14ac:dyDescent="0.25">
      <c r="A226">
        <v>225</v>
      </c>
      <c r="B226" s="3">
        <v>1</v>
      </c>
    </row>
    <row r="227" spans="1:6" x14ac:dyDescent="0.25">
      <c r="A227">
        <v>226</v>
      </c>
      <c r="B227" s="3">
        <v>1</v>
      </c>
      <c r="E227" s="2">
        <v>4</v>
      </c>
    </row>
    <row r="228" spans="1:6" x14ac:dyDescent="0.25">
      <c r="A228">
        <v>227</v>
      </c>
      <c r="B228" s="3">
        <v>1</v>
      </c>
      <c r="E228" s="2">
        <v>4</v>
      </c>
    </row>
    <row r="229" spans="1:6" x14ac:dyDescent="0.25">
      <c r="A229">
        <v>228</v>
      </c>
      <c r="B229" s="3">
        <v>1</v>
      </c>
      <c r="E229" s="2">
        <v>4</v>
      </c>
    </row>
    <row r="230" spans="1:6" x14ac:dyDescent="0.25">
      <c r="A230">
        <v>229</v>
      </c>
      <c r="B230" s="3">
        <v>1</v>
      </c>
      <c r="E230" s="2">
        <v>4</v>
      </c>
    </row>
    <row r="231" spans="1:6" x14ac:dyDescent="0.25">
      <c r="A231">
        <v>230</v>
      </c>
      <c r="D231" s="5">
        <v>3</v>
      </c>
      <c r="E231" s="2">
        <v>4</v>
      </c>
    </row>
    <row r="232" spans="1:6" x14ac:dyDescent="0.25">
      <c r="A232">
        <v>231</v>
      </c>
      <c r="F232" t="s">
        <v>22</v>
      </c>
    </row>
    <row r="233" spans="1:6" x14ac:dyDescent="0.25">
      <c r="A233">
        <v>232</v>
      </c>
    </row>
    <row r="234" spans="1:6" x14ac:dyDescent="0.25">
      <c r="A234">
        <v>233</v>
      </c>
      <c r="F234" t="s">
        <v>22</v>
      </c>
    </row>
    <row r="235" spans="1:6" x14ac:dyDescent="0.25">
      <c r="A235">
        <v>234</v>
      </c>
      <c r="C235" s="4">
        <v>2</v>
      </c>
    </row>
    <row r="236" spans="1:6" x14ac:dyDescent="0.25">
      <c r="A236">
        <v>235</v>
      </c>
      <c r="C236" s="4">
        <v>2</v>
      </c>
    </row>
    <row r="237" spans="1:6" x14ac:dyDescent="0.25">
      <c r="A237">
        <v>236</v>
      </c>
      <c r="C237" s="4">
        <v>2</v>
      </c>
      <c r="D237" s="5">
        <v>3</v>
      </c>
    </row>
    <row r="238" spans="1:6" x14ac:dyDescent="0.25">
      <c r="A238">
        <v>237</v>
      </c>
      <c r="C238" s="4">
        <v>2</v>
      </c>
      <c r="D238" s="5">
        <v>3</v>
      </c>
    </row>
    <row r="239" spans="1:6" x14ac:dyDescent="0.25">
      <c r="A239">
        <v>238</v>
      </c>
      <c r="C239" s="4">
        <v>2</v>
      </c>
      <c r="D239" s="5">
        <v>3</v>
      </c>
    </row>
    <row r="240" spans="1:6" x14ac:dyDescent="0.25">
      <c r="A240">
        <v>239</v>
      </c>
      <c r="C240" s="4">
        <v>2</v>
      </c>
      <c r="D240" s="5">
        <v>3</v>
      </c>
    </row>
    <row r="241" spans="1:5" x14ac:dyDescent="0.25">
      <c r="A241">
        <v>240</v>
      </c>
      <c r="C241" s="4">
        <v>2</v>
      </c>
      <c r="D241" s="5">
        <v>3</v>
      </c>
    </row>
    <row r="242" spans="1:5" x14ac:dyDescent="0.25">
      <c r="A242">
        <v>241</v>
      </c>
      <c r="C242" s="4">
        <v>2</v>
      </c>
      <c r="D242" s="5">
        <v>3</v>
      </c>
    </row>
    <row r="243" spans="1:5" x14ac:dyDescent="0.25">
      <c r="A243">
        <v>242</v>
      </c>
      <c r="C243" s="4">
        <v>2</v>
      </c>
      <c r="D243" s="5">
        <v>3</v>
      </c>
    </row>
    <row r="244" spans="1:5" x14ac:dyDescent="0.25">
      <c r="A244">
        <v>243</v>
      </c>
      <c r="C244" s="4">
        <v>2</v>
      </c>
      <c r="D244" s="5">
        <v>3</v>
      </c>
    </row>
    <row r="245" spans="1:5" x14ac:dyDescent="0.25">
      <c r="A245">
        <v>244</v>
      </c>
      <c r="C245" s="4">
        <v>2</v>
      </c>
      <c r="D245" s="5">
        <v>3</v>
      </c>
    </row>
    <row r="246" spans="1:5" x14ac:dyDescent="0.25">
      <c r="A246">
        <v>245</v>
      </c>
      <c r="C246" s="4">
        <v>2</v>
      </c>
      <c r="D246" s="5">
        <v>3</v>
      </c>
    </row>
    <row r="247" spans="1:5" x14ac:dyDescent="0.25">
      <c r="A247">
        <v>246</v>
      </c>
      <c r="C247" s="4">
        <v>2</v>
      </c>
      <c r="D247" s="5">
        <v>3</v>
      </c>
    </row>
    <row r="248" spans="1:5" x14ac:dyDescent="0.25">
      <c r="A248">
        <v>247</v>
      </c>
      <c r="C248" s="4">
        <v>2</v>
      </c>
      <c r="D248" s="5">
        <v>3</v>
      </c>
    </row>
    <row r="249" spans="1:5" x14ac:dyDescent="0.25">
      <c r="A249">
        <v>248</v>
      </c>
      <c r="B249" s="3">
        <v>1</v>
      </c>
      <c r="D249" s="5">
        <v>3</v>
      </c>
    </row>
    <row r="250" spans="1:5" x14ac:dyDescent="0.25">
      <c r="A250">
        <v>249</v>
      </c>
      <c r="B250" s="3">
        <v>1</v>
      </c>
    </row>
    <row r="251" spans="1:5" x14ac:dyDescent="0.25">
      <c r="A251">
        <v>250</v>
      </c>
      <c r="B251" s="3">
        <v>1</v>
      </c>
    </row>
    <row r="252" spans="1:5" x14ac:dyDescent="0.25">
      <c r="A252">
        <v>251</v>
      </c>
      <c r="B252" s="3">
        <v>1</v>
      </c>
    </row>
    <row r="253" spans="1:5" x14ac:dyDescent="0.25">
      <c r="A253">
        <v>252</v>
      </c>
      <c r="B253" s="3">
        <v>1</v>
      </c>
      <c r="E253" s="2">
        <v>4</v>
      </c>
    </row>
    <row r="254" spans="1:5" x14ac:dyDescent="0.25">
      <c r="A254">
        <v>253</v>
      </c>
      <c r="B254" s="3">
        <v>1</v>
      </c>
      <c r="E254" s="2">
        <v>4</v>
      </c>
    </row>
    <row r="255" spans="1:5" x14ac:dyDescent="0.25">
      <c r="A255">
        <v>254</v>
      </c>
      <c r="B255" s="3">
        <v>1</v>
      </c>
      <c r="E255" s="2">
        <v>4</v>
      </c>
    </row>
    <row r="256" spans="1:5" x14ac:dyDescent="0.25">
      <c r="A256">
        <v>255</v>
      </c>
      <c r="B256" s="3">
        <v>1</v>
      </c>
      <c r="E256" s="2">
        <v>4</v>
      </c>
    </row>
    <row r="257" spans="1:5" x14ac:dyDescent="0.25">
      <c r="A257">
        <v>256</v>
      </c>
      <c r="B257" s="3">
        <v>1</v>
      </c>
      <c r="E257" s="2">
        <v>4</v>
      </c>
    </row>
    <row r="258" spans="1:5" x14ac:dyDescent="0.25">
      <c r="A258">
        <v>257</v>
      </c>
      <c r="B258" s="3">
        <v>1</v>
      </c>
      <c r="E258" s="2">
        <v>4</v>
      </c>
    </row>
    <row r="259" spans="1:5" x14ac:dyDescent="0.25">
      <c r="A259">
        <v>258</v>
      </c>
      <c r="B259" s="3">
        <v>1</v>
      </c>
      <c r="E259" s="2">
        <v>4</v>
      </c>
    </row>
    <row r="260" spans="1:5" x14ac:dyDescent="0.25">
      <c r="A260">
        <v>259</v>
      </c>
      <c r="B260" s="3">
        <v>1</v>
      </c>
      <c r="E260" s="2">
        <v>4</v>
      </c>
    </row>
    <row r="261" spans="1:5" x14ac:dyDescent="0.25">
      <c r="A261">
        <v>260</v>
      </c>
      <c r="E261" s="2">
        <v>4</v>
      </c>
    </row>
    <row r="262" spans="1:5" x14ac:dyDescent="0.25">
      <c r="A262">
        <v>261</v>
      </c>
      <c r="D262" s="5">
        <v>3</v>
      </c>
      <c r="E262" s="2">
        <v>4</v>
      </c>
    </row>
    <row r="263" spans="1:5" x14ac:dyDescent="0.25">
      <c r="A263">
        <v>262</v>
      </c>
      <c r="D263" s="5">
        <v>3</v>
      </c>
      <c r="E263" s="2">
        <v>4</v>
      </c>
    </row>
    <row r="264" spans="1:5" x14ac:dyDescent="0.25">
      <c r="A264">
        <v>263</v>
      </c>
      <c r="C264" s="4">
        <v>2</v>
      </c>
      <c r="D264" s="5">
        <v>3</v>
      </c>
    </row>
    <row r="265" spans="1:5" x14ac:dyDescent="0.25">
      <c r="A265">
        <v>264</v>
      </c>
      <c r="C265" s="4">
        <v>2</v>
      </c>
      <c r="D265" s="5">
        <v>3</v>
      </c>
    </row>
    <row r="266" spans="1:5" x14ac:dyDescent="0.25">
      <c r="A266">
        <v>265</v>
      </c>
      <c r="C266" s="4">
        <v>2</v>
      </c>
      <c r="D266" s="5">
        <v>3</v>
      </c>
    </row>
    <row r="267" spans="1:5" x14ac:dyDescent="0.25">
      <c r="A267">
        <v>266</v>
      </c>
      <c r="C267" s="4">
        <v>2</v>
      </c>
      <c r="D267" s="5">
        <v>3</v>
      </c>
    </row>
    <row r="268" spans="1:5" x14ac:dyDescent="0.25">
      <c r="A268">
        <v>267</v>
      </c>
      <c r="C268" s="4">
        <v>2</v>
      </c>
      <c r="D268" s="5">
        <v>3</v>
      </c>
    </row>
    <row r="269" spans="1:5" x14ac:dyDescent="0.25">
      <c r="A269">
        <v>268</v>
      </c>
      <c r="C269" s="4">
        <v>2</v>
      </c>
      <c r="D269" s="5">
        <v>3</v>
      </c>
    </row>
    <row r="270" spans="1:5" x14ac:dyDescent="0.25">
      <c r="A270">
        <v>269</v>
      </c>
      <c r="C270" s="4">
        <v>2</v>
      </c>
      <c r="D270" s="5">
        <v>3</v>
      </c>
    </row>
    <row r="271" spans="1:5" x14ac:dyDescent="0.25">
      <c r="A271">
        <v>270</v>
      </c>
      <c r="C271" s="4">
        <v>2</v>
      </c>
    </row>
    <row r="272" spans="1:5" x14ac:dyDescent="0.25">
      <c r="A272">
        <v>271</v>
      </c>
      <c r="C272" s="4">
        <v>2</v>
      </c>
    </row>
    <row r="273" spans="1:5" x14ac:dyDescent="0.25">
      <c r="A273">
        <v>272</v>
      </c>
      <c r="C273" s="4">
        <v>2</v>
      </c>
    </row>
    <row r="274" spans="1:5" x14ac:dyDescent="0.25">
      <c r="A274">
        <v>273</v>
      </c>
      <c r="B274" s="3">
        <v>1</v>
      </c>
    </row>
    <row r="275" spans="1:5" x14ac:dyDescent="0.25">
      <c r="A275">
        <v>274</v>
      </c>
      <c r="B275" s="3">
        <v>1</v>
      </c>
    </row>
    <row r="276" spans="1:5" x14ac:dyDescent="0.25">
      <c r="A276">
        <v>275</v>
      </c>
      <c r="B276" s="3">
        <v>1</v>
      </c>
    </row>
    <row r="277" spans="1:5" x14ac:dyDescent="0.25">
      <c r="A277">
        <v>276</v>
      </c>
      <c r="B277" s="3">
        <v>1</v>
      </c>
    </row>
    <row r="278" spans="1:5" x14ac:dyDescent="0.25">
      <c r="A278">
        <v>277</v>
      </c>
      <c r="B278" s="3">
        <v>1</v>
      </c>
      <c r="E278" s="2">
        <v>4</v>
      </c>
    </row>
    <row r="279" spans="1:5" x14ac:dyDescent="0.25">
      <c r="A279">
        <v>278</v>
      </c>
      <c r="B279" s="3">
        <v>1</v>
      </c>
      <c r="E279" s="2">
        <v>4</v>
      </c>
    </row>
    <row r="280" spans="1:5" x14ac:dyDescent="0.25">
      <c r="A280">
        <v>279</v>
      </c>
      <c r="B280" s="3">
        <v>1</v>
      </c>
      <c r="E280" s="2">
        <v>4</v>
      </c>
    </row>
    <row r="281" spans="1:5" x14ac:dyDescent="0.25">
      <c r="A281">
        <v>280</v>
      </c>
      <c r="B281" s="3">
        <v>1</v>
      </c>
      <c r="D281" s="5">
        <v>3</v>
      </c>
      <c r="E281" s="2">
        <v>4</v>
      </c>
    </row>
    <row r="282" spans="1:5" x14ac:dyDescent="0.25">
      <c r="A282">
        <v>281</v>
      </c>
      <c r="D282" s="5">
        <v>3</v>
      </c>
      <c r="E282" s="2">
        <v>4</v>
      </c>
    </row>
    <row r="283" spans="1:5" x14ac:dyDescent="0.25">
      <c r="A283">
        <v>282</v>
      </c>
      <c r="D283" s="5">
        <v>3</v>
      </c>
      <c r="E283" s="2">
        <v>4</v>
      </c>
    </row>
    <row r="284" spans="1:5" x14ac:dyDescent="0.25">
      <c r="A284">
        <v>283</v>
      </c>
      <c r="D284" s="5">
        <v>3</v>
      </c>
      <c r="E284" s="2">
        <v>4</v>
      </c>
    </row>
    <row r="285" spans="1:5" x14ac:dyDescent="0.25">
      <c r="A285">
        <v>284</v>
      </c>
      <c r="D285" s="5">
        <v>3</v>
      </c>
      <c r="E285" s="2">
        <v>4</v>
      </c>
    </row>
    <row r="286" spans="1:5" x14ac:dyDescent="0.25">
      <c r="A286">
        <v>285</v>
      </c>
      <c r="D286" s="5">
        <v>3</v>
      </c>
      <c r="E286" s="2">
        <v>4</v>
      </c>
    </row>
    <row r="287" spans="1:5" x14ac:dyDescent="0.25">
      <c r="A287">
        <v>286</v>
      </c>
      <c r="C287" s="4">
        <v>2</v>
      </c>
      <c r="D287" s="5">
        <v>3</v>
      </c>
    </row>
    <row r="288" spans="1:5" x14ac:dyDescent="0.25">
      <c r="A288">
        <v>287</v>
      </c>
      <c r="C288" s="4">
        <v>2</v>
      </c>
      <c r="D288" s="5">
        <v>3</v>
      </c>
    </row>
    <row r="289" spans="1:5" x14ac:dyDescent="0.25">
      <c r="A289">
        <v>288</v>
      </c>
      <c r="C289" s="4">
        <v>2</v>
      </c>
      <c r="D289" s="5">
        <v>3</v>
      </c>
    </row>
    <row r="290" spans="1:5" x14ac:dyDescent="0.25">
      <c r="A290">
        <v>289</v>
      </c>
      <c r="C290" s="4">
        <v>2</v>
      </c>
    </row>
    <row r="291" spans="1:5" x14ac:dyDescent="0.25">
      <c r="A291">
        <v>290</v>
      </c>
      <c r="C291" s="4">
        <v>2</v>
      </c>
    </row>
    <row r="292" spans="1:5" x14ac:dyDescent="0.25">
      <c r="A292">
        <v>291</v>
      </c>
      <c r="C292" s="4">
        <v>2</v>
      </c>
    </row>
    <row r="293" spans="1:5" x14ac:dyDescent="0.25">
      <c r="A293">
        <v>292</v>
      </c>
      <c r="C293" s="4">
        <v>2</v>
      </c>
    </row>
    <row r="294" spans="1:5" x14ac:dyDescent="0.25">
      <c r="A294">
        <v>293</v>
      </c>
      <c r="C294" s="4">
        <v>2</v>
      </c>
    </row>
    <row r="295" spans="1:5" x14ac:dyDescent="0.25">
      <c r="A295">
        <v>294</v>
      </c>
      <c r="B295" s="3">
        <v>1</v>
      </c>
      <c r="C295" s="4">
        <v>2</v>
      </c>
    </row>
    <row r="296" spans="1:5" x14ac:dyDescent="0.25">
      <c r="A296">
        <v>295</v>
      </c>
      <c r="B296" s="3">
        <v>1</v>
      </c>
      <c r="C296" s="4">
        <v>2</v>
      </c>
    </row>
    <row r="297" spans="1:5" x14ac:dyDescent="0.25">
      <c r="A297">
        <v>296</v>
      </c>
      <c r="B297" s="3">
        <v>1</v>
      </c>
    </row>
    <row r="298" spans="1:5" x14ac:dyDescent="0.25">
      <c r="A298">
        <v>297</v>
      </c>
      <c r="B298" s="3">
        <v>1</v>
      </c>
    </row>
    <row r="299" spans="1:5" x14ac:dyDescent="0.25">
      <c r="A299">
        <v>298</v>
      </c>
      <c r="B299" s="3">
        <v>1</v>
      </c>
    </row>
    <row r="300" spans="1:5" x14ac:dyDescent="0.25">
      <c r="A300">
        <v>299</v>
      </c>
      <c r="B300" s="3">
        <v>1</v>
      </c>
      <c r="E300" s="2">
        <v>4</v>
      </c>
    </row>
    <row r="301" spans="1:5" x14ac:dyDescent="0.25">
      <c r="A301">
        <v>300</v>
      </c>
      <c r="B301" s="3">
        <v>1</v>
      </c>
      <c r="E301" s="2">
        <v>4</v>
      </c>
    </row>
    <row r="302" spans="1:5" x14ac:dyDescent="0.25">
      <c r="A302">
        <v>301</v>
      </c>
      <c r="E302" s="2">
        <v>4</v>
      </c>
    </row>
    <row r="303" spans="1:5" x14ac:dyDescent="0.25">
      <c r="A303">
        <v>302</v>
      </c>
      <c r="D303" s="5">
        <v>3</v>
      </c>
      <c r="E303" s="2">
        <v>4</v>
      </c>
    </row>
    <row r="304" spans="1:5" x14ac:dyDescent="0.25">
      <c r="A304">
        <v>303</v>
      </c>
      <c r="D304" s="5">
        <v>3</v>
      </c>
      <c r="E304" s="2">
        <v>4</v>
      </c>
    </row>
    <row r="305" spans="1:5" x14ac:dyDescent="0.25">
      <c r="A305">
        <v>304</v>
      </c>
      <c r="D305" s="5">
        <v>3</v>
      </c>
      <c r="E305" s="2">
        <v>4</v>
      </c>
    </row>
    <row r="306" spans="1:5" x14ac:dyDescent="0.25">
      <c r="A306">
        <v>305</v>
      </c>
      <c r="D306" s="5">
        <v>3</v>
      </c>
      <c r="E306" s="2">
        <v>4</v>
      </c>
    </row>
    <row r="307" spans="1:5" x14ac:dyDescent="0.25">
      <c r="A307">
        <v>306</v>
      </c>
      <c r="D307" s="5">
        <v>3</v>
      </c>
      <c r="E307" s="2">
        <v>4</v>
      </c>
    </row>
    <row r="308" spans="1:5" x14ac:dyDescent="0.25">
      <c r="A308">
        <v>307</v>
      </c>
      <c r="D308" s="5">
        <v>3</v>
      </c>
      <c r="E308" s="2">
        <v>4</v>
      </c>
    </row>
    <row r="309" spans="1:5" x14ac:dyDescent="0.25">
      <c r="A309">
        <v>308</v>
      </c>
      <c r="D309" s="5">
        <v>3</v>
      </c>
    </row>
    <row r="310" spans="1:5" x14ac:dyDescent="0.25">
      <c r="A310">
        <v>309</v>
      </c>
      <c r="C310" s="4">
        <v>2</v>
      </c>
      <c r="D310" s="5">
        <v>3</v>
      </c>
    </row>
    <row r="311" spans="1:5" x14ac:dyDescent="0.25">
      <c r="A311">
        <v>310</v>
      </c>
      <c r="C311" s="4">
        <v>2</v>
      </c>
    </row>
    <row r="312" spans="1:5" x14ac:dyDescent="0.25">
      <c r="A312">
        <v>311</v>
      </c>
      <c r="C312" s="4">
        <v>2</v>
      </c>
    </row>
    <row r="313" spans="1:5" x14ac:dyDescent="0.25">
      <c r="A313">
        <v>312</v>
      </c>
      <c r="C313" s="4">
        <v>2</v>
      </c>
    </row>
    <row r="314" spans="1:5" x14ac:dyDescent="0.25">
      <c r="A314">
        <v>313</v>
      </c>
      <c r="C314" s="4">
        <v>2</v>
      </c>
    </row>
    <row r="315" spans="1:5" x14ac:dyDescent="0.25">
      <c r="A315">
        <v>314</v>
      </c>
      <c r="C315" s="4">
        <v>2</v>
      </c>
    </row>
    <row r="316" spans="1:5" x14ac:dyDescent="0.25">
      <c r="A316">
        <v>315</v>
      </c>
      <c r="C316" s="4">
        <v>2</v>
      </c>
    </row>
    <row r="317" spans="1:5" x14ac:dyDescent="0.25">
      <c r="A317">
        <v>316</v>
      </c>
      <c r="B317" s="3">
        <v>1</v>
      </c>
      <c r="C317" s="4">
        <v>2</v>
      </c>
    </row>
    <row r="318" spans="1:5" x14ac:dyDescent="0.25">
      <c r="A318">
        <v>317</v>
      </c>
      <c r="B318" s="3">
        <v>1</v>
      </c>
      <c r="C318" s="4">
        <v>2</v>
      </c>
    </row>
    <row r="319" spans="1:5" x14ac:dyDescent="0.25">
      <c r="A319">
        <v>318</v>
      </c>
      <c r="B319" s="3">
        <v>1</v>
      </c>
    </row>
    <row r="320" spans="1:5" x14ac:dyDescent="0.25">
      <c r="A320">
        <v>319</v>
      </c>
      <c r="B320" s="3">
        <v>1</v>
      </c>
    </row>
    <row r="321" spans="1:5" x14ac:dyDescent="0.25">
      <c r="A321">
        <v>320</v>
      </c>
      <c r="B321" s="3">
        <v>1</v>
      </c>
    </row>
    <row r="322" spans="1:5" x14ac:dyDescent="0.25">
      <c r="A322">
        <v>321</v>
      </c>
      <c r="B322" s="3">
        <v>1</v>
      </c>
      <c r="E322" s="2">
        <v>4</v>
      </c>
    </row>
    <row r="323" spans="1:5" x14ac:dyDescent="0.25">
      <c r="A323">
        <v>322</v>
      </c>
      <c r="B323" s="3">
        <v>1</v>
      </c>
      <c r="E323" s="2">
        <v>4</v>
      </c>
    </row>
    <row r="324" spans="1:5" x14ac:dyDescent="0.25">
      <c r="A324">
        <v>323</v>
      </c>
      <c r="B324" s="3">
        <v>1</v>
      </c>
      <c r="E324" s="2">
        <v>4</v>
      </c>
    </row>
    <row r="325" spans="1:5" x14ac:dyDescent="0.25">
      <c r="A325">
        <v>324</v>
      </c>
      <c r="D325" s="5">
        <v>3</v>
      </c>
      <c r="E325" s="2">
        <v>4</v>
      </c>
    </row>
    <row r="326" spans="1:5" x14ac:dyDescent="0.25">
      <c r="A326">
        <v>325</v>
      </c>
      <c r="D326" s="5">
        <v>3</v>
      </c>
      <c r="E326" s="2">
        <v>4</v>
      </c>
    </row>
    <row r="327" spans="1:5" x14ac:dyDescent="0.25">
      <c r="A327">
        <v>326</v>
      </c>
      <c r="D327" s="5">
        <v>3</v>
      </c>
      <c r="E327" s="2">
        <v>4</v>
      </c>
    </row>
    <row r="328" spans="1:5" x14ac:dyDescent="0.25">
      <c r="A328">
        <v>327</v>
      </c>
      <c r="D328" s="5">
        <v>3</v>
      </c>
      <c r="E328" s="2">
        <v>4</v>
      </c>
    </row>
    <row r="329" spans="1:5" x14ac:dyDescent="0.25">
      <c r="A329">
        <v>328</v>
      </c>
      <c r="C329" s="4">
        <v>2</v>
      </c>
      <c r="D329" s="5">
        <v>3</v>
      </c>
      <c r="E329" s="2">
        <v>4</v>
      </c>
    </row>
    <row r="330" spans="1:5" x14ac:dyDescent="0.25">
      <c r="A330">
        <v>329</v>
      </c>
      <c r="C330" s="4">
        <v>2</v>
      </c>
      <c r="D330" s="5">
        <v>3</v>
      </c>
      <c r="E330" s="2">
        <v>4</v>
      </c>
    </row>
    <row r="331" spans="1:5" x14ac:dyDescent="0.25">
      <c r="A331">
        <v>330</v>
      </c>
      <c r="C331" s="4">
        <v>2</v>
      </c>
      <c r="D331" s="5">
        <v>3</v>
      </c>
    </row>
    <row r="332" spans="1:5" x14ac:dyDescent="0.25">
      <c r="A332">
        <v>331</v>
      </c>
      <c r="C332" s="4">
        <v>2</v>
      </c>
      <c r="D332" s="5">
        <v>3</v>
      </c>
    </row>
    <row r="333" spans="1:5" x14ac:dyDescent="0.25">
      <c r="A333">
        <v>332</v>
      </c>
      <c r="C333" s="4">
        <v>2</v>
      </c>
      <c r="D333" s="5">
        <v>3</v>
      </c>
    </row>
    <row r="334" spans="1:5" x14ac:dyDescent="0.25">
      <c r="A334">
        <v>333</v>
      </c>
      <c r="C334" s="4">
        <v>2</v>
      </c>
      <c r="D334" s="5">
        <v>3</v>
      </c>
    </row>
    <row r="335" spans="1:5" x14ac:dyDescent="0.25">
      <c r="A335">
        <v>334</v>
      </c>
      <c r="C335" s="4">
        <v>2</v>
      </c>
    </row>
    <row r="336" spans="1:5" x14ac:dyDescent="0.25">
      <c r="A336">
        <v>335</v>
      </c>
      <c r="C336" s="4">
        <v>2</v>
      </c>
    </row>
    <row r="337" spans="1:5" x14ac:dyDescent="0.25">
      <c r="A337">
        <v>336</v>
      </c>
      <c r="B337" s="3">
        <v>1</v>
      </c>
      <c r="C337" s="4">
        <v>2</v>
      </c>
    </row>
    <row r="338" spans="1:5" x14ac:dyDescent="0.25">
      <c r="A338">
        <v>337</v>
      </c>
      <c r="B338" s="3">
        <v>1</v>
      </c>
      <c r="C338" s="4">
        <v>2</v>
      </c>
    </row>
    <row r="339" spans="1:5" x14ac:dyDescent="0.25">
      <c r="A339">
        <v>338</v>
      </c>
      <c r="B339" s="3">
        <v>1</v>
      </c>
      <c r="C339" s="4">
        <v>2</v>
      </c>
    </row>
    <row r="340" spans="1:5" x14ac:dyDescent="0.25">
      <c r="A340">
        <v>339</v>
      </c>
      <c r="B340" s="3">
        <v>1</v>
      </c>
    </row>
    <row r="341" spans="1:5" x14ac:dyDescent="0.25">
      <c r="A341">
        <v>340</v>
      </c>
      <c r="B341" s="3">
        <v>1</v>
      </c>
    </row>
    <row r="342" spans="1:5" x14ac:dyDescent="0.25">
      <c r="A342">
        <v>341</v>
      </c>
      <c r="B342" s="3">
        <v>1</v>
      </c>
    </row>
    <row r="343" spans="1:5" x14ac:dyDescent="0.25">
      <c r="A343">
        <v>342</v>
      </c>
      <c r="B343" s="3">
        <v>1</v>
      </c>
    </row>
    <row r="344" spans="1:5" x14ac:dyDescent="0.25">
      <c r="A344">
        <v>343</v>
      </c>
      <c r="B344" s="3">
        <v>1</v>
      </c>
    </row>
    <row r="345" spans="1:5" x14ac:dyDescent="0.25">
      <c r="A345">
        <v>344</v>
      </c>
      <c r="B345" s="3">
        <v>1</v>
      </c>
      <c r="E345" s="2">
        <v>4</v>
      </c>
    </row>
    <row r="346" spans="1:5" x14ac:dyDescent="0.25">
      <c r="A346">
        <v>345</v>
      </c>
      <c r="D346" s="5">
        <v>3</v>
      </c>
      <c r="E346" s="2">
        <v>4</v>
      </c>
    </row>
    <row r="347" spans="1:5" x14ac:dyDescent="0.25">
      <c r="A347">
        <v>346</v>
      </c>
      <c r="D347" s="5">
        <v>3</v>
      </c>
      <c r="E347" s="2">
        <v>4</v>
      </c>
    </row>
    <row r="348" spans="1:5" x14ac:dyDescent="0.25">
      <c r="A348">
        <v>347</v>
      </c>
      <c r="D348" s="5">
        <v>3</v>
      </c>
      <c r="E348" s="2">
        <v>4</v>
      </c>
    </row>
    <row r="349" spans="1:5" x14ac:dyDescent="0.25">
      <c r="A349">
        <v>348</v>
      </c>
      <c r="D349" s="5">
        <v>3</v>
      </c>
      <c r="E349" s="2">
        <v>4</v>
      </c>
    </row>
    <row r="350" spans="1:5" x14ac:dyDescent="0.25">
      <c r="A350">
        <v>349</v>
      </c>
      <c r="D350" s="5">
        <v>3</v>
      </c>
      <c r="E350" s="2">
        <v>4</v>
      </c>
    </row>
    <row r="351" spans="1:5" x14ac:dyDescent="0.25">
      <c r="A351">
        <v>350</v>
      </c>
      <c r="D351" s="5">
        <v>3</v>
      </c>
      <c r="E351" s="2">
        <v>4</v>
      </c>
    </row>
    <row r="352" spans="1:5" x14ac:dyDescent="0.25">
      <c r="A352">
        <v>351</v>
      </c>
      <c r="D352" s="5">
        <v>3</v>
      </c>
      <c r="E352" s="2">
        <v>4</v>
      </c>
    </row>
    <row r="353" spans="1:5" x14ac:dyDescent="0.25">
      <c r="A353">
        <v>352</v>
      </c>
      <c r="D353" s="5">
        <v>3</v>
      </c>
      <c r="E353" s="2">
        <v>4</v>
      </c>
    </row>
    <row r="354" spans="1:5" x14ac:dyDescent="0.25">
      <c r="A354">
        <v>353</v>
      </c>
      <c r="D354" s="5">
        <v>3</v>
      </c>
    </row>
    <row r="355" spans="1:5" x14ac:dyDescent="0.25">
      <c r="A355">
        <v>354</v>
      </c>
      <c r="C355" s="4">
        <v>2</v>
      </c>
    </row>
    <row r="356" spans="1:5" x14ac:dyDescent="0.25">
      <c r="A356">
        <v>355</v>
      </c>
      <c r="C356" s="4">
        <v>2</v>
      </c>
    </row>
    <row r="357" spans="1:5" x14ac:dyDescent="0.25">
      <c r="A357">
        <v>356</v>
      </c>
      <c r="C357" s="4">
        <v>2</v>
      </c>
    </row>
    <row r="358" spans="1:5" x14ac:dyDescent="0.25">
      <c r="A358">
        <v>357</v>
      </c>
      <c r="C358" s="4">
        <v>2</v>
      </c>
    </row>
    <row r="359" spans="1:5" x14ac:dyDescent="0.25">
      <c r="A359">
        <v>358</v>
      </c>
      <c r="C359" s="4">
        <v>2</v>
      </c>
    </row>
    <row r="360" spans="1:5" x14ac:dyDescent="0.25">
      <c r="A360">
        <v>359</v>
      </c>
      <c r="C360" s="4">
        <v>2</v>
      </c>
    </row>
    <row r="361" spans="1:5" x14ac:dyDescent="0.25">
      <c r="A361">
        <v>360</v>
      </c>
      <c r="B361" s="3">
        <v>1</v>
      </c>
      <c r="C361" s="4">
        <v>2</v>
      </c>
    </row>
    <row r="362" spans="1:5" x14ac:dyDescent="0.25">
      <c r="A362">
        <v>361</v>
      </c>
      <c r="B362" s="3">
        <v>1</v>
      </c>
      <c r="C362" s="4">
        <v>2</v>
      </c>
    </row>
    <row r="363" spans="1:5" x14ac:dyDescent="0.25">
      <c r="A363">
        <v>362</v>
      </c>
      <c r="B363" s="3">
        <v>1</v>
      </c>
      <c r="C363" s="4">
        <v>2</v>
      </c>
    </row>
    <row r="364" spans="1:5" x14ac:dyDescent="0.25">
      <c r="A364">
        <v>363</v>
      </c>
      <c r="B364" s="3">
        <v>1</v>
      </c>
    </row>
    <row r="365" spans="1:5" x14ac:dyDescent="0.25">
      <c r="A365">
        <v>364</v>
      </c>
      <c r="B365" s="3">
        <v>1</v>
      </c>
    </row>
    <row r="366" spans="1:5" x14ac:dyDescent="0.25">
      <c r="A366">
        <v>365</v>
      </c>
      <c r="B366" s="3">
        <v>1</v>
      </c>
    </row>
    <row r="367" spans="1:5" x14ac:dyDescent="0.25">
      <c r="A367">
        <v>366</v>
      </c>
      <c r="B367" s="3">
        <v>1</v>
      </c>
    </row>
    <row r="368" spans="1:5" x14ac:dyDescent="0.25">
      <c r="A368">
        <v>367</v>
      </c>
      <c r="B368" s="3">
        <v>1</v>
      </c>
      <c r="E368" s="2">
        <v>4</v>
      </c>
    </row>
    <row r="369" spans="1:5" x14ac:dyDescent="0.25">
      <c r="A369">
        <v>368</v>
      </c>
      <c r="B369" s="3">
        <v>1</v>
      </c>
      <c r="E369" s="2">
        <v>4</v>
      </c>
    </row>
    <row r="370" spans="1:5" x14ac:dyDescent="0.25">
      <c r="A370">
        <v>369</v>
      </c>
      <c r="D370" s="5">
        <v>3</v>
      </c>
      <c r="E370" s="2">
        <v>4</v>
      </c>
    </row>
    <row r="371" spans="1:5" x14ac:dyDescent="0.25">
      <c r="A371">
        <v>370</v>
      </c>
      <c r="D371" s="5">
        <v>3</v>
      </c>
      <c r="E371" s="2">
        <v>4</v>
      </c>
    </row>
    <row r="372" spans="1:5" x14ac:dyDescent="0.25">
      <c r="A372">
        <v>371</v>
      </c>
      <c r="D372" s="5">
        <v>3</v>
      </c>
      <c r="E372" s="2">
        <v>4</v>
      </c>
    </row>
    <row r="373" spans="1:5" x14ac:dyDescent="0.25">
      <c r="A373">
        <v>372</v>
      </c>
      <c r="D373" s="5">
        <v>3</v>
      </c>
      <c r="E373" s="2">
        <v>4</v>
      </c>
    </row>
    <row r="374" spans="1:5" x14ac:dyDescent="0.25">
      <c r="A374">
        <v>373</v>
      </c>
      <c r="D374" s="5">
        <v>3</v>
      </c>
      <c r="E374" s="2">
        <v>4</v>
      </c>
    </row>
    <row r="375" spans="1:5" x14ac:dyDescent="0.25">
      <c r="A375">
        <v>374</v>
      </c>
      <c r="D375" s="5">
        <v>3</v>
      </c>
      <c r="E375" s="2">
        <v>4</v>
      </c>
    </row>
    <row r="376" spans="1:5" x14ac:dyDescent="0.25">
      <c r="A376">
        <v>375</v>
      </c>
      <c r="D376" s="5">
        <v>3</v>
      </c>
    </row>
    <row r="377" spans="1:5" x14ac:dyDescent="0.25">
      <c r="A377">
        <v>376</v>
      </c>
      <c r="D377" s="5">
        <v>3</v>
      </c>
    </row>
    <row r="378" spans="1:5" x14ac:dyDescent="0.25">
      <c r="A378">
        <v>377</v>
      </c>
      <c r="C378" s="4">
        <v>2</v>
      </c>
    </row>
    <row r="379" spans="1:5" x14ac:dyDescent="0.25">
      <c r="A379">
        <v>378</v>
      </c>
      <c r="C379" s="4">
        <v>2</v>
      </c>
    </row>
    <row r="380" spans="1:5" x14ac:dyDescent="0.25">
      <c r="A380">
        <v>379</v>
      </c>
      <c r="C380" s="4">
        <v>2</v>
      </c>
    </row>
    <row r="381" spans="1:5" x14ac:dyDescent="0.25">
      <c r="A381">
        <v>380</v>
      </c>
      <c r="C381" s="4">
        <v>2</v>
      </c>
    </row>
    <row r="382" spans="1:5" x14ac:dyDescent="0.25">
      <c r="A382">
        <v>381</v>
      </c>
      <c r="C382" s="4">
        <v>2</v>
      </c>
    </row>
    <row r="383" spans="1:5" x14ac:dyDescent="0.25">
      <c r="A383">
        <v>382</v>
      </c>
      <c r="C383" s="4">
        <v>2</v>
      </c>
    </row>
    <row r="384" spans="1:5" x14ac:dyDescent="0.25">
      <c r="A384">
        <v>383</v>
      </c>
      <c r="C384" s="4">
        <v>2</v>
      </c>
    </row>
    <row r="385" spans="1:5" x14ac:dyDescent="0.25">
      <c r="A385">
        <v>384</v>
      </c>
      <c r="B385" s="3">
        <v>1</v>
      </c>
      <c r="C385" s="4">
        <v>2</v>
      </c>
    </row>
    <row r="386" spans="1:5" x14ac:dyDescent="0.25">
      <c r="A386">
        <v>385</v>
      </c>
      <c r="B386" s="3">
        <v>1</v>
      </c>
    </row>
    <row r="387" spans="1:5" x14ac:dyDescent="0.25">
      <c r="A387">
        <v>386</v>
      </c>
      <c r="B387" s="3">
        <v>1</v>
      </c>
    </row>
    <row r="388" spans="1:5" x14ac:dyDescent="0.25">
      <c r="A388">
        <v>387</v>
      </c>
      <c r="B388" s="3">
        <v>1</v>
      </c>
    </row>
    <row r="389" spans="1:5" x14ac:dyDescent="0.25">
      <c r="A389">
        <v>388</v>
      </c>
      <c r="B389" s="3">
        <v>1</v>
      </c>
      <c r="E389" s="2">
        <v>4</v>
      </c>
    </row>
    <row r="390" spans="1:5" x14ac:dyDescent="0.25">
      <c r="A390">
        <v>389</v>
      </c>
      <c r="B390" s="3">
        <v>1</v>
      </c>
      <c r="E390" s="2">
        <v>4</v>
      </c>
    </row>
    <row r="391" spans="1:5" x14ac:dyDescent="0.25">
      <c r="A391">
        <v>390</v>
      </c>
      <c r="B391" s="3">
        <v>1</v>
      </c>
      <c r="E391" s="2">
        <v>4</v>
      </c>
    </row>
    <row r="392" spans="1:5" x14ac:dyDescent="0.25">
      <c r="A392">
        <v>391</v>
      </c>
      <c r="B392" s="3">
        <v>1</v>
      </c>
      <c r="E392" s="2">
        <v>4</v>
      </c>
    </row>
    <row r="393" spans="1:5" x14ac:dyDescent="0.25">
      <c r="A393">
        <v>392</v>
      </c>
      <c r="E393" s="2">
        <v>4</v>
      </c>
    </row>
    <row r="394" spans="1:5" x14ac:dyDescent="0.25">
      <c r="A394">
        <v>393</v>
      </c>
      <c r="D394" s="5">
        <v>3</v>
      </c>
      <c r="E394" s="2">
        <v>4</v>
      </c>
    </row>
    <row r="395" spans="1:5" x14ac:dyDescent="0.25">
      <c r="A395">
        <v>394</v>
      </c>
      <c r="D395" s="5">
        <v>3</v>
      </c>
      <c r="E395" s="2">
        <v>4</v>
      </c>
    </row>
    <row r="396" spans="1:5" x14ac:dyDescent="0.25">
      <c r="A396">
        <v>395</v>
      </c>
      <c r="D396" s="5">
        <v>3</v>
      </c>
      <c r="E396" s="2">
        <v>4</v>
      </c>
    </row>
    <row r="397" spans="1:5" x14ac:dyDescent="0.25">
      <c r="A397">
        <v>396</v>
      </c>
      <c r="D397" s="5">
        <v>3</v>
      </c>
      <c r="E397" s="2">
        <v>4</v>
      </c>
    </row>
    <row r="398" spans="1:5" x14ac:dyDescent="0.25">
      <c r="A398">
        <v>397</v>
      </c>
      <c r="C398" s="4">
        <v>2</v>
      </c>
      <c r="D398" s="5">
        <v>3</v>
      </c>
    </row>
    <row r="399" spans="1:5" x14ac:dyDescent="0.25">
      <c r="A399">
        <v>398</v>
      </c>
      <c r="C399" s="4">
        <v>2</v>
      </c>
      <c r="D399" s="5">
        <v>3</v>
      </c>
    </row>
    <row r="400" spans="1:5" x14ac:dyDescent="0.25">
      <c r="A400">
        <v>399</v>
      </c>
      <c r="C400" s="4">
        <v>2</v>
      </c>
      <c r="D400" s="5">
        <v>3</v>
      </c>
    </row>
    <row r="401" spans="1:5" x14ac:dyDescent="0.25">
      <c r="A401">
        <v>400</v>
      </c>
      <c r="C401" s="4">
        <v>2</v>
      </c>
      <c r="D401" s="5">
        <v>3</v>
      </c>
    </row>
    <row r="402" spans="1:5" x14ac:dyDescent="0.25">
      <c r="A402">
        <v>401</v>
      </c>
      <c r="C402" s="4">
        <v>2</v>
      </c>
      <c r="D402" s="5">
        <v>3</v>
      </c>
    </row>
    <row r="403" spans="1:5" x14ac:dyDescent="0.25">
      <c r="A403">
        <v>402</v>
      </c>
      <c r="C403" s="4">
        <v>2</v>
      </c>
      <c r="D403" s="5">
        <v>3</v>
      </c>
    </row>
    <row r="404" spans="1:5" x14ac:dyDescent="0.25">
      <c r="A404">
        <v>403</v>
      </c>
      <c r="C404" s="4">
        <v>2</v>
      </c>
    </row>
    <row r="405" spans="1:5" x14ac:dyDescent="0.25">
      <c r="A405">
        <v>404</v>
      </c>
      <c r="C405" s="4">
        <v>2</v>
      </c>
    </row>
    <row r="406" spans="1:5" x14ac:dyDescent="0.25">
      <c r="A406">
        <v>405</v>
      </c>
      <c r="B406" s="3">
        <v>1</v>
      </c>
      <c r="C406" s="4">
        <v>2</v>
      </c>
    </row>
    <row r="407" spans="1:5" x14ac:dyDescent="0.25">
      <c r="A407">
        <v>406</v>
      </c>
      <c r="B407" s="3">
        <v>1</v>
      </c>
      <c r="C407" s="4">
        <v>2</v>
      </c>
    </row>
    <row r="408" spans="1:5" x14ac:dyDescent="0.25">
      <c r="A408">
        <v>407</v>
      </c>
      <c r="B408" s="3">
        <v>1</v>
      </c>
    </row>
    <row r="409" spans="1:5" x14ac:dyDescent="0.25">
      <c r="A409">
        <v>408</v>
      </c>
      <c r="B409" s="3">
        <v>1</v>
      </c>
    </row>
    <row r="410" spans="1:5" x14ac:dyDescent="0.25">
      <c r="A410">
        <v>409</v>
      </c>
      <c r="B410" s="3">
        <v>1</v>
      </c>
    </row>
    <row r="411" spans="1:5" x14ac:dyDescent="0.25">
      <c r="A411">
        <v>410</v>
      </c>
      <c r="B411" s="3">
        <v>1</v>
      </c>
      <c r="E411" s="2">
        <v>4</v>
      </c>
    </row>
    <row r="412" spans="1:5" x14ac:dyDescent="0.25">
      <c r="A412">
        <v>411</v>
      </c>
      <c r="B412" s="3">
        <v>1</v>
      </c>
      <c r="E412" s="2">
        <v>4</v>
      </c>
    </row>
    <row r="413" spans="1:5" x14ac:dyDescent="0.25">
      <c r="A413">
        <v>412</v>
      </c>
      <c r="B413" s="3">
        <v>1</v>
      </c>
      <c r="E413" s="2">
        <v>4</v>
      </c>
    </row>
    <row r="414" spans="1:5" x14ac:dyDescent="0.25">
      <c r="A414">
        <v>413</v>
      </c>
      <c r="B414" s="3">
        <v>1</v>
      </c>
      <c r="E414" s="2">
        <v>4</v>
      </c>
    </row>
    <row r="415" spans="1:5" x14ac:dyDescent="0.25">
      <c r="A415">
        <v>414</v>
      </c>
      <c r="B415" s="3">
        <v>1</v>
      </c>
      <c r="E415" s="2">
        <v>4</v>
      </c>
    </row>
    <row r="416" spans="1:5" x14ac:dyDescent="0.25">
      <c r="A416">
        <v>415</v>
      </c>
      <c r="D416" s="5">
        <v>3</v>
      </c>
      <c r="E416" s="2">
        <v>4</v>
      </c>
    </row>
    <row r="417" spans="1:5" x14ac:dyDescent="0.25">
      <c r="A417">
        <v>416</v>
      </c>
      <c r="D417" s="5">
        <v>3</v>
      </c>
      <c r="E417" s="2">
        <v>4</v>
      </c>
    </row>
    <row r="418" spans="1:5" x14ac:dyDescent="0.25">
      <c r="A418">
        <v>417</v>
      </c>
      <c r="D418" s="5">
        <v>3</v>
      </c>
      <c r="E418" s="2">
        <v>4</v>
      </c>
    </row>
    <row r="419" spans="1:5" x14ac:dyDescent="0.25">
      <c r="A419">
        <v>418</v>
      </c>
      <c r="D419" s="5">
        <v>3</v>
      </c>
      <c r="E419" s="2">
        <v>4</v>
      </c>
    </row>
    <row r="420" spans="1:5" x14ac:dyDescent="0.25">
      <c r="A420">
        <v>419</v>
      </c>
      <c r="C420" s="4">
        <v>2</v>
      </c>
      <c r="D420" s="5">
        <v>3</v>
      </c>
      <c r="E420" s="2">
        <v>4</v>
      </c>
    </row>
    <row r="421" spans="1:5" x14ac:dyDescent="0.25">
      <c r="A421">
        <v>420</v>
      </c>
      <c r="C421" s="4">
        <v>2</v>
      </c>
      <c r="D421" s="5">
        <v>3</v>
      </c>
    </row>
    <row r="422" spans="1:5" x14ac:dyDescent="0.25">
      <c r="A422">
        <v>421</v>
      </c>
      <c r="C422" s="4">
        <v>2</v>
      </c>
      <c r="D422" s="5">
        <v>3</v>
      </c>
    </row>
    <row r="423" spans="1:5" x14ac:dyDescent="0.25">
      <c r="A423">
        <v>422</v>
      </c>
      <c r="C423" s="4">
        <v>2</v>
      </c>
      <c r="D423" s="5">
        <v>3</v>
      </c>
    </row>
    <row r="424" spans="1:5" x14ac:dyDescent="0.25">
      <c r="A424">
        <v>423</v>
      </c>
      <c r="C424" s="4">
        <v>2</v>
      </c>
      <c r="D424" s="5">
        <v>3</v>
      </c>
    </row>
    <row r="425" spans="1:5" x14ac:dyDescent="0.25">
      <c r="A425">
        <v>424</v>
      </c>
      <c r="C425" s="4">
        <v>2</v>
      </c>
      <c r="D425" s="5">
        <v>3</v>
      </c>
    </row>
    <row r="426" spans="1:5" x14ac:dyDescent="0.25">
      <c r="A426">
        <v>425</v>
      </c>
      <c r="C426" s="4">
        <v>2</v>
      </c>
      <c r="D426" s="5">
        <v>3</v>
      </c>
    </row>
    <row r="427" spans="1:5" x14ac:dyDescent="0.25">
      <c r="A427">
        <v>426</v>
      </c>
      <c r="C427" s="4">
        <v>2</v>
      </c>
    </row>
    <row r="428" spans="1:5" x14ac:dyDescent="0.25">
      <c r="A428">
        <v>427</v>
      </c>
      <c r="C428" s="4">
        <v>2</v>
      </c>
    </row>
    <row r="429" spans="1:5" x14ac:dyDescent="0.25">
      <c r="A429">
        <v>428</v>
      </c>
      <c r="B429" s="3">
        <v>1</v>
      </c>
      <c r="C429" s="4">
        <v>2</v>
      </c>
    </row>
    <row r="430" spans="1:5" x14ac:dyDescent="0.25">
      <c r="A430">
        <v>429</v>
      </c>
      <c r="B430" s="3">
        <v>1</v>
      </c>
      <c r="C430" s="4">
        <v>2</v>
      </c>
    </row>
    <row r="431" spans="1:5" x14ac:dyDescent="0.25">
      <c r="A431">
        <v>430</v>
      </c>
      <c r="B431" s="3">
        <v>1</v>
      </c>
      <c r="C431" s="4">
        <v>2</v>
      </c>
    </row>
    <row r="432" spans="1:5" x14ac:dyDescent="0.25">
      <c r="A432">
        <v>431</v>
      </c>
      <c r="B432" s="3">
        <v>1</v>
      </c>
    </row>
    <row r="433" spans="1:5" x14ac:dyDescent="0.25">
      <c r="A433">
        <v>432</v>
      </c>
      <c r="B433" s="3">
        <v>1</v>
      </c>
    </row>
    <row r="434" spans="1:5" x14ac:dyDescent="0.25">
      <c r="A434">
        <v>433</v>
      </c>
      <c r="B434" s="3">
        <v>1</v>
      </c>
    </row>
    <row r="435" spans="1:5" x14ac:dyDescent="0.25">
      <c r="A435">
        <v>434</v>
      </c>
      <c r="B435" s="3">
        <v>1</v>
      </c>
    </row>
    <row r="436" spans="1:5" x14ac:dyDescent="0.25">
      <c r="A436">
        <v>435</v>
      </c>
      <c r="B436" s="3">
        <v>1</v>
      </c>
      <c r="E436" s="2">
        <v>4</v>
      </c>
    </row>
    <row r="437" spans="1:5" x14ac:dyDescent="0.25">
      <c r="A437">
        <v>436</v>
      </c>
      <c r="B437" s="3">
        <v>1</v>
      </c>
      <c r="E437" s="2">
        <v>4</v>
      </c>
    </row>
    <row r="438" spans="1:5" x14ac:dyDescent="0.25">
      <c r="A438">
        <v>437</v>
      </c>
      <c r="B438" s="3">
        <v>1</v>
      </c>
      <c r="E438" s="2">
        <v>4</v>
      </c>
    </row>
    <row r="439" spans="1:5" x14ac:dyDescent="0.25">
      <c r="A439">
        <v>438</v>
      </c>
      <c r="D439" s="5">
        <v>3</v>
      </c>
      <c r="E439" s="2">
        <v>4</v>
      </c>
    </row>
    <row r="440" spans="1:5" x14ac:dyDescent="0.25">
      <c r="A440">
        <v>439</v>
      </c>
      <c r="D440" s="5">
        <v>3</v>
      </c>
      <c r="E440" s="2">
        <v>4</v>
      </c>
    </row>
    <row r="441" spans="1:5" x14ac:dyDescent="0.25">
      <c r="A441">
        <v>440</v>
      </c>
      <c r="D441" s="5">
        <v>3</v>
      </c>
      <c r="E441" s="2">
        <v>4</v>
      </c>
    </row>
    <row r="442" spans="1:5" x14ac:dyDescent="0.25">
      <c r="A442">
        <v>441</v>
      </c>
      <c r="D442" s="5">
        <v>3</v>
      </c>
      <c r="E442" s="2">
        <v>4</v>
      </c>
    </row>
    <row r="443" spans="1:5" x14ac:dyDescent="0.25">
      <c r="A443">
        <v>442</v>
      </c>
      <c r="C443" s="4">
        <v>2</v>
      </c>
      <c r="D443" s="5">
        <v>3</v>
      </c>
      <c r="E443" s="2">
        <v>4</v>
      </c>
    </row>
    <row r="444" spans="1:5" x14ac:dyDescent="0.25">
      <c r="A444">
        <v>443</v>
      </c>
      <c r="C444" s="4">
        <v>2</v>
      </c>
      <c r="D444" s="5">
        <v>3</v>
      </c>
      <c r="E444" s="2">
        <v>4</v>
      </c>
    </row>
    <row r="445" spans="1:5" x14ac:dyDescent="0.25">
      <c r="A445">
        <v>444</v>
      </c>
      <c r="C445" s="4">
        <v>2</v>
      </c>
      <c r="D445" s="5">
        <v>3</v>
      </c>
      <c r="E445" s="2">
        <v>4</v>
      </c>
    </row>
    <row r="446" spans="1:5" x14ac:dyDescent="0.25">
      <c r="A446">
        <v>445</v>
      </c>
      <c r="C446" s="4">
        <v>2</v>
      </c>
      <c r="D446" s="5">
        <v>3</v>
      </c>
    </row>
    <row r="447" spans="1:5" x14ac:dyDescent="0.25">
      <c r="A447">
        <v>446</v>
      </c>
      <c r="C447" s="4">
        <v>2</v>
      </c>
      <c r="D447" s="5">
        <v>3</v>
      </c>
    </row>
    <row r="448" spans="1:5" x14ac:dyDescent="0.25">
      <c r="A448">
        <v>447</v>
      </c>
      <c r="C448" s="4">
        <v>2</v>
      </c>
      <c r="D448" s="5">
        <v>3</v>
      </c>
    </row>
    <row r="449" spans="1:5" x14ac:dyDescent="0.25">
      <c r="A449">
        <v>448</v>
      </c>
      <c r="C449" s="4">
        <v>2</v>
      </c>
      <c r="D449" s="5">
        <v>3</v>
      </c>
    </row>
    <row r="450" spans="1:5" x14ac:dyDescent="0.25">
      <c r="A450">
        <v>449</v>
      </c>
      <c r="C450" s="4">
        <v>2</v>
      </c>
      <c r="D450" s="5">
        <v>3</v>
      </c>
    </row>
    <row r="451" spans="1:5" x14ac:dyDescent="0.25">
      <c r="A451">
        <v>450</v>
      </c>
      <c r="C451" s="4">
        <v>2</v>
      </c>
      <c r="D451" s="5">
        <v>3</v>
      </c>
    </row>
    <row r="452" spans="1:5" x14ac:dyDescent="0.25">
      <c r="A452">
        <v>451</v>
      </c>
      <c r="C452" s="4">
        <v>2</v>
      </c>
    </row>
    <row r="453" spans="1:5" x14ac:dyDescent="0.25">
      <c r="A453">
        <v>452</v>
      </c>
      <c r="B453" s="3">
        <v>1</v>
      </c>
      <c r="C453" s="4">
        <v>2</v>
      </c>
    </row>
    <row r="454" spans="1:5" x14ac:dyDescent="0.25">
      <c r="A454">
        <v>453</v>
      </c>
      <c r="B454" s="3">
        <v>1</v>
      </c>
      <c r="C454" s="4">
        <v>2</v>
      </c>
    </row>
    <row r="455" spans="1:5" x14ac:dyDescent="0.25">
      <c r="A455">
        <v>454</v>
      </c>
      <c r="B455" s="3">
        <v>1</v>
      </c>
      <c r="C455" s="4">
        <v>2</v>
      </c>
    </row>
    <row r="456" spans="1:5" x14ac:dyDescent="0.25">
      <c r="A456">
        <v>455</v>
      </c>
      <c r="B456" s="3">
        <v>1</v>
      </c>
    </row>
    <row r="457" spans="1:5" x14ac:dyDescent="0.25">
      <c r="A457">
        <v>456</v>
      </c>
      <c r="B457" s="3">
        <v>1</v>
      </c>
    </row>
    <row r="458" spans="1:5" x14ac:dyDescent="0.25">
      <c r="A458">
        <v>457</v>
      </c>
      <c r="B458" s="3">
        <v>1</v>
      </c>
    </row>
    <row r="459" spans="1:5" x14ac:dyDescent="0.25">
      <c r="A459">
        <v>458</v>
      </c>
      <c r="B459" s="3">
        <v>1</v>
      </c>
    </row>
    <row r="460" spans="1:5" x14ac:dyDescent="0.25">
      <c r="A460">
        <v>459</v>
      </c>
      <c r="B460" s="3">
        <v>1</v>
      </c>
      <c r="E460" s="2">
        <v>4</v>
      </c>
    </row>
    <row r="461" spans="1:5" x14ac:dyDescent="0.25">
      <c r="A461">
        <v>460</v>
      </c>
      <c r="B461" s="3">
        <v>1</v>
      </c>
      <c r="E461" s="2">
        <v>4</v>
      </c>
    </row>
    <row r="462" spans="1:5" x14ac:dyDescent="0.25">
      <c r="A462">
        <v>461</v>
      </c>
      <c r="B462" s="3">
        <v>1</v>
      </c>
      <c r="E462" s="2">
        <v>4</v>
      </c>
    </row>
    <row r="463" spans="1:5" x14ac:dyDescent="0.25">
      <c r="A463">
        <v>462</v>
      </c>
      <c r="B463" s="3">
        <v>1</v>
      </c>
      <c r="E463" s="2">
        <v>4</v>
      </c>
    </row>
    <row r="464" spans="1:5" x14ac:dyDescent="0.25">
      <c r="A464">
        <v>463</v>
      </c>
      <c r="B464" s="3">
        <v>1</v>
      </c>
      <c r="E464" s="2">
        <v>4</v>
      </c>
    </row>
    <row r="465" spans="1:5" x14ac:dyDescent="0.25">
      <c r="A465">
        <v>464</v>
      </c>
      <c r="B465" s="3">
        <v>1</v>
      </c>
      <c r="D465" s="5">
        <v>3</v>
      </c>
      <c r="E465" s="2">
        <v>4</v>
      </c>
    </row>
    <row r="466" spans="1:5" x14ac:dyDescent="0.25">
      <c r="A466">
        <v>465</v>
      </c>
      <c r="D466" s="5">
        <v>3</v>
      </c>
      <c r="E466" s="2">
        <v>4</v>
      </c>
    </row>
    <row r="467" spans="1:5" x14ac:dyDescent="0.25">
      <c r="A467">
        <v>466</v>
      </c>
      <c r="D467" s="5">
        <v>3</v>
      </c>
      <c r="E467" s="2">
        <v>4</v>
      </c>
    </row>
    <row r="468" spans="1:5" x14ac:dyDescent="0.25">
      <c r="A468">
        <v>467</v>
      </c>
      <c r="C468" s="4">
        <v>2</v>
      </c>
      <c r="D468" s="5">
        <v>3</v>
      </c>
      <c r="E468" s="2">
        <v>4</v>
      </c>
    </row>
    <row r="469" spans="1:5" x14ac:dyDescent="0.25">
      <c r="A469">
        <v>468</v>
      </c>
      <c r="C469" s="4">
        <v>2</v>
      </c>
      <c r="D469" s="5">
        <v>3</v>
      </c>
      <c r="E469" s="2">
        <v>4</v>
      </c>
    </row>
    <row r="470" spans="1:5" x14ac:dyDescent="0.25">
      <c r="A470">
        <v>469</v>
      </c>
      <c r="C470" s="4">
        <v>2</v>
      </c>
      <c r="D470" s="5">
        <v>3</v>
      </c>
      <c r="E470" s="2">
        <v>4</v>
      </c>
    </row>
    <row r="471" spans="1:5" x14ac:dyDescent="0.25">
      <c r="A471">
        <v>470</v>
      </c>
      <c r="C471" s="4">
        <v>2</v>
      </c>
      <c r="D471" s="5">
        <v>3</v>
      </c>
    </row>
    <row r="472" spans="1:5" x14ac:dyDescent="0.25">
      <c r="A472">
        <v>471</v>
      </c>
      <c r="C472" s="4">
        <v>2</v>
      </c>
      <c r="D472" s="5">
        <v>3</v>
      </c>
    </row>
    <row r="473" spans="1:5" x14ac:dyDescent="0.25">
      <c r="A473">
        <v>472</v>
      </c>
      <c r="C473" s="4">
        <v>2</v>
      </c>
      <c r="D473" s="5">
        <v>3</v>
      </c>
    </row>
    <row r="474" spans="1:5" x14ac:dyDescent="0.25">
      <c r="A474">
        <v>473</v>
      </c>
      <c r="C474" s="4">
        <v>2</v>
      </c>
      <c r="D474" s="5">
        <v>3</v>
      </c>
    </row>
    <row r="475" spans="1:5" x14ac:dyDescent="0.25">
      <c r="A475">
        <v>474</v>
      </c>
      <c r="C475" s="4">
        <v>2</v>
      </c>
      <c r="D475" s="5">
        <v>3</v>
      </c>
    </row>
    <row r="476" spans="1:5" x14ac:dyDescent="0.25">
      <c r="A476">
        <v>475</v>
      </c>
      <c r="C476" s="4">
        <v>2</v>
      </c>
      <c r="D476" s="5">
        <v>3</v>
      </c>
    </row>
    <row r="477" spans="1:5" x14ac:dyDescent="0.25">
      <c r="A477">
        <v>476</v>
      </c>
      <c r="C477" s="4">
        <v>2</v>
      </c>
      <c r="D477" s="5">
        <v>3</v>
      </c>
    </row>
    <row r="478" spans="1:5" x14ac:dyDescent="0.25">
      <c r="A478">
        <v>477</v>
      </c>
      <c r="C478" s="4">
        <v>2</v>
      </c>
      <c r="D478" s="5">
        <v>3</v>
      </c>
    </row>
    <row r="479" spans="1:5" x14ac:dyDescent="0.25">
      <c r="A479">
        <v>478</v>
      </c>
      <c r="C479" s="4">
        <v>2</v>
      </c>
      <c r="D479" s="5">
        <v>3</v>
      </c>
    </row>
    <row r="480" spans="1:5" x14ac:dyDescent="0.25">
      <c r="A480">
        <v>479</v>
      </c>
      <c r="C480" s="4">
        <v>2</v>
      </c>
      <c r="D480" s="5">
        <v>3</v>
      </c>
    </row>
    <row r="481" spans="1:6" x14ac:dyDescent="0.25">
      <c r="A481">
        <v>480</v>
      </c>
      <c r="B481" s="3">
        <v>1</v>
      </c>
      <c r="C481" s="4">
        <v>2</v>
      </c>
      <c r="D481" s="5">
        <v>3</v>
      </c>
    </row>
    <row r="482" spans="1:6" x14ac:dyDescent="0.25">
      <c r="A482">
        <v>481</v>
      </c>
      <c r="B482" s="3">
        <v>1</v>
      </c>
      <c r="C482" s="4">
        <v>2</v>
      </c>
      <c r="D482" s="5">
        <v>3</v>
      </c>
    </row>
    <row r="483" spans="1:6" x14ac:dyDescent="0.25">
      <c r="A483">
        <v>482</v>
      </c>
      <c r="B483" s="3">
        <v>1</v>
      </c>
      <c r="C483" s="4">
        <v>2</v>
      </c>
    </row>
    <row r="484" spans="1:6" x14ac:dyDescent="0.25">
      <c r="A484">
        <v>483</v>
      </c>
      <c r="B484" s="3">
        <v>1</v>
      </c>
      <c r="C484" s="4">
        <v>2</v>
      </c>
      <c r="E484" s="2">
        <v>4</v>
      </c>
    </row>
    <row r="485" spans="1:6" x14ac:dyDescent="0.25">
      <c r="A485">
        <v>484</v>
      </c>
      <c r="B485" s="3">
        <v>1</v>
      </c>
      <c r="E485" s="2">
        <v>4</v>
      </c>
    </row>
    <row r="486" spans="1:6" x14ac:dyDescent="0.25">
      <c r="A486">
        <v>485</v>
      </c>
      <c r="B486" s="3">
        <v>1</v>
      </c>
      <c r="E486" s="2">
        <v>4</v>
      </c>
      <c r="F486" t="s">
        <v>22</v>
      </c>
    </row>
    <row r="487" spans="1:6" x14ac:dyDescent="0.25">
      <c r="A487">
        <v>486</v>
      </c>
    </row>
    <row r="488" spans="1:6" x14ac:dyDescent="0.25">
      <c r="A488">
        <v>487</v>
      </c>
      <c r="F488" t="s">
        <v>22</v>
      </c>
    </row>
    <row r="489" spans="1:6" x14ac:dyDescent="0.25">
      <c r="A489">
        <v>488</v>
      </c>
      <c r="C489" s="4">
        <v>2</v>
      </c>
    </row>
    <row r="490" spans="1:6" x14ac:dyDescent="0.25">
      <c r="A490">
        <v>489</v>
      </c>
      <c r="C490" s="4">
        <v>2</v>
      </c>
    </row>
    <row r="491" spans="1:6" x14ac:dyDescent="0.25">
      <c r="A491">
        <v>490</v>
      </c>
      <c r="C491" s="4">
        <v>2</v>
      </c>
    </row>
    <row r="492" spans="1:6" x14ac:dyDescent="0.25">
      <c r="A492">
        <v>491</v>
      </c>
      <c r="C492" s="4">
        <v>2</v>
      </c>
    </row>
    <row r="493" spans="1:6" x14ac:dyDescent="0.25">
      <c r="A493">
        <v>492</v>
      </c>
      <c r="C493" s="4">
        <v>2</v>
      </c>
    </row>
    <row r="494" spans="1:6" x14ac:dyDescent="0.25">
      <c r="A494">
        <v>493</v>
      </c>
      <c r="C494" s="4">
        <v>2</v>
      </c>
    </row>
    <row r="495" spans="1:6" x14ac:dyDescent="0.25">
      <c r="A495">
        <v>494</v>
      </c>
      <c r="C495" s="4">
        <v>2</v>
      </c>
    </row>
    <row r="496" spans="1:6" x14ac:dyDescent="0.25">
      <c r="A496">
        <v>495</v>
      </c>
      <c r="C496" s="4">
        <v>2</v>
      </c>
    </row>
    <row r="497" spans="1:5" x14ac:dyDescent="0.25">
      <c r="A497">
        <v>496</v>
      </c>
      <c r="C497" s="4">
        <v>2</v>
      </c>
    </row>
    <row r="498" spans="1:5" x14ac:dyDescent="0.25">
      <c r="A498">
        <v>497</v>
      </c>
      <c r="C498" s="4">
        <v>2</v>
      </c>
      <c r="D498" s="5">
        <v>3</v>
      </c>
    </row>
    <row r="499" spans="1:5" x14ac:dyDescent="0.25">
      <c r="A499">
        <v>498</v>
      </c>
      <c r="C499" s="4">
        <v>2</v>
      </c>
      <c r="D499" s="5">
        <v>3</v>
      </c>
      <c r="E499" s="2">
        <v>4</v>
      </c>
    </row>
    <row r="500" spans="1:5" x14ac:dyDescent="0.25">
      <c r="A500">
        <v>499</v>
      </c>
      <c r="C500" s="4">
        <v>2</v>
      </c>
      <c r="D500" s="5">
        <v>3</v>
      </c>
      <c r="E500" s="2">
        <v>4</v>
      </c>
    </row>
    <row r="501" spans="1:5" x14ac:dyDescent="0.25">
      <c r="A501">
        <v>500</v>
      </c>
      <c r="C501" s="4">
        <v>2</v>
      </c>
      <c r="D501" s="5">
        <v>3</v>
      </c>
      <c r="E501" s="2">
        <v>4</v>
      </c>
    </row>
    <row r="502" spans="1:5" x14ac:dyDescent="0.25">
      <c r="A502">
        <v>501</v>
      </c>
      <c r="D502" s="5">
        <v>3</v>
      </c>
      <c r="E502" s="2">
        <v>4</v>
      </c>
    </row>
    <row r="503" spans="1:5" x14ac:dyDescent="0.25">
      <c r="A503">
        <v>502</v>
      </c>
      <c r="D503" s="5">
        <v>3</v>
      </c>
      <c r="E503" s="2">
        <v>4</v>
      </c>
    </row>
    <row r="504" spans="1:5" x14ac:dyDescent="0.25">
      <c r="A504">
        <v>503</v>
      </c>
      <c r="D504" s="5">
        <v>3</v>
      </c>
      <c r="E504" s="2">
        <v>4</v>
      </c>
    </row>
    <row r="505" spans="1:5" x14ac:dyDescent="0.25">
      <c r="A505">
        <v>504</v>
      </c>
      <c r="D505" s="5">
        <v>3</v>
      </c>
      <c r="E505" s="2">
        <v>4</v>
      </c>
    </row>
    <row r="506" spans="1:5" x14ac:dyDescent="0.25">
      <c r="A506">
        <v>505</v>
      </c>
      <c r="B506" s="3">
        <v>1</v>
      </c>
      <c r="D506" s="5">
        <v>3</v>
      </c>
      <c r="E506" s="2">
        <v>4</v>
      </c>
    </row>
    <row r="507" spans="1:5" x14ac:dyDescent="0.25">
      <c r="A507">
        <v>506</v>
      </c>
      <c r="B507" s="3">
        <v>1</v>
      </c>
      <c r="D507" s="5">
        <v>3</v>
      </c>
      <c r="E507" s="2">
        <v>4</v>
      </c>
    </row>
    <row r="508" spans="1:5" x14ac:dyDescent="0.25">
      <c r="A508">
        <v>507</v>
      </c>
      <c r="B508" s="3">
        <v>1</v>
      </c>
      <c r="E508" s="2">
        <v>4</v>
      </c>
    </row>
    <row r="509" spans="1:5" x14ac:dyDescent="0.25">
      <c r="A509">
        <v>508</v>
      </c>
      <c r="B509" s="3">
        <v>1</v>
      </c>
      <c r="E509" s="2">
        <v>4</v>
      </c>
    </row>
    <row r="510" spans="1:5" x14ac:dyDescent="0.25">
      <c r="A510">
        <v>509</v>
      </c>
      <c r="B510" s="3">
        <v>1</v>
      </c>
      <c r="E510" s="2">
        <v>4</v>
      </c>
    </row>
    <row r="511" spans="1:5" x14ac:dyDescent="0.25">
      <c r="A511">
        <v>510</v>
      </c>
      <c r="B511" s="3">
        <v>1</v>
      </c>
      <c r="E511" s="2">
        <v>4</v>
      </c>
    </row>
    <row r="512" spans="1:5" x14ac:dyDescent="0.25">
      <c r="A512">
        <v>511</v>
      </c>
      <c r="B512" s="3">
        <v>1</v>
      </c>
    </row>
    <row r="513" spans="1:5" x14ac:dyDescent="0.25">
      <c r="A513">
        <v>512</v>
      </c>
      <c r="B513" s="3">
        <v>1</v>
      </c>
    </row>
    <row r="514" spans="1:5" x14ac:dyDescent="0.25">
      <c r="A514">
        <v>513</v>
      </c>
      <c r="B514" s="3">
        <v>1</v>
      </c>
      <c r="C514" s="4">
        <v>2</v>
      </c>
    </row>
    <row r="515" spans="1:5" x14ac:dyDescent="0.25">
      <c r="A515">
        <v>514</v>
      </c>
      <c r="B515" s="3">
        <v>1</v>
      </c>
      <c r="C515" s="4">
        <v>2</v>
      </c>
    </row>
    <row r="516" spans="1:5" x14ac:dyDescent="0.25">
      <c r="A516">
        <v>515</v>
      </c>
      <c r="B516" s="3">
        <v>1</v>
      </c>
      <c r="C516" s="4">
        <v>2</v>
      </c>
    </row>
    <row r="517" spans="1:5" x14ac:dyDescent="0.25">
      <c r="A517">
        <v>516</v>
      </c>
      <c r="C517" s="4">
        <v>2</v>
      </c>
    </row>
    <row r="518" spans="1:5" x14ac:dyDescent="0.25">
      <c r="A518">
        <v>517</v>
      </c>
      <c r="C518" s="4">
        <v>2</v>
      </c>
    </row>
    <row r="519" spans="1:5" x14ac:dyDescent="0.25">
      <c r="A519">
        <v>518</v>
      </c>
      <c r="C519" s="4">
        <v>2</v>
      </c>
    </row>
    <row r="520" spans="1:5" x14ac:dyDescent="0.25">
      <c r="A520">
        <v>519</v>
      </c>
      <c r="C520" s="4">
        <v>2</v>
      </c>
    </row>
    <row r="521" spans="1:5" x14ac:dyDescent="0.25">
      <c r="A521">
        <v>520</v>
      </c>
      <c r="C521" s="4">
        <v>2</v>
      </c>
      <c r="D521" s="5">
        <v>3</v>
      </c>
    </row>
    <row r="522" spans="1:5" x14ac:dyDescent="0.25">
      <c r="A522">
        <v>521</v>
      </c>
      <c r="C522" s="4">
        <v>2</v>
      </c>
      <c r="D522" s="5">
        <v>3</v>
      </c>
    </row>
    <row r="523" spans="1:5" x14ac:dyDescent="0.25">
      <c r="A523">
        <v>522</v>
      </c>
      <c r="C523" s="4">
        <v>2</v>
      </c>
      <c r="D523" s="5">
        <v>3</v>
      </c>
    </row>
    <row r="524" spans="1:5" x14ac:dyDescent="0.25">
      <c r="A524">
        <v>523</v>
      </c>
      <c r="C524" s="4">
        <v>2</v>
      </c>
      <c r="D524" s="5">
        <v>3</v>
      </c>
    </row>
    <row r="525" spans="1:5" x14ac:dyDescent="0.25">
      <c r="A525">
        <v>524</v>
      </c>
      <c r="D525" s="5">
        <v>3</v>
      </c>
      <c r="E525" s="2">
        <v>4</v>
      </c>
    </row>
    <row r="526" spans="1:5" x14ac:dyDescent="0.25">
      <c r="A526">
        <v>525</v>
      </c>
      <c r="D526" s="5">
        <v>3</v>
      </c>
      <c r="E526" s="2">
        <v>4</v>
      </c>
    </row>
    <row r="527" spans="1:5" x14ac:dyDescent="0.25">
      <c r="A527">
        <v>526</v>
      </c>
      <c r="D527" s="5">
        <v>3</v>
      </c>
      <c r="E527" s="2">
        <v>4</v>
      </c>
    </row>
    <row r="528" spans="1:5" x14ac:dyDescent="0.25">
      <c r="A528">
        <v>527</v>
      </c>
      <c r="D528" s="5">
        <v>3</v>
      </c>
      <c r="E528" s="2">
        <v>4</v>
      </c>
    </row>
    <row r="529" spans="1:5" x14ac:dyDescent="0.25">
      <c r="A529">
        <v>528</v>
      </c>
      <c r="D529" s="5">
        <v>3</v>
      </c>
      <c r="E529" s="2">
        <v>4</v>
      </c>
    </row>
    <row r="530" spans="1:5" x14ac:dyDescent="0.25">
      <c r="A530">
        <v>529</v>
      </c>
      <c r="D530" s="5">
        <v>3</v>
      </c>
      <c r="E530" s="2">
        <v>4</v>
      </c>
    </row>
    <row r="531" spans="1:5" x14ac:dyDescent="0.25">
      <c r="A531">
        <v>530</v>
      </c>
      <c r="B531" s="3">
        <v>1</v>
      </c>
      <c r="E531" s="2">
        <v>4</v>
      </c>
    </row>
    <row r="532" spans="1:5" x14ac:dyDescent="0.25">
      <c r="A532">
        <v>531</v>
      </c>
      <c r="B532" s="3">
        <v>1</v>
      </c>
      <c r="E532" s="2">
        <v>4</v>
      </c>
    </row>
    <row r="533" spans="1:5" x14ac:dyDescent="0.25">
      <c r="A533">
        <v>532</v>
      </c>
      <c r="B533" s="3">
        <v>1</v>
      </c>
      <c r="E533" s="2">
        <v>4</v>
      </c>
    </row>
    <row r="534" spans="1:5" x14ac:dyDescent="0.25">
      <c r="A534">
        <v>533</v>
      </c>
      <c r="B534" s="3">
        <v>1</v>
      </c>
    </row>
    <row r="535" spans="1:5" x14ac:dyDescent="0.25">
      <c r="A535">
        <v>534</v>
      </c>
      <c r="B535" s="3">
        <v>1</v>
      </c>
    </row>
    <row r="536" spans="1:5" x14ac:dyDescent="0.25">
      <c r="A536">
        <v>535</v>
      </c>
      <c r="B536" s="3">
        <v>1</v>
      </c>
    </row>
    <row r="537" spans="1:5" x14ac:dyDescent="0.25">
      <c r="A537">
        <v>536</v>
      </c>
      <c r="B537" s="3">
        <v>1</v>
      </c>
    </row>
    <row r="538" spans="1:5" x14ac:dyDescent="0.25">
      <c r="A538">
        <v>537</v>
      </c>
      <c r="B538" s="3">
        <v>1</v>
      </c>
      <c r="C538" s="4">
        <v>2</v>
      </c>
    </row>
    <row r="539" spans="1:5" x14ac:dyDescent="0.25">
      <c r="A539">
        <v>538</v>
      </c>
      <c r="B539" s="3">
        <v>1</v>
      </c>
      <c r="C539" s="4">
        <v>2</v>
      </c>
    </row>
    <row r="540" spans="1:5" x14ac:dyDescent="0.25">
      <c r="A540">
        <v>539</v>
      </c>
      <c r="B540" s="3">
        <v>1</v>
      </c>
      <c r="C540" s="4">
        <v>2</v>
      </c>
    </row>
    <row r="541" spans="1:5" x14ac:dyDescent="0.25">
      <c r="A541">
        <v>540</v>
      </c>
      <c r="C541" s="4">
        <v>2</v>
      </c>
    </row>
    <row r="542" spans="1:5" x14ac:dyDescent="0.25">
      <c r="A542">
        <v>541</v>
      </c>
      <c r="C542" s="4">
        <v>2</v>
      </c>
    </row>
    <row r="543" spans="1:5" x14ac:dyDescent="0.25">
      <c r="A543">
        <v>542</v>
      </c>
      <c r="C543" s="4">
        <v>2</v>
      </c>
    </row>
    <row r="544" spans="1:5" x14ac:dyDescent="0.25">
      <c r="A544">
        <v>543</v>
      </c>
      <c r="C544" s="4">
        <v>2</v>
      </c>
    </row>
    <row r="545" spans="1:5" x14ac:dyDescent="0.25">
      <c r="A545">
        <v>544</v>
      </c>
      <c r="C545" s="4">
        <v>2</v>
      </c>
      <c r="D545" s="5">
        <v>3</v>
      </c>
    </row>
    <row r="546" spans="1:5" x14ac:dyDescent="0.25">
      <c r="A546">
        <v>545</v>
      </c>
      <c r="C546" s="4">
        <v>2</v>
      </c>
      <c r="D546" s="5">
        <v>3</v>
      </c>
    </row>
    <row r="547" spans="1:5" x14ac:dyDescent="0.25">
      <c r="A547">
        <v>546</v>
      </c>
      <c r="C547" s="4">
        <v>2</v>
      </c>
      <c r="D547" s="5">
        <v>3</v>
      </c>
    </row>
    <row r="548" spans="1:5" x14ac:dyDescent="0.25">
      <c r="A548">
        <v>547</v>
      </c>
      <c r="D548" s="5">
        <v>3</v>
      </c>
      <c r="E548" s="2">
        <v>4</v>
      </c>
    </row>
    <row r="549" spans="1:5" x14ac:dyDescent="0.25">
      <c r="A549">
        <v>548</v>
      </c>
      <c r="D549" s="5">
        <v>3</v>
      </c>
      <c r="E549" s="2">
        <v>4</v>
      </c>
    </row>
    <row r="550" spans="1:5" x14ac:dyDescent="0.25">
      <c r="A550">
        <v>549</v>
      </c>
      <c r="D550" s="5">
        <v>3</v>
      </c>
      <c r="E550" s="2">
        <v>4</v>
      </c>
    </row>
    <row r="551" spans="1:5" x14ac:dyDescent="0.25">
      <c r="A551">
        <v>550</v>
      </c>
      <c r="D551" s="5">
        <v>3</v>
      </c>
      <c r="E551" s="2">
        <v>4</v>
      </c>
    </row>
    <row r="552" spans="1:5" x14ac:dyDescent="0.25">
      <c r="A552">
        <v>551</v>
      </c>
      <c r="D552" s="5">
        <v>3</v>
      </c>
      <c r="E552" s="2">
        <v>4</v>
      </c>
    </row>
    <row r="553" spans="1:5" x14ac:dyDescent="0.25">
      <c r="A553">
        <v>552</v>
      </c>
      <c r="B553" s="3">
        <v>1</v>
      </c>
      <c r="D553" s="5">
        <v>3</v>
      </c>
      <c r="E553" s="2">
        <v>4</v>
      </c>
    </row>
    <row r="554" spans="1:5" x14ac:dyDescent="0.25">
      <c r="A554">
        <v>553</v>
      </c>
      <c r="B554" s="3">
        <v>1</v>
      </c>
      <c r="E554" s="2">
        <v>4</v>
      </c>
    </row>
    <row r="555" spans="1:5" x14ac:dyDescent="0.25">
      <c r="A555">
        <v>554</v>
      </c>
      <c r="B555" s="3">
        <v>1</v>
      </c>
      <c r="E555" s="2">
        <v>4</v>
      </c>
    </row>
    <row r="556" spans="1:5" x14ac:dyDescent="0.25">
      <c r="A556">
        <v>555</v>
      </c>
      <c r="B556" s="3">
        <v>1</v>
      </c>
      <c r="E556" s="2">
        <v>4</v>
      </c>
    </row>
    <row r="557" spans="1:5" x14ac:dyDescent="0.25">
      <c r="A557">
        <v>556</v>
      </c>
      <c r="B557" s="3">
        <v>1</v>
      </c>
    </row>
    <row r="558" spans="1:5" x14ac:dyDescent="0.25">
      <c r="A558">
        <v>557</v>
      </c>
      <c r="B558" s="3">
        <v>1</v>
      </c>
    </row>
    <row r="559" spans="1:5" x14ac:dyDescent="0.25">
      <c r="A559">
        <v>558</v>
      </c>
      <c r="B559" s="3">
        <v>1</v>
      </c>
    </row>
    <row r="560" spans="1:5" x14ac:dyDescent="0.25">
      <c r="A560">
        <v>559</v>
      </c>
      <c r="B560" s="3">
        <v>1</v>
      </c>
    </row>
    <row r="561" spans="1:5" x14ac:dyDescent="0.25">
      <c r="A561">
        <v>560</v>
      </c>
      <c r="B561" s="3">
        <v>1</v>
      </c>
      <c r="C561" s="4">
        <v>2</v>
      </c>
    </row>
    <row r="562" spans="1:5" x14ac:dyDescent="0.25">
      <c r="A562">
        <v>561</v>
      </c>
      <c r="B562" s="3">
        <v>1</v>
      </c>
      <c r="C562" s="4">
        <v>2</v>
      </c>
    </row>
    <row r="563" spans="1:5" x14ac:dyDescent="0.25">
      <c r="A563">
        <v>562</v>
      </c>
      <c r="C563" s="4">
        <v>2</v>
      </c>
    </row>
    <row r="564" spans="1:5" x14ac:dyDescent="0.25">
      <c r="A564">
        <v>563</v>
      </c>
      <c r="C564" s="4">
        <v>2</v>
      </c>
    </row>
    <row r="565" spans="1:5" x14ac:dyDescent="0.25">
      <c r="A565">
        <v>564</v>
      </c>
      <c r="C565" s="4">
        <v>2</v>
      </c>
    </row>
    <row r="566" spans="1:5" x14ac:dyDescent="0.25">
      <c r="A566">
        <v>565</v>
      </c>
      <c r="C566" s="4">
        <v>2</v>
      </c>
    </row>
    <row r="567" spans="1:5" x14ac:dyDescent="0.25">
      <c r="A567">
        <v>566</v>
      </c>
      <c r="C567" s="4">
        <v>2</v>
      </c>
      <c r="D567" s="5">
        <v>3</v>
      </c>
    </row>
    <row r="568" spans="1:5" x14ac:dyDescent="0.25">
      <c r="A568">
        <v>567</v>
      </c>
      <c r="C568" s="4">
        <v>2</v>
      </c>
      <c r="D568" s="5">
        <v>3</v>
      </c>
    </row>
    <row r="569" spans="1:5" x14ac:dyDescent="0.25">
      <c r="A569">
        <v>568</v>
      </c>
      <c r="C569" s="4">
        <v>2</v>
      </c>
      <c r="D569" s="5">
        <v>3</v>
      </c>
    </row>
    <row r="570" spans="1:5" x14ac:dyDescent="0.25">
      <c r="A570">
        <v>569</v>
      </c>
      <c r="D570" s="5">
        <v>3</v>
      </c>
    </row>
    <row r="571" spans="1:5" x14ac:dyDescent="0.25">
      <c r="A571">
        <v>570</v>
      </c>
      <c r="D571" s="5">
        <v>3</v>
      </c>
      <c r="E571" s="2">
        <v>4</v>
      </c>
    </row>
    <row r="572" spans="1:5" x14ac:dyDescent="0.25">
      <c r="A572">
        <v>571</v>
      </c>
      <c r="D572" s="5">
        <v>3</v>
      </c>
      <c r="E572" s="2">
        <v>4</v>
      </c>
    </row>
    <row r="573" spans="1:5" x14ac:dyDescent="0.25">
      <c r="A573">
        <v>572</v>
      </c>
      <c r="D573" s="5">
        <v>3</v>
      </c>
      <c r="E573" s="2">
        <v>4</v>
      </c>
    </row>
    <row r="574" spans="1:5" x14ac:dyDescent="0.25">
      <c r="A574">
        <v>573</v>
      </c>
      <c r="B574" s="3">
        <v>1</v>
      </c>
      <c r="D574" s="5">
        <v>3</v>
      </c>
      <c r="E574" s="2">
        <v>4</v>
      </c>
    </row>
    <row r="575" spans="1:5" x14ac:dyDescent="0.25">
      <c r="A575">
        <v>574</v>
      </c>
      <c r="B575" s="3">
        <v>1</v>
      </c>
      <c r="D575" s="5">
        <v>3</v>
      </c>
      <c r="E575" s="2">
        <v>4</v>
      </c>
    </row>
    <row r="576" spans="1:5" x14ac:dyDescent="0.25">
      <c r="A576">
        <v>575</v>
      </c>
      <c r="B576" s="3">
        <v>1</v>
      </c>
      <c r="E576" s="2">
        <v>4</v>
      </c>
    </row>
    <row r="577" spans="1:5" x14ac:dyDescent="0.25">
      <c r="A577">
        <v>576</v>
      </c>
      <c r="B577" s="3">
        <v>1</v>
      </c>
      <c r="E577" s="2">
        <v>4</v>
      </c>
    </row>
    <row r="578" spans="1:5" x14ac:dyDescent="0.25">
      <c r="A578">
        <v>577</v>
      </c>
      <c r="B578" s="3">
        <v>1</v>
      </c>
      <c r="E578" s="2">
        <v>4</v>
      </c>
    </row>
    <row r="579" spans="1:5" x14ac:dyDescent="0.25">
      <c r="A579">
        <v>578</v>
      </c>
      <c r="B579" s="3">
        <v>1</v>
      </c>
      <c r="E579" s="2">
        <v>4</v>
      </c>
    </row>
    <row r="580" spans="1:5" x14ac:dyDescent="0.25">
      <c r="A580">
        <v>579</v>
      </c>
      <c r="B580" s="3">
        <v>1</v>
      </c>
      <c r="E580" s="2">
        <v>4</v>
      </c>
    </row>
    <row r="581" spans="1:5" x14ac:dyDescent="0.25">
      <c r="A581">
        <v>580</v>
      </c>
      <c r="B581" s="3">
        <v>1</v>
      </c>
    </row>
    <row r="582" spans="1:5" x14ac:dyDescent="0.25">
      <c r="A582">
        <v>581</v>
      </c>
      <c r="B582" s="3">
        <v>1</v>
      </c>
      <c r="C582" s="4">
        <v>2</v>
      </c>
    </row>
    <row r="583" spans="1:5" x14ac:dyDescent="0.25">
      <c r="A583">
        <v>582</v>
      </c>
      <c r="B583" s="3">
        <v>1</v>
      </c>
      <c r="C583" s="4">
        <v>2</v>
      </c>
    </row>
    <row r="584" spans="1:5" x14ac:dyDescent="0.25">
      <c r="A584">
        <v>583</v>
      </c>
      <c r="B584" s="3">
        <v>1</v>
      </c>
      <c r="C584" s="4">
        <v>2</v>
      </c>
    </row>
    <row r="585" spans="1:5" x14ac:dyDescent="0.25">
      <c r="A585">
        <v>584</v>
      </c>
      <c r="C585" s="4">
        <v>2</v>
      </c>
    </row>
    <row r="586" spans="1:5" x14ac:dyDescent="0.25">
      <c r="A586">
        <v>585</v>
      </c>
      <c r="C586" s="4">
        <v>2</v>
      </c>
    </row>
    <row r="587" spans="1:5" x14ac:dyDescent="0.25">
      <c r="A587">
        <v>586</v>
      </c>
      <c r="C587" s="4">
        <v>2</v>
      </c>
      <c r="D587" s="5">
        <v>3</v>
      </c>
    </row>
    <row r="588" spans="1:5" x14ac:dyDescent="0.25">
      <c r="A588">
        <v>587</v>
      </c>
      <c r="C588" s="4">
        <v>2</v>
      </c>
      <c r="D588" s="5">
        <v>3</v>
      </c>
    </row>
    <row r="589" spans="1:5" x14ac:dyDescent="0.25">
      <c r="A589">
        <v>588</v>
      </c>
      <c r="C589" s="4">
        <v>2</v>
      </c>
      <c r="D589" s="5">
        <v>3</v>
      </c>
    </row>
    <row r="590" spans="1:5" x14ac:dyDescent="0.25">
      <c r="A590">
        <v>589</v>
      </c>
      <c r="C590" s="4">
        <v>2</v>
      </c>
      <c r="D590" s="5">
        <v>3</v>
      </c>
    </row>
    <row r="591" spans="1:5" x14ac:dyDescent="0.25">
      <c r="A591">
        <v>590</v>
      </c>
      <c r="C591" s="4">
        <v>2</v>
      </c>
      <c r="D591" s="5">
        <v>3</v>
      </c>
    </row>
    <row r="592" spans="1:5" x14ac:dyDescent="0.25">
      <c r="A592">
        <v>591</v>
      </c>
      <c r="C592" s="4">
        <v>2</v>
      </c>
      <c r="D592" s="5">
        <v>3</v>
      </c>
    </row>
    <row r="593" spans="1:5" x14ac:dyDescent="0.25">
      <c r="A593">
        <v>592</v>
      </c>
      <c r="D593" s="5">
        <v>3</v>
      </c>
    </row>
    <row r="594" spans="1:5" x14ac:dyDescent="0.25">
      <c r="A594">
        <v>593</v>
      </c>
      <c r="D594" s="5">
        <v>3</v>
      </c>
      <c r="E594" s="2">
        <v>4</v>
      </c>
    </row>
    <row r="595" spans="1:5" x14ac:dyDescent="0.25">
      <c r="A595">
        <v>594</v>
      </c>
      <c r="D595" s="5">
        <v>3</v>
      </c>
      <c r="E595" s="2">
        <v>4</v>
      </c>
    </row>
    <row r="596" spans="1:5" x14ac:dyDescent="0.25">
      <c r="A596">
        <v>595</v>
      </c>
      <c r="D596" s="5">
        <v>3</v>
      </c>
      <c r="E596" s="2">
        <v>4</v>
      </c>
    </row>
    <row r="597" spans="1:5" x14ac:dyDescent="0.25">
      <c r="A597">
        <v>596</v>
      </c>
      <c r="B597" s="3">
        <v>1</v>
      </c>
      <c r="D597" s="5">
        <v>3</v>
      </c>
      <c r="E597" s="2">
        <v>4</v>
      </c>
    </row>
    <row r="598" spans="1:5" x14ac:dyDescent="0.25">
      <c r="A598">
        <v>597</v>
      </c>
      <c r="B598" s="3">
        <v>1</v>
      </c>
      <c r="E598" s="2">
        <v>4</v>
      </c>
    </row>
    <row r="599" spans="1:5" x14ac:dyDescent="0.25">
      <c r="A599">
        <v>598</v>
      </c>
      <c r="B599" s="3">
        <v>1</v>
      </c>
      <c r="E599" s="2">
        <v>4</v>
      </c>
    </row>
    <row r="600" spans="1:5" x14ac:dyDescent="0.25">
      <c r="A600">
        <v>599</v>
      </c>
      <c r="B600" s="3">
        <v>1</v>
      </c>
      <c r="E600" s="2">
        <v>4</v>
      </c>
    </row>
    <row r="601" spans="1:5" x14ac:dyDescent="0.25">
      <c r="A601">
        <v>600</v>
      </c>
      <c r="B601" s="3">
        <v>1</v>
      </c>
      <c r="E601" s="2">
        <v>4</v>
      </c>
    </row>
    <row r="602" spans="1:5" x14ac:dyDescent="0.25">
      <c r="A602">
        <v>601</v>
      </c>
      <c r="B602" s="3">
        <v>1</v>
      </c>
      <c r="E602" s="2">
        <v>4</v>
      </c>
    </row>
    <row r="603" spans="1:5" x14ac:dyDescent="0.25">
      <c r="A603">
        <v>602</v>
      </c>
      <c r="B603" s="3">
        <v>1</v>
      </c>
      <c r="E603" s="2">
        <v>4</v>
      </c>
    </row>
    <row r="604" spans="1:5" x14ac:dyDescent="0.25">
      <c r="A604">
        <v>603</v>
      </c>
      <c r="B604" s="3">
        <v>1</v>
      </c>
      <c r="E604" s="2">
        <v>4</v>
      </c>
    </row>
    <row r="605" spans="1:5" x14ac:dyDescent="0.25">
      <c r="A605">
        <v>604</v>
      </c>
      <c r="B605" s="3">
        <v>1</v>
      </c>
    </row>
    <row r="606" spans="1:5" x14ac:dyDescent="0.25">
      <c r="A606">
        <v>605</v>
      </c>
      <c r="B606" s="3">
        <v>1</v>
      </c>
    </row>
    <row r="607" spans="1:5" x14ac:dyDescent="0.25">
      <c r="A607">
        <v>606</v>
      </c>
      <c r="B607" s="3">
        <v>1</v>
      </c>
      <c r="C607" s="4">
        <v>2</v>
      </c>
    </row>
    <row r="608" spans="1:5" x14ac:dyDescent="0.25">
      <c r="A608">
        <v>607</v>
      </c>
      <c r="C608" s="4">
        <v>2</v>
      </c>
    </row>
    <row r="609" spans="1:5" x14ac:dyDescent="0.25">
      <c r="A609">
        <v>608</v>
      </c>
      <c r="C609" s="4">
        <v>2</v>
      </c>
    </row>
    <row r="610" spans="1:5" x14ac:dyDescent="0.25">
      <c r="A610">
        <v>609</v>
      </c>
      <c r="C610" s="4">
        <v>2</v>
      </c>
    </row>
    <row r="611" spans="1:5" x14ac:dyDescent="0.25">
      <c r="A611">
        <v>610</v>
      </c>
      <c r="C611" s="4">
        <v>2</v>
      </c>
    </row>
    <row r="612" spans="1:5" x14ac:dyDescent="0.25">
      <c r="A612">
        <v>611</v>
      </c>
      <c r="C612" s="4">
        <v>2</v>
      </c>
      <c r="D612" s="5">
        <v>3</v>
      </c>
    </row>
    <row r="613" spans="1:5" x14ac:dyDescent="0.25">
      <c r="A613">
        <v>612</v>
      </c>
      <c r="C613" s="4">
        <v>2</v>
      </c>
      <c r="D613" s="5">
        <v>3</v>
      </c>
    </row>
    <row r="614" spans="1:5" x14ac:dyDescent="0.25">
      <c r="A614">
        <v>613</v>
      </c>
      <c r="C614" s="4">
        <v>2</v>
      </c>
      <c r="D614" s="5">
        <v>3</v>
      </c>
    </row>
    <row r="615" spans="1:5" x14ac:dyDescent="0.25">
      <c r="A615">
        <v>614</v>
      </c>
      <c r="C615" s="4">
        <v>2</v>
      </c>
      <c r="D615" s="5">
        <v>3</v>
      </c>
    </row>
    <row r="616" spans="1:5" x14ac:dyDescent="0.25">
      <c r="A616">
        <v>615</v>
      </c>
      <c r="D616" s="5">
        <v>3</v>
      </c>
      <c r="E616" s="2">
        <v>4</v>
      </c>
    </row>
    <row r="617" spans="1:5" x14ac:dyDescent="0.25">
      <c r="A617">
        <v>616</v>
      </c>
      <c r="D617" s="5">
        <v>3</v>
      </c>
      <c r="E617" s="2">
        <v>4</v>
      </c>
    </row>
    <row r="618" spans="1:5" x14ac:dyDescent="0.25">
      <c r="A618">
        <v>617</v>
      </c>
      <c r="D618" s="5">
        <v>3</v>
      </c>
      <c r="E618" s="2">
        <v>4</v>
      </c>
    </row>
    <row r="619" spans="1:5" x14ac:dyDescent="0.25">
      <c r="A619">
        <v>618</v>
      </c>
      <c r="D619" s="5">
        <v>3</v>
      </c>
      <c r="E619" s="2">
        <v>4</v>
      </c>
    </row>
    <row r="620" spans="1:5" x14ac:dyDescent="0.25">
      <c r="A620">
        <v>619</v>
      </c>
      <c r="B620" s="3">
        <v>1</v>
      </c>
      <c r="D620" s="5">
        <v>3</v>
      </c>
      <c r="E620" s="2">
        <v>4</v>
      </c>
    </row>
    <row r="621" spans="1:5" x14ac:dyDescent="0.25">
      <c r="A621">
        <v>620</v>
      </c>
      <c r="B621" s="3">
        <v>1</v>
      </c>
      <c r="E621" s="2">
        <v>4</v>
      </c>
    </row>
    <row r="622" spans="1:5" x14ac:dyDescent="0.25">
      <c r="A622">
        <v>621</v>
      </c>
      <c r="B622" s="3">
        <v>1</v>
      </c>
      <c r="E622" s="2">
        <v>4</v>
      </c>
    </row>
    <row r="623" spans="1:5" x14ac:dyDescent="0.25">
      <c r="A623">
        <v>622</v>
      </c>
      <c r="B623" s="3">
        <v>1</v>
      </c>
      <c r="E623" s="2">
        <v>4</v>
      </c>
    </row>
    <row r="624" spans="1:5" x14ac:dyDescent="0.25">
      <c r="A624">
        <v>623</v>
      </c>
      <c r="B624" s="3">
        <v>1</v>
      </c>
      <c r="E624" s="2">
        <v>4</v>
      </c>
    </row>
    <row r="625" spans="1:5" x14ac:dyDescent="0.25">
      <c r="A625">
        <v>624</v>
      </c>
      <c r="B625" s="3">
        <v>1</v>
      </c>
      <c r="E625" s="2">
        <v>4</v>
      </c>
    </row>
    <row r="626" spans="1:5" x14ac:dyDescent="0.25">
      <c r="A626">
        <v>625</v>
      </c>
      <c r="B626" s="3">
        <v>1</v>
      </c>
    </row>
    <row r="627" spans="1:5" x14ac:dyDescent="0.25">
      <c r="A627">
        <v>626</v>
      </c>
      <c r="B627" s="3">
        <v>1</v>
      </c>
    </row>
    <row r="628" spans="1:5" x14ac:dyDescent="0.25">
      <c r="A628">
        <v>627</v>
      </c>
      <c r="B628" s="3">
        <v>1</v>
      </c>
    </row>
    <row r="629" spans="1:5" x14ac:dyDescent="0.25">
      <c r="A629">
        <v>628</v>
      </c>
      <c r="B629" s="3">
        <v>1</v>
      </c>
    </row>
    <row r="630" spans="1:5" x14ac:dyDescent="0.25">
      <c r="A630">
        <v>629</v>
      </c>
      <c r="B630" s="3">
        <v>1</v>
      </c>
    </row>
    <row r="631" spans="1:5" x14ac:dyDescent="0.25">
      <c r="A631">
        <v>630</v>
      </c>
    </row>
    <row r="632" spans="1:5" x14ac:dyDescent="0.25">
      <c r="A632">
        <v>631</v>
      </c>
      <c r="C632" s="4">
        <v>2</v>
      </c>
    </row>
    <row r="633" spans="1:5" x14ac:dyDescent="0.25">
      <c r="A633">
        <v>632</v>
      </c>
      <c r="C633" s="4">
        <v>2</v>
      </c>
    </row>
    <row r="634" spans="1:5" x14ac:dyDescent="0.25">
      <c r="A634">
        <v>633</v>
      </c>
      <c r="C634" s="4">
        <v>2</v>
      </c>
    </row>
    <row r="635" spans="1:5" x14ac:dyDescent="0.25">
      <c r="A635">
        <v>634</v>
      </c>
      <c r="C635" s="4">
        <v>2</v>
      </c>
      <c r="D635" s="5">
        <v>3</v>
      </c>
    </row>
    <row r="636" spans="1:5" x14ac:dyDescent="0.25">
      <c r="A636">
        <v>635</v>
      </c>
      <c r="C636" s="4">
        <v>2</v>
      </c>
      <c r="D636" s="5">
        <v>3</v>
      </c>
    </row>
    <row r="637" spans="1:5" x14ac:dyDescent="0.25">
      <c r="A637">
        <v>636</v>
      </c>
      <c r="C637" s="4">
        <v>2</v>
      </c>
      <c r="D637" s="5">
        <v>3</v>
      </c>
    </row>
    <row r="638" spans="1:5" x14ac:dyDescent="0.25">
      <c r="A638">
        <v>637</v>
      </c>
      <c r="C638" s="4">
        <v>2</v>
      </c>
      <c r="D638" s="5">
        <v>3</v>
      </c>
    </row>
    <row r="639" spans="1:5" x14ac:dyDescent="0.25">
      <c r="A639">
        <v>638</v>
      </c>
      <c r="C639" s="4">
        <v>2</v>
      </c>
      <c r="D639" s="5">
        <v>3</v>
      </c>
    </row>
    <row r="640" spans="1:5" x14ac:dyDescent="0.25">
      <c r="A640">
        <v>639</v>
      </c>
      <c r="C640" s="4">
        <v>2</v>
      </c>
      <c r="D640" s="5">
        <v>3</v>
      </c>
    </row>
    <row r="641" spans="1:5" x14ac:dyDescent="0.25">
      <c r="A641">
        <v>640</v>
      </c>
      <c r="D641" s="5">
        <v>3</v>
      </c>
      <c r="E641" s="2">
        <v>4</v>
      </c>
    </row>
    <row r="642" spans="1:5" x14ac:dyDescent="0.25">
      <c r="A642">
        <v>641</v>
      </c>
      <c r="D642" s="5">
        <v>3</v>
      </c>
      <c r="E642" s="2">
        <v>4</v>
      </c>
    </row>
    <row r="643" spans="1:5" x14ac:dyDescent="0.25">
      <c r="A643">
        <v>642</v>
      </c>
      <c r="D643" s="5">
        <v>3</v>
      </c>
      <c r="E643" s="2">
        <v>4</v>
      </c>
    </row>
    <row r="644" spans="1:5" x14ac:dyDescent="0.25">
      <c r="A644">
        <v>643</v>
      </c>
      <c r="B644" s="3">
        <v>1</v>
      </c>
      <c r="D644" s="5">
        <v>3</v>
      </c>
      <c r="E644" s="2">
        <v>4</v>
      </c>
    </row>
    <row r="645" spans="1:5" x14ac:dyDescent="0.25">
      <c r="A645">
        <v>644</v>
      </c>
      <c r="B645" s="3">
        <v>1</v>
      </c>
      <c r="E645" s="2">
        <v>4</v>
      </c>
    </row>
    <row r="646" spans="1:5" x14ac:dyDescent="0.25">
      <c r="A646">
        <v>645</v>
      </c>
      <c r="B646" s="3">
        <v>1</v>
      </c>
      <c r="E646" s="2">
        <v>4</v>
      </c>
    </row>
    <row r="647" spans="1:5" x14ac:dyDescent="0.25">
      <c r="A647">
        <v>646</v>
      </c>
      <c r="B647" s="3">
        <v>1</v>
      </c>
      <c r="E647" s="2">
        <v>4</v>
      </c>
    </row>
    <row r="648" spans="1:5" x14ac:dyDescent="0.25">
      <c r="A648">
        <v>647</v>
      </c>
      <c r="B648" s="3">
        <v>1</v>
      </c>
      <c r="E648" s="2">
        <v>4</v>
      </c>
    </row>
    <row r="649" spans="1:5" x14ac:dyDescent="0.25">
      <c r="A649">
        <v>648</v>
      </c>
      <c r="B649" s="3">
        <v>1</v>
      </c>
      <c r="E649" s="2">
        <v>4</v>
      </c>
    </row>
    <row r="650" spans="1:5" x14ac:dyDescent="0.25">
      <c r="A650">
        <v>649</v>
      </c>
      <c r="B650" s="3">
        <v>1</v>
      </c>
    </row>
    <row r="651" spans="1:5" x14ac:dyDescent="0.25">
      <c r="A651">
        <v>650</v>
      </c>
      <c r="B651" s="3">
        <v>1</v>
      </c>
    </row>
    <row r="652" spans="1:5" x14ac:dyDescent="0.25">
      <c r="A652">
        <v>651</v>
      </c>
      <c r="B652" s="3">
        <v>1</v>
      </c>
    </row>
    <row r="653" spans="1:5" x14ac:dyDescent="0.25">
      <c r="A653">
        <v>652</v>
      </c>
      <c r="B653" s="3">
        <v>1</v>
      </c>
    </row>
    <row r="654" spans="1:5" x14ac:dyDescent="0.25">
      <c r="A654">
        <v>653</v>
      </c>
      <c r="C654" s="4">
        <v>2</v>
      </c>
    </row>
    <row r="655" spans="1:5" x14ac:dyDescent="0.25">
      <c r="A655">
        <v>654</v>
      </c>
      <c r="C655" s="4">
        <v>2</v>
      </c>
    </row>
    <row r="656" spans="1:5" x14ac:dyDescent="0.25">
      <c r="A656">
        <v>655</v>
      </c>
      <c r="C656" s="4">
        <v>2</v>
      </c>
    </row>
    <row r="657" spans="1:5" x14ac:dyDescent="0.25">
      <c r="A657">
        <v>656</v>
      </c>
      <c r="C657" s="4">
        <v>2</v>
      </c>
    </row>
    <row r="658" spans="1:5" x14ac:dyDescent="0.25">
      <c r="A658">
        <v>657</v>
      </c>
      <c r="C658" s="4">
        <v>2</v>
      </c>
      <c r="D658" s="5">
        <v>3</v>
      </c>
    </row>
    <row r="659" spans="1:5" x14ac:dyDescent="0.25">
      <c r="A659">
        <v>658</v>
      </c>
      <c r="C659" s="4">
        <v>2</v>
      </c>
      <c r="D659" s="5">
        <v>3</v>
      </c>
    </row>
    <row r="660" spans="1:5" x14ac:dyDescent="0.25">
      <c r="A660">
        <v>659</v>
      </c>
      <c r="C660" s="4">
        <v>2</v>
      </c>
      <c r="D660" s="5">
        <v>3</v>
      </c>
    </row>
    <row r="661" spans="1:5" x14ac:dyDescent="0.25">
      <c r="A661">
        <v>660</v>
      </c>
      <c r="C661" s="4">
        <v>2</v>
      </c>
      <c r="D661" s="5">
        <v>3</v>
      </c>
    </row>
    <row r="662" spans="1:5" x14ac:dyDescent="0.25">
      <c r="A662">
        <v>661</v>
      </c>
      <c r="C662" s="4">
        <v>2</v>
      </c>
      <c r="D662" s="5">
        <v>3</v>
      </c>
    </row>
    <row r="663" spans="1:5" x14ac:dyDescent="0.25">
      <c r="A663">
        <v>662</v>
      </c>
      <c r="D663" s="5">
        <v>3</v>
      </c>
      <c r="E663" s="2">
        <v>4</v>
      </c>
    </row>
    <row r="664" spans="1:5" x14ac:dyDescent="0.25">
      <c r="A664">
        <v>663</v>
      </c>
      <c r="D664" s="5">
        <v>3</v>
      </c>
      <c r="E664" s="2">
        <v>4</v>
      </c>
    </row>
    <row r="665" spans="1:5" x14ac:dyDescent="0.25">
      <c r="A665">
        <v>664</v>
      </c>
      <c r="D665" s="5">
        <v>3</v>
      </c>
      <c r="E665" s="2">
        <v>4</v>
      </c>
    </row>
    <row r="666" spans="1:5" x14ac:dyDescent="0.25">
      <c r="A666">
        <v>665</v>
      </c>
      <c r="D666" s="5">
        <v>3</v>
      </c>
      <c r="E666" s="2">
        <v>4</v>
      </c>
    </row>
    <row r="667" spans="1:5" x14ac:dyDescent="0.25">
      <c r="A667">
        <v>666</v>
      </c>
      <c r="D667" s="5">
        <v>3</v>
      </c>
      <c r="E667" s="2">
        <v>4</v>
      </c>
    </row>
    <row r="668" spans="1:5" x14ac:dyDescent="0.25">
      <c r="A668">
        <v>667</v>
      </c>
      <c r="B668" s="3">
        <v>1</v>
      </c>
      <c r="E668" s="2">
        <v>4</v>
      </c>
    </row>
    <row r="669" spans="1:5" x14ac:dyDescent="0.25">
      <c r="A669">
        <v>668</v>
      </c>
      <c r="B669" s="3">
        <v>1</v>
      </c>
      <c r="E669" s="2">
        <v>4</v>
      </c>
    </row>
    <row r="670" spans="1:5" x14ac:dyDescent="0.25">
      <c r="A670">
        <v>669</v>
      </c>
      <c r="B670" s="3">
        <v>1</v>
      </c>
      <c r="E670" s="2">
        <v>4</v>
      </c>
    </row>
    <row r="671" spans="1:5" x14ac:dyDescent="0.25">
      <c r="A671">
        <v>670</v>
      </c>
      <c r="B671" s="3">
        <v>1</v>
      </c>
      <c r="E671" s="2">
        <v>4</v>
      </c>
    </row>
    <row r="672" spans="1:5" x14ac:dyDescent="0.25">
      <c r="A672">
        <v>671</v>
      </c>
      <c r="B672" s="3">
        <v>1</v>
      </c>
      <c r="E672" s="2">
        <v>4</v>
      </c>
    </row>
    <row r="673" spans="1:5" x14ac:dyDescent="0.25">
      <c r="A673">
        <v>672</v>
      </c>
      <c r="B673" s="3">
        <v>1</v>
      </c>
    </row>
    <row r="674" spans="1:5" x14ac:dyDescent="0.25">
      <c r="A674">
        <v>673</v>
      </c>
      <c r="B674" s="3">
        <v>1</v>
      </c>
    </row>
    <row r="675" spans="1:5" x14ac:dyDescent="0.25">
      <c r="A675">
        <v>674</v>
      </c>
      <c r="B675" s="3">
        <v>1</v>
      </c>
    </row>
    <row r="676" spans="1:5" x14ac:dyDescent="0.25">
      <c r="A676">
        <v>675</v>
      </c>
      <c r="B676" s="3">
        <v>1</v>
      </c>
      <c r="C676" s="4">
        <v>2</v>
      </c>
    </row>
    <row r="677" spans="1:5" x14ac:dyDescent="0.25">
      <c r="A677">
        <v>676</v>
      </c>
      <c r="B677" s="3">
        <v>1</v>
      </c>
      <c r="C677" s="4">
        <v>2</v>
      </c>
    </row>
    <row r="678" spans="1:5" x14ac:dyDescent="0.25">
      <c r="A678">
        <v>677</v>
      </c>
      <c r="C678" s="4">
        <v>2</v>
      </c>
    </row>
    <row r="679" spans="1:5" x14ac:dyDescent="0.25">
      <c r="A679">
        <v>678</v>
      </c>
      <c r="C679" s="4">
        <v>2</v>
      </c>
    </row>
    <row r="680" spans="1:5" x14ac:dyDescent="0.25">
      <c r="A680">
        <v>679</v>
      </c>
      <c r="C680" s="4">
        <v>2</v>
      </c>
    </row>
    <row r="681" spans="1:5" x14ac:dyDescent="0.25">
      <c r="A681">
        <v>680</v>
      </c>
      <c r="C681" s="4">
        <v>2</v>
      </c>
      <c r="D681" s="5">
        <v>3</v>
      </c>
    </row>
    <row r="682" spans="1:5" x14ac:dyDescent="0.25">
      <c r="A682">
        <v>681</v>
      </c>
      <c r="C682" s="4">
        <v>2</v>
      </c>
      <c r="D682" s="5">
        <v>3</v>
      </c>
    </row>
    <row r="683" spans="1:5" x14ac:dyDescent="0.25">
      <c r="A683">
        <v>682</v>
      </c>
      <c r="C683" s="4">
        <v>2</v>
      </c>
      <c r="D683" s="5">
        <v>3</v>
      </c>
    </row>
    <row r="684" spans="1:5" x14ac:dyDescent="0.25">
      <c r="A684">
        <v>683</v>
      </c>
      <c r="C684" s="4">
        <v>2</v>
      </c>
      <c r="D684" s="5">
        <v>3</v>
      </c>
    </row>
    <row r="685" spans="1:5" x14ac:dyDescent="0.25">
      <c r="A685">
        <v>684</v>
      </c>
      <c r="C685" s="4">
        <v>2</v>
      </c>
      <c r="D685" s="5">
        <v>3</v>
      </c>
    </row>
    <row r="686" spans="1:5" x14ac:dyDescent="0.25">
      <c r="A686">
        <v>685</v>
      </c>
      <c r="D686" s="5">
        <v>3</v>
      </c>
      <c r="E686" s="2">
        <v>4</v>
      </c>
    </row>
    <row r="687" spans="1:5" x14ac:dyDescent="0.25">
      <c r="A687">
        <v>686</v>
      </c>
      <c r="D687" s="5">
        <v>3</v>
      </c>
      <c r="E687" s="2">
        <v>4</v>
      </c>
    </row>
    <row r="688" spans="1:5" x14ac:dyDescent="0.25">
      <c r="A688">
        <v>687</v>
      </c>
      <c r="D688" s="5">
        <v>3</v>
      </c>
      <c r="E688" s="2">
        <v>4</v>
      </c>
    </row>
    <row r="689" spans="1:5" x14ac:dyDescent="0.25">
      <c r="A689">
        <v>688</v>
      </c>
      <c r="D689" s="5">
        <v>3</v>
      </c>
      <c r="E689" s="2">
        <v>4</v>
      </c>
    </row>
    <row r="690" spans="1:5" x14ac:dyDescent="0.25">
      <c r="A690">
        <v>689</v>
      </c>
      <c r="B690" s="3">
        <v>1</v>
      </c>
      <c r="D690" s="5">
        <v>3</v>
      </c>
      <c r="E690" s="2">
        <v>4</v>
      </c>
    </row>
    <row r="691" spans="1:5" x14ac:dyDescent="0.25">
      <c r="A691">
        <v>690</v>
      </c>
      <c r="B691" s="3">
        <v>1</v>
      </c>
      <c r="E691" s="2">
        <v>4</v>
      </c>
    </row>
    <row r="692" spans="1:5" x14ac:dyDescent="0.25">
      <c r="A692">
        <v>691</v>
      </c>
      <c r="B692" s="3">
        <v>1</v>
      </c>
      <c r="E692" s="2">
        <v>4</v>
      </c>
    </row>
    <row r="693" spans="1:5" x14ac:dyDescent="0.25">
      <c r="A693">
        <v>692</v>
      </c>
      <c r="B693" s="3">
        <v>1</v>
      </c>
      <c r="E693" s="2">
        <v>4</v>
      </c>
    </row>
    <row r="694" spans="1:5" x14ac:dyDescent="0.25">
      <c r="A694">
        <v>693</v>
      </c>
      <c r="B694" s="3">
        <v>1</v>
      </c>
      <c r="E694" s="2">
        <v>4</v>
      </c>
    </row>
    <row r="695" spans="1:5" x14ac:dyDescent="0.25">
      <c r="A695">
        <v>694</v>
      </c>
      <c r="B695" s="3">
        <v>1</v>
      </c>
      <c r="E695" s="2">
        <v>4</v>
      </c>
    </row>
    <row r="696" spans="1:5" x14ac:dyDescent="0.25">
      <c r="A696">
        <v>695</v>
      </c>
      <c r="B696" s="3">
        <v>1</v>
      </c>
    </row>
    <row r="697" spans="1:5" x14ac:dyDescent="0.25">
      <c r="A697">
        <v>696</v>
      </c>
      <c r="B697" s="3">
        <v>1</v>
      </c>
    </row>
    <row r="698" spans="1:5" x14ac:dyDescent="0.25">
      <c r="A698">
        <v>697</v>
      </c>
      <c r="B698" s="3">
        <v>1</v>
      </c>
    </row>
    <row r="699" spans="1:5" x14ac:dyDescent="0.25">
      <c r="A699">
        <v>698</v>
      </c>
      <c r="B699" s="3">
        <v>1</v>
      </c>
      <c r="C699" s="4">
        <v>2</v>
      </c>
    </row>
    <row r="700" spans="1:5" x14ac:dyDescent="0.25">
      <c r="A700">
        <v>699</v>
      </c>
      <c r="B700" s="3">
        <v>1</v>
      </c>
      <c r="C700" s="4">
        <v>2</v>
      </c>
    </row>
    <row r="701" spans="1:5" x14ac:dyDescent="0.25">
      <c r="A701">
        <v>700</v>
      </c>
      <c r="C701" s="4">
        <v>2</v>
      </c>
    </row>
    <row r="702" spans="1:5" x14ac:dyDescent="0.25">
      <c r="A702">
        <v>701</v>
      </c>
      <c r="C702" s="4">
        <v>2</v>
      </c>
    </row>
    <row r="703" spans="1:5" x14ac:dyDescent="0.25">
      <c r="A703">
        <v>702</v>
      </c>
      <c r="C703" s="4">
        <v>2</v>
      </c>
    </row>
    <row r="704" spans="1:5" x14ac:dyDescent="0.25">
      <c r="A704">
        <v>703</v>
      </c>
      <c r="C704" s="4">
        <v>2</v>
      </c>
      <c r="D704" s="5">
        <v>3</v>
      </c>
    </row>
    <row r="705" spans="1:5" x14ac:dyDescent="0.25">
      <c r="A705">
        <v>704</v>
      </c>
      <c r="C705" s="4">
        <v>2</v>
      </c>
      <c r="D705" s="5">
        <v>3</v>
      </c>
    </row>
    <row r="706" spans="1:5" x14ac:dyDescent="0.25">
      <c r="A706">
        <v>705</v>
      </c>
      <c r="C706" s="4">
        <v>2</v>
      </c>
      <c r="D706" s="5">
        <v>3</v>
      </c>
    </row>
    <row r="707" spans="1:5" x14ac:dyDescent="0.25">
      <c r="A707">
        <v>706</v>
      </c>
      <c r="C707" s="4">
        <v>2</v>
      </c>
      <c r="D707" s="5">
        <v>3</v>
      </c>
    </row>
    <row r="708" spans="1:5" x14ac:dyDescent="0.25">
      <c r="A708">
        <v>707</v>
      </c>
      <c r="C708" s="4">
        <v>2</v>
      </c>
      <c r="D708" s="5">
        <v>3</v>
      </c>
    </row>
    <row r="709" spans="1:5" x14ac:dyDescent="0.25">
      <c r="A709">
        <v>708</v>
      </c>
      <c r="D709" s="5">
        <v>3</v>
      </c>
      <c r="E709" s="2">
        <v>4</v>
      </c>
    </row>
    <row r="710" spans="1:5" x14ac:dyDescent="0.25">
      <c r="A710">
        <v>709</v>
      </c>
      <c r="D710" s="5">
        <v>3</v>
      </c>
      <c r="E710" s="2">
        <v>4</v>
      </c>
    </row>
    <row r="711" spans="1:5" x14ac:dyDescent="0.25">
      <c r="A711">
        <v>710</v>
      </c>
      <c r="D711" s="5">
        <v>3</v>
      </c>
      <c r="E711" s="2">
        <v>4</v>
      </c>
    </row>
    <row r="712" spans="1:5" x14ac:dyDescent="0.25">
      <c r="A712">
        <v>711</v>
      </c>
      <c r="B712" s="3">
        <v>1</v>
      </c>
      <c r="D712" s="5">
        <v>3</v>
      </c>
      <c r="E712" s="2">
        <v>4</v>
      </c>
    </row>
    <row r="713" spans="1:5" x14ac:dyDescent="0.25">
      <c r="A713">
        <v>712</v>
      </c>
      <c r="B713" s="3">
        <v>1</v>
      </c>
      <c r="D713" s="5">
        <v>3</v>
      </c>
      <c r="E713" s="2">
        <v>4</v>
      </c>
    </row>
    <row r="714" spans="1:5" x14ac:dyDescent="0.25">
      <c r="A714">
        <v>713</v>
      </c>
      <c r="B714" s="3">
        <v>1</v>
      </c>
      <c r="E714" s="2">
        <v>4</v>
      </c>
    </row>
    <row r="715" spans="1:5" x14ac:dyDescent="0.25">
      <c r="A715">
        <v>714</v>
      </c>
      <c r="B715" s="3">
        <v>1</v>
      </c>
      <c r="E715" s="2">
        <v>4</v>
      </c>
    </row>
    <row r="716" spans="1:5" x14ac:dyDescent="0.25">
      <c r="A716">
        <v>715</v>
      </c>
      <c r="B716" s="3">
        <v>1</v>
      </c>
      <c r="E716" s="2">
        <v>4</v>
      </c>
    </row>
    <row r="717" spans="1:5" x14ac:dyDescent="0.25">
      <c r="A717">
        <v>716</v>
      </c>
      <c r="B717" s="3">
        <v>1</v>
      </c>
      <c r="E717" s="2">
        <v>4</v>
      </c>
    </row>
    <row r="718" spans="1:5" x14ac:dyDescent="0.25">
      <c r="A718">
        <v>717</v>
      </c>
      <c r="B718" s="3">
        <v>1</v>
      </c>
      <c r="E718" s="2">
        <v>4</v>
      </c>
    </row>
    <row r="719" spans="1:5" x14ac:dyDescent="0.25">
      <c r="A719">
        <v>718</v>
      </c>
      <c r="B719" s="3">
        <v>1</v>
      </c>
    </row>
    <row r="720" spans="1:5" x14ac:dyDescent="0.25">
      <c r="A720">
        <v>719</v>
      </c>
      <c r="B720" s="3">
        <v>1</v>
      </c>
    </row>
    <row r="721" spans="1:5" x14ac:dyDescent="0.25">
      <c r="A721">
        <v>720</v>
      </c>
      <c r="B721" s="3">
        <v>1</v>
      </c>
    </row>
    <row r="722" spans="1:5" x14ac:dyDescent="0.25">
      <c r="A722">
        <v>721</v>
      </c>
      <c r="B722" s="3">
        <v>1</v>
      </c>
      <c r="C722" s="4">
        <v>2</v>
      </c>
    </row>
    <row r="723" spans="1:5" x14ac:dyDescent="0.25">
      <c r="A723">
        <v>722</v>
      </c>
      <c r="B723" s="3">
        <v>1</v>
      </c>
      <c r="C723" s="4">
        <v>2</v>
      </c>
    </row>
    <row r="724" spans="1:5" x14ac:dyDescent="0.25">
      <c r="A724">
        <v>723</v>
      </c>
      <c r="C724" s="4">
        <v>2</v>
      </c>
    </row>
    <row r="725" spans="1:5" x14ac:dyDescent="0.25">
      <c r="A725">
        <v>724</v>
      </c>
      <c r="C725" s="4">
        <v>2</v>
      </c>
    </row>
    <row r="726" spans="1:5" x14ac:dyDescent="0.25">
      <c r="A726">
        <v>725</v>
      </c>
      <c r="C726" s="4">
        <v>2</v>
      </c>
    </row>
    <row r="727" spans="1:5" x14ac:dyDescent="0.25">
      <c r="A727">
        <v>726</v>
      </c>
      <c r="C727" s="4">
        <v>2</v>
      </c>
      <c r="D727" s="5">
        <v>3</v>
      </c>
    </row>
    <row r="728" spans="1:5" x14ac:dyDescent="0.25">
      <c r="A728">
        <v>727</v>
      </c>
      <c r="C728" s="4">
        <v>2</v>
      </c>
      <c r="D728" s="5">
        <v>3</v>
      </c>
    </row>
    <row r="729" spans="1:5" x14ac:dyDescent="0.25">
      <c r="A729">
        <v>728</v>
      </c>
      <c r="C729" s="4">
        <v>2</v>
      </c>
      <c r="D729" s="5">
        <v>3</v>
      </c>
    </row>
    <row r="730" spans="1:5" x14ac:dyDescent="0.25">
      <c r="A730">
        <v>729</v>
      </c>
      <c r="C730" s="4">
        <v>2</v>
      </c>
      <c r="D730" s="5">
        <v>3</v>
      </c>
    </row>
    <row r="731" spans="1:5" x14ac:dyDescent="0.25">
      <c r="A731">
        <v>730</v>
      </c>
      <c r="C731" s="4">
        <v>2</v>
      </c>
      <c r="D731" s="5">
        <v>3</v>
      </c>
      <c r="E731" s="2">
        <v>4</v>
      </c>
    </row>
    <row r="732" spans="1:5" x14ac:dyDescent="0.25">
      <c r="A732">
        <v>731</v>
      </c>
      <c r="D732" s="5">
        <v>3</v>
      </c>
      <c r="E732" s="2">
        <v>4</v>
      </c>
    </row>
    <row r="733" spans="1:5" x14ac:dyDescent="0.25">
      <c r="A733">
        <v>732</v>
      </c>
      <c r="D733" s="5">
        <v>3</v>
      </c>
      <c r="E733" s="2">
        <v>4</v>
      </c>
    </row>
    <row r="734" spans="1:5" x14ac:dyDescent="0.25">
      <c r="A734">
        <v>733</v>
      </c>
      <c r="D734" s="5">
        <v>3</v>
      </c>
      <c r="E734" s="2">
        <v>4</v>
      </c>
    </row>
    <row r="735" spans="1:5" x14ac:dyDescent="0.25">
      <c r="A735">
        <v>734</v>
      </c>
      <c r="D735" s="5">
        <v>3</v>
      </c>
      <c r="E735" s="2">
        <v>4</v>
      </c>
    </row>
    <row r="736" spans="1:5" x14ac:dyDescent="0.25">
      <c r="A736">
        <v>735</v>
      </c>
      <c r="D736" s="5">
        <v>3</v>
      </c>
      <c r="E736" s="2">
        <v>4</v>
      </c>
    </row>
    <row r="737" spans="1:6" x14ac:dyDescent="0.25">
      <c r="A737">
        <v>736</v>
      </c>
      <c r="B737" s="3">
        <v>1</v>
      </c>
      <c r="D737" s="5">
        <v>3</v>
      </c>
      <c r="E737" s="2">
        <v>4</v>
      </c>
    </row>
    <row r="738" spans="1:6" x14ac:dyDescent="0.25">
      <c r="A738">
        <v>737</v>
      </c>
      <c r="B738" s="3">
        <v>1</v>
      </c>
      <c r="E738" s="2">
        <v>4</v>
      </c>
    </row>
    <row r="739" spans="1:6" x14ac:dyDescent="0.25">
      <c r="A739">
        <v>738</v>
      </c>
      <c r="B739" s="3">
        <v>1</v>
      </c>
      <c r="E739" s="2">
        <v>4</v>
      </c>
    </row>
    <row r="740" spans="1:6" x14ac:dyDescent="0.25">
      <c r="A740">
        <v>739</v>
      </c>
      <c r="B740" s="3">
        <v>1</v>
      </c>
      <c r="E740" s="2">
        <v>4</v>
      </c>
    </row>
    <row r="741" spans="1:6" x14ac:dyDescent="0.25">
      <c r="A741">
        <v>740</v>
      </c>
      <c r="B741" s="3">
        <v>1</v>
      </c>
      <c r="E741" s="2">
        <v>4</v>
      </c>
    </row>
    <row r="742" spans="1:6" x14ac:dyDescent="0.25">
      <c r="A742">
        <v>741</v>
      </c>
      <c r="B742" s="3">
        <v>1</v>
      </c>
    </row>
    <row r="743" spans="1:6" x14ac:dyDescent="0.25">
      <c r="A743">
        <v>742</v>
      </c>
      <c r="B743" s="3">
        <v>1</v>
      </c>
    </row>
    <row r="744" spans="1:6" x14ac:dyDescent="0.25">
      <c r="A744">
        <v>743</v>
      </c>
      <c r="B744" s="3">
        <v>1</v>
      </c>
    </row>
    <row r="745" spans="1:6" x14ac:dyDescent="0.25">
      <c r="A745">
        <v>744</v>
      </c>
      <c r="B745" s="3">
        <v>1</v>
      </c>
      <c r="C745" s="4">
        <v>2</v>
      </c>
    </row>
    <row r="746" spans="1:6" x14ac:dyDescent="0.25">
      <c r="A746">
        <v>745</v>
      </c>
      <c r="B746" s="3">
        <v>1</v>
      </c>
      <c r="C746" s="4">
        <v>2</v>
      </c>
    </row>
    <row r="747" spans="1:6" x14ac:dyDescent="0.25">
      <c r="A747">
        <v>746</v>
      </c>
      <c r="C747" s="4">
        <v>2</v>
      </c>
    </row>
    <row r="748" spans="1:6" x14ac:dyDescent="0.25">
      <c r="A748">
        <v>747</v>
      </c>
      <c r="C748" s="4">
        <v>2</v>
      </c>
      <c r="F748" t="s">
        <v>22</v>
      </c>
    </row>
    <row r="749" spans="1:6" x14ac:dyDescent="0.25">
      <c r="A749">
        <v>748</v>
      </c>
    </row>
    <row r="750" spans="1:6" x14ac:dyDescent="0.25">
      <c r="A750">
        <v>749</v>
      </c>
      <c r="F750" t="s">
        <v>22</v>
      </c>
    </row>
    <row r="751" spans="1:6" x14ac:dyDescent="0.25">
      <c r="A751">
        <v>750</v>
      </c>
      <c r="C751" s="4">
        <v>2</v>
      </c>
    </row>
    <row r="752" spans="1:6" x14ac:dyDescent="0.25">
      <c r="A752">
        <v>751</v>
      </c>
      <c r="C752" s="4">
        <v>2</v>
      </c>
    </row>
    <row r="753" spans="1:5" x14ac:dyDescent="0.25">
      <c r="A753">
        <v>752</v>
      </c>
      <c r="C753" s="4">
        <v>2</v>
      </c>
      <c r="D753" s="5">
        <v>3</v>
      </c>
    </row>
    <row r="754" spans="1:5" x14ac:dyDescent="0.25">
      <c r="A754">
        <v>753</v>
      </c>
      <c r="C754" s="4">
        <v>2</v>
      </c>
      <c r="D754" s="5">
        <v>3</v>
      </c>
    </row>
    <row r="755" spans="1:5" x14ac:dyDescent="0.25">
      <c r="A755">
        <v>754</v>
      </c>
      <c r="C755" s="4">
        <v>2</v>
      </c>
      <c r="D755" s="5">
        <v>3</v>
      </c>
    </row>
    <row r="756" spans="1:5" x14ac:dyDescent="0.25">
      <c r="A756">
        <v>755</v>
      </c>
      <c r="C756" s="4">
        <v>2</v>
      </c>
      <c r="D756" s="5">
        <v>3</v>
      </c>
    </row>
    <row r="757" spans="1:5" x14ac:dyDescent="0.25">
      <c r="A757">
        <v>756</v>
      </c>
      <c r="C757" s="4">
        <v>2</v>
      </c>
      <c r="D757" s="5">
        <v>3</v>
      </c>
    </row>
    <row r="758" spans="1:5" x14ac:dyDescent="0.25">
      <c r="A758">
        <v>757</v>
      </c>
      <c r="C758" s="4">
        <v>2</v>
      </c>
      <c r="D758" s="5">
        <v>3</v>
      </c>
    </row>
    <row r="759" spans="1:5" x14ac:dyDescent="0.25">
      <c r="A759">
        <v>758</v>
      </c>
      <c r="C759" s="4">
        <v>2</v>
      </c>
      <c r="D759" s="5">
        <v>3</v>
      </c>
    </row>
    <row r="760" spans="1:5" x14ac:dyDescent="0.25">
      <c r="A760">
        <v>759</v>
      </c>
      <c r="C760" s="4">
        <v>2</v>
      </c>
      <c r="D760" s="5">
        <v>3</v>
      </c>
    </row>
    <row r="761" spans="1:5" x14ac:dyDescent="0.25">
      <c r="A761">
        <v>760</v>
      </c>
      <c r="C761" s="4">
        <v>2</v>
      </c>
      <c r="D761" s="5">
        <v>3</v>
      </c>
    </row>
    <row r="762" spans="1:5" x14ac:dyDescent="0.25">
      <c r="A762">
        <v>761</v>
      </c>
      <c r="C762" s="4">
        <v>2</v>
      </c>
      <c r="D762" s="5">
        <v>3</v>
      </c>
    </row>
    <row r="763" spans="1:5" x14ac:dyDescent="0.25">
      <c r="A763">
        <v>762</v>
      </c>
      <c r="D763" s="5">
        <v>3</v>
      </c>
    </row>
    <row r="764" spans="1:5" x14ac:dyDescent="0.25">
      <c r="A764">
        <v>763</v>
      </c>
      <c r="D764" s="5">
        <v>3</v>
      </c>
      <c r="E764" s="2">
        <v>4</v>
      </c>
    </row>
    <row r="765" spans="1:5" x14ac:dyDescent="0.25">
      <c r="A765">
        <v>764</v>
      </c>
      <c r="B765" s="3">
        <v>1</v>
      </c>
      <c r="E765" s="2">
        <v>4</v>
      </c>
    </row>
    <row r="766" spans="1:5" x14ac:dyDescent="0.25">
      <c r="A766">
        <v>765</v>
      </c>
      <c r="B766" s="3">
        <v>1</v>
      </c>
      <c r="E766" s="2">
        <v>4</v>
      </c>
    </row>
    <row r="767" spans="1:5" x14ac:dyDescent="0.25">
      <c r="A767">
        <v>766</v>
      </c>
      <c r="B767" s="3">
        <v>1</v>
      </c>
      <c r="E767" s="2">
        <v>4</v>
      </c>
    </row>
    <row r="768" spans="1:5" x14ac:dyDescent="0.25">
      <c r="A768">
        <v>767</v>
      </c>
      <c r="B768" s="3">
        <v>1</v>
      </c>
      <c r="E768" s="2">
        <v>4</v>
      </c>
    </row>
    <row r="769" spans="1:5" x14ac:dyDescent="0.25">
      <c r="A769">
        <v>768</v>
      </c>
      <c r="B769" s="3">
        <v>1</v>
      </c>
      <c r="E769" s="2">
        <v>4</v>
      </c>
    </row>
    <row r="770" spans="1:5" x14ac:dyDescent="0.25">
      <c r="A770">
        <v>769</v>
      </c>
      <c r="B770" s="3">
        <v>1</v>
      </c>
      <c r="E770" s="2">
        <v>4</v>
      </c>
    </row>
    <row r="771" spans="1:5" x14ac:dyDescent="0.25">
      <c r="A771">
        <v>770</v>
      </c>
      <c r="B771" s="3">
        <v>1</v>
      </c>
      <c r="E771" s="2">
        <v>4</v>
      </c>
    </row>
    <row r="772" spans="1:5" x14ac:dyDescent="0.25">
      <c r="A772">
        <v>771</v>
      </c>
      <c r="B772" s="3">
        <v>1</v>
      </c>
      <c r="E772" s="2">
        <v>4</v>
      </c>
    </row>
    <row r="773" spans="1:5" x14ac:dyDescent="0.25">
      <c r="A773">
        <v>772</v>
      </c>
      <c r="B773" s="3">
        <v>1</v>
      </c>
      <c r="E773" s="2">
        <v>4</v>
      </c>
    </row>
    <row r="774" spans="1:5" x14ac:dyDescent="0.25">
      <c r="A774">
        <v>773</v>
      </c>
      <c r="B774" s="3">
        <v>1</v>
      </c>
      <c r="E774" s="2">
        <v>4</v>
      </c>
    </row>
    <row r="775" spans="1:5" x14ac:dyDescent="0.25">
      <c r="A775">
        <v>774</v>
      </c>
    </row>
    <row r="776" spans="1:5" x14ac:dyDescent="0.25">
      <c r="A776">
        <v>775</v>
      </c>
      <c r="C776" s="4">
        <v>2</v>
      </c>
    </row>
    <row r="777" spans="1:5" x14ac:dyDescent="0.25">
      <c r="A777">
        <v>776</v>
      </c>
      <c r="C777" s="4">
        <v>2</v>
      </c>
    </row>
    <row r="778" spans="1:5" x14ac:dyDescent="0.25">
      <c r="A778">
        <v>777</v>
      </c>
      <c r="C778" s="4">
        <v>2</v>
      </c>
      <c r="D778" s="5">
        <v>3</v>
      </c>
    </row>
    <row r="779" spans="1:5" x14ac:dyDescent="0.25">
      <c r="A779">
        <v>778</v>
      </c>
      <c r="C779" s="4">
        <v>2</v>
      </c>
      <c r="D779" s="5">
        <v>3</v>
      </c>
    </row>
    <row r="780" spans="1:5" x14ac:dyDescent="0.25">
      <c r="A780">
        <v>779</v>
      </c>
      <c r="C780" s="4">
        <v>2</v>
      </c>
      <c r="D780" s="5">
        <v>3</v>
      </c>
    </row>
    <row r="781" spans="1:5" x14ac:dyDescent="0.25">
      <c r="A781">
        <v>780</v>
      </c>
      <c r="C781" s="4">
        <v>2</v>
      </c>
      <c r="D781" s="5">
        <v>3</v>
      </c>
    </row>
    <row r="782" spans="1:5" x14ac:dyDescent="0.25">
      <c r="A782">
        <v>781</v>
      </c>
      <c r="C782" s="4">
        <v>2</v>
      </c>
      <c r="D782" s="5">
        <v>3</v>
      </c>
    </row>
    <row r="783" spans="1:5" x14ac:dyDescent="0.25">
      <c r="A783">
        <v>782</v>
      </c>
      <c r="C783" s="4">
        <v>2</v>
      </c>
      <c r="D783" s="5">
        <v>3</v>
      </c>
    </row>
    <row r="784" spans="1:5" x14ac:dyDescent="0.25">
      <c r="A784">
        <v>783</v>
      </c>
      <c r="C784" s="4">
        <v>2</v>
      </c>
      <c r="D784" s="5">
        <v>3</v>
      </c>
    </row>
    <row r="785" spans="1:5" x14ac:dyDescent="0.25">
      <c r="A785">
        <v>784</v>
      </c>
      <c r="C785" s="4">
        <v>2</v>
      </c>
      <c r="D785" s="5">
        <v>3</v>
      </c>
    </row>
    <row r="786" spans="1:5" x14ac:dyDescent="0.25">
      <c r="A786">
        <v>785</v>
      </c>
      <c r="D786" s="5">
        <v>3</v>
      </c>
    </row>
    <row r="787" spans="1:5" x14ac:dyDescent="0.25">
      <c r="A787">
        <v>786</v>
      </c>
      <c r="D787" s="5">
        <v>3</v>
      </c>
    </row>
    <row r="788" spans="1:5" x14ac:dyDescent="0.25">
      <c r="A788">
        <v>787</v>
      </c>
      <c r="B788" s="3">
        <v>1</v>
      </c>
      <c r="D788" s="5">
        <v>3</v>
      </c>
      <c r="E788" s="2">
        <v>4</v>
      </c>
    </row>
    <row r="789" spans="1:5" x14ac:dyDescent="0.25">
      <c r="A789">
        <v>788</v>
      </c>
      <c r="B789" s="3">
        <v>1</v>
      </c>
      <c r="E789" s="2">
        <v>4</v>
      </c>
    </row>
    <row r="790" spans="1:5" x14ac:dyDescent="0.25">
      <c r="A790">
        <v>789</v>
      </c>
      <c r="B790" s="3">
        <v>1</v>
      </c>
      <c r="E790" s="2">
        <v>4</v>
      </c>
    </row>
    <row r="791" spans="1:5" x14ac:dyDescent="0.25">
      <c r="A791">
        <v>790</v>
      </c>
      <c r="B791" s="3">
        <v>1</v>
      </c>
      <c r="E791" s="2">
        <v>4</v>
      </c>
    </row>
    <row r="792" spans="1:5" x14ac:dyDescent="0.25">
      <c r="A792">
        <v>791</v>
      </c>
      <c r="B792" s="3">
        <v>1</v>
      </c>
      <c r="E792" s="2">
        <v>4</v>
      </c>
    </row>
    <row r="793" spans="1:5" x14ac:dyDescent="0.25">
      <c r="A793">
        <v>792</v>
      </c>
      <c r="B793" s="3">
        <v>1</v>
      </c>
      <c r="E793" s="2">
        <v>4</v>
      </c>
    </row>
    <row r="794" spans="1:5" x14ac:dyDescent="0.25">
      <c r="A794">
        <v>793</v>
      </c>
      <c r="B794" s="3">
        <v>1</v>
      </c>
      <c r="E794" s="2">
        <v>4</v>
      </c>
    </row>
    <row r="795" spans="1:5" x14ac:dyDescent="0.25">
      <c r="A795">
        <v>794</v>
      </c>
      <c r="B795" s="3">
        <v>1</v>
      </c>
      <c r="E795" s="2">
        <v>4</v>
      </c>
    </row>
    <row r="796" spans="1:5" x14ac:dyDescent="0.25">
      <c r="A796">
        <v>795</v>
      </c>
      <c r="B796" s="3">
        <v>1</v>
      </c>
      <c r="E796" s="2">
        <v>4</v>
      </c>
    </row>
    <row r="797" spans="1:5" x14ac:dyDescent="0.25">
      <c r="A797">
        <v>796</v>
      </c>
      <c r="B797" s="3">
        <v>1</v>
      </c>
      <c r="E797" s="2">
        <v>4</v>
      </c>
    </row>
    <row r="798" spans="1:5" x14ac:dyDescent="0.25">
      <c r="A798">
        <v>797</v>
      </c>
      <c r="B798" s="3">
        <v>1</v>
      </c>
    </row>
    <row r="799" spans="1:5" x14ac:dyDescent="0.25">
      <c r="A799">
        <v>798</v>
      </c>
      <c r="C799" s="4">
        <v>2</v>
      </c>
    </row>
    <row r="800" spans="1:5" x14ac:dyDescent="0.25">
      <c r="A800">
        <v>799</v>
      </c>
      <c r="C800" s="4">
        <v>2</v>
      </c>
    </row>
    <row r="801" spans="1:5" x14ac:dyDescent="0.25">
      <c r="A801">
        <v>800</v>
      </c>
      <c r="C801" s="4">
        <v>2</v>
      </c>
    </row>
    <row r="802" spans="1:5" x14ac:dyDescent="0.25">
      <c r="A802">
        <v>801</v>
      </c>
      <c r="C802" s="4">
        <v>2</v>
      </c>
    </row>
    <row r="803" spans="1:5" x14ac:dyDescent="0.25">
      <c r="A803">
        <v>802</v>
      </c>
      <c r="C803" s="4">
        <v>2</v>
      </c>
      <c r="D803" s="5">
        <v>3</v>
      </c>
    </row>
    <row r="804" spans="1:5" x14ac:dyDescent="0.25">
      <c r="A804">
        <v>803</v>
      </c>
      <c r="C804" s="4">
        <v>2</v>
      </c>
      <c r="D804" s="5">
        <v>3</v>
      </c>
    </row>
    <row r="805" spans="1:5" x14ac:dyDescent="0.25">
      <c r="A805">
        <v>804</v>
      </c>
      <c r="C805" s="4">
        <v>2</v>
      </c>
      <c r="D805" s="5">
        <v>3</v>
      </c>
    </row>
    <row r="806" spans="1:5" x14ac:dyDescent="0.25">
      <c r="A806">
        <v>805</v>
      </c>
      <c r="C806" s="4">
        <v>2</v>
      </c>
      <c r="D806" s="5">
        <v>3</v>
      </c>
    </row>
    <row r="807" spans="1:5" x14ac:dyDescent="0.25">
      <c r="A807">
        <v>806</v>
      </c>
      <c r="C807" s="4">
        <v>2</v>
      </c>
      <c r="D807" s="5">
        <v>3</v>
      </c>
    </row>
    <row r="808" spans="1:5" x14ac:dyDescent="0.25">
      <c r="A808">
        <v>807</v>
      </c>
      <c r="C808" s="4">
        <v>2</v>
      </c>
      <c r="D808" s="5">
        <v>3</v>
      </c>
    </row>
    <row r="809" spans="1:5" x14ac:dyDescent="0.25">
      <c r="A809">
        <v>808</v>
      </c>
      <c r="D809" s="5">
        <v>3</v>
      </c>
    </row>
    <row r="810" spans="1:5" x14ac:dyDescent="0.25">
      <c r="A810">
        <v>809</v>
      </c>
      <c r="D810" s="5">
        <v>3</v>
      </c>
    </row>
    <row r="811" spans="1:5" x14ac:dyDescent="0.25">
      <c r="A811">
        <v>810</v>
      </c>
      <c r="B811" s="3">
        <v>1</v>
      </c>
      <c r="D811" s="5">
        <v>3</v>
      </c>
      <c r="E811" s="2">
        <v>4</v>
      </c>
    </row>
    <row r="812" spans="1:5" x14ac:dyDescent="0.25">
      <c r="A812">
        <v>811</v>
      </c>
      <c r="B812" s="3">
        <v>1</v>
      </c>
      <c r="D812" s="5">
        <v>3</v>
      </c>
      <c r="E812" s="2">
        <v>4</v>
      </c>
    </row>
    <row r="813" spans="1:5" x14ac:dyDescent="0.25">
      <c r="A813">
        <v>812</v>
      </c>
      <c r="B813" s="3">
        <v>1</v>
      </c>
      <c r="E813" s="2">
        <v>4</v>
      </c>
    </row>
    <row r="814" spans="1:5" x14ac:dyDescent="0.25">
      <c r="A814">
        <v>813</v>
      </c>
      <c r="B814" s="3">
        <v>1</v>
      </c>
      <c r="E814" s="2">
        <v>4</v>
      </c>
    </row>
    <row r="815" spans="1:5" x14ac:dyDescent="0.25">
      <c r="A815">
        <v>814</v>
      </c>
      <c r="B815" s="3">
        <v>1</v>
      </c>
      <c r="E815" s="2">
        <v>4</v>
      </c>
    </row>
    <row r="816" spans="1:5" x14ac:dyDescent="0.25">
      <c r="A816">
        <v>815</v>
      </c>
      <c r="B816" s="3">
        <v>1</v>
      </c>
      <c r="E816" s="2">
        <v>4</v>
      </c>
    </row>
    <row r="817" spans="1:5" x14ac:dyDescent="0.25">
      <c r="A817">
        <v>816</v>
      </c>
      <c r="B817" s="3">
        <v>1</v>
      </c>
      <c r="E817" s="2">
        <v>4</v>
      </c>
    </row>
    <row r="818" spans="1:5" x14ac:dyDescent="0.25">
      <c r="A818">
        <v>817</v>
      </c>
      <c r="B818" s="3">
        <v>1</v>
      </c>
      <c r="E818" s="2">
        <v>4</v>
      </c>
    </row>
    <row r="819" spans="1:5" x14ac:dyDescent="0.25">
      <c r="A819">
        <v>818</v>
      </c>
      <c r="B819" s="3">
        <v>1</v>
      </c>
      <c r="E819" s="2">
        <v>4</v>
      </c>
    </row>
    <row r="820" spans="1:5" x14ac:dyDescent="0.25">
      <c r="A820">
        <v>819</v>
      </c>
      <c r="B820" s="3">
        <v>1</v>
      </c>
      <c r="E820" s="2">
        <v>4</v>
      </c>
    </row>
    <row r="821" spans="1:5" x14ac:dyDescent="0.25">
      <c r="A821">
        <v>820</v>
      </c>
      <c r="B821" s="3">
        <v>1</v>
      </c>
      <c r="E821" s="2">
        <v>4</v>
      </c>
    </row>
    <row r="822" spans="1:5" x14ac:dyDescent="0.25">
      <c r="A822">
        <v>821</v>
      </c>
      <c r="B822" s="3">
        <v>1</v>
      </c>
      <c r="C822" s="4">
        <v>2</v>
      </c>
    </row>
    <row r="823" spans="1:5" x14ac:dyDescent="0.25">
      <c r="A823">
        <v>822</v>
      </c>
      <c r="C823" s="4">
        <v>2</v>
      </c>
    </row>
    <row r="824" spans="1:5" x14ac:dyDescent="0.25">
      <c r="A824">
        <v>823</v>
      </c>
      <c r="C824" s="4">
        <v>2</v>
      </c>
    </row>
    <row r="825" spans="1:5" x14ac:dyDescent="0.25">
      <c r="A825">
        <v>824</v>
      </c>
      <c r="C825" s="4">
        <v>2</v>
      </c>
    </row>
    <row r="826" spans="1:5" x14ac:dyDescent="0.25">
      <c r="A826">
        <v>825</v>
      </c>
      <c r="C826" s="4">
        <v>2</v>
      </c>
    </row>
    <row r="827" spans="1:5" x14ac:dyDescent="0.25">
      <c r="A827">
        <v>826</v>
      </c>
      <c r="C827" s="4">
        <v>2</v>
      </c>
      <c r="D827" s="5">
        <v>3</v>
      </c>
    </row>
    <row r="828" spans="1:5" x14ac:dyDescent="0.25">
      <c r="A828">
        <v>827</v>
      </c>
      <c r="C828" s="4">
        <v>2</v>
      </c>
      <c r="D828" s="5">
        <v>3</v>
      </c>
    </row>
    <row r="829" spans="1:5" x14ac:dyDescent="0.25">
      <c r="A829">
        <v>828</v>
      </c>
      <c r="C829" s="4">
        <v>2</v>
      </c>
      <c r="D829" s="5">
        <v>3</v>
      </c>
    </row>
    <row r="830" spans="1:5" x14ac:dyDescent="0.25">
      <c r="A830">
        <v>829</v>
      </c>
      <c r="C830" s="4">
        <v>2</v>
      </c>
      <c r="D830" s="5">
        <v>3</v>
      </c>
    </row>
    <row r="831" spans="1:5" x14ac:dyDescent="0.25">
      <c r="A831">
        <v>830</v>
      </c>
      <c r="C831" s="4">
        <v>2</v>
      </c>
      <c r="D831" s="5">
        <v>3</v>
      </c>
    </row>
    <row r="832" spans="1:5" x14ac:dyDescent="0.25">
      <c r="A832">
        <v>831</v>
      </c>
      <c r="C832" s="4">
        <v>2</v>
      </c>
      <c r="D832" s="5">
        <v>3</v>
      </c>
    </row>
    <row r="833" spans="1:5" x14ac:dyDescent="0.25">
      <c r="A833">
        <v>832</v>
      </c>
      <c r="C833" s="4">
        <v>2</v>
      </c>
      <c r="D833" s="5">
        <v>3</v>
      </c>
    </row>
    <row r="834" spans="1:5" x14ac:dyDescent="0.25">
      <c r="A834">
        <v>833</v>
      </c>
      <c r="D834" s="5">
        <v>3</v>
      </c>
      <c r="E834" s="2">
        <v>4</v>
      </c>
    </row>
    <row r="835" spans="1:5" x14ac:dyDescent="0.25">
      <c r="A835">
        <v>834</v>
      </c>
      <c r="D835" s="5">
        <v>3</v>
      </c>
      <c r="E835" s="2">
        <v>4</v>
      </c>
    </row>
    <row r="836" spans="1:5" x14ac:dyDescent="0.25">
      <c r="A836">
        <v>835</v>
      </c>
      <c r="B836" s="3">
        <v>1</v>
      </c>
      <c r="D836" s="5">
        <v>3</v>
      </c>
      <c r="E836" s="2">
        <v>4</v>
      </c>
    </row>
    <row r="837" spans="1:5" x14ac:dyDescent="0.25">
      <c r="A837">
        <v>836</v>
      </c>
      <c r="B837" s="3">
        <v>1</v>
      </c>
      <c r="D837" s="5">
        <v>3</v>
      </c>
      <c r="E837" s="2">
        <v>4</v>
      </c>
    </row>
    <row r="838" spans="1:5" x14ac:dyDescent="0.25">
      <c r="A838">
        <v>837</v>
      </c>
      <c r="B838" s="3">
        <v>1</v>
      </c>
      <c r="E838" s="2">
        <v>4</v>
      </c>
    </row>
    <row r="839" spans="1:5" x14ac:dyDescent="0.25">
      <c r="A839">
        <v>838</v>
      </c>
      <c r="B839" s="3">
        <v>1</v>
      </c>
      <c r="E839" s="2">
        <v>4</v>
      </c>
    </row>
    <row r="840" spans="1:5" x14ac:dyDescent="0.25">
      <c r="A840">
        <v>839</v>
      </c>
      <c r="B840" s="3">
        <v>1</v>
      </c>
      <c r="E840" s="2">
        <v>4</v>
      </c>
    </row>
    <row r="841" spans="1:5" x14ac:dyDescent="0.25">
      <c r="A841">
        <v>840</v>
      </c>
      <c r="B841" s="3">
        <v>1</v>
      </c>
      <c r="E841" s="2">
        <v>4</v>
      </c>
    </row>
    <row r="842" spans="1:5" x14ac:dyDescent="0.25">
      <c r="A842">
        <v>841</v>
      </c>
      <c r="B842" s="3">
        <v>1</v>
      </c>
      <c r="E842" s="2">
        <v>4</v>
      </c>
    </row>
    <row r="843" spans="1:5" x14ac:dyDescent="0.25">
      <c r="A843">
        <v>842</v>
      </c>
      <c r="B843" s="3">
        <v>1</v>
      </c>
      <c r="E843" s="2">
        <v>4</v>
      </c>
    </row>
    <row r="844" spans="1:5" x14ac:dyDescent="0.25">
      <c r="A844">
        <v>843</v>
      </c>
      <c r="B844" s="3">
        <v>1</v>
      </c>
      <c r="E844" s="2">
        <v>4</v>
      </c>
    </row>
    <row r="845" spans="1:5" x14ac:dyDescent="0.25">
      <c r="A845">
        <v>844</v>
      </c>
      <c r="B845" s="3">
        <v>1</v>
      </c>
      <c r="E845" s="2">
        <v>4</v>
      </c>
    </row>
    <row r="846" spans="1:5" x14ac:dyDescent="0.25">
      <c r="A846">
        <v>845</v>
      </c>
      <c r="B846" s="3">
        <v>1</v>
      </c>
    </row>
    <row r="847" spans="1:5" x14ac:dyDescent="0.25">
      <c r="A847">
        <v>846</v>
      </c>
      <c r="B847" s="3">
        <v>1</v>
      </c>
      <c r="C847" s="4">
        <v>2</v>
      </c>
    </row>
    <row r="848" spans="1:5" x14ac:dyDescent="0.25">
      <c r="A848">
        <v>847</v>
      </c>
      <c r="B848" s="3">
        <v>1</v>
      </c>
      <c r="C848" s="4">
        <v>2</v>
      </c>
    </row>
    <row r="849" spans="1:5" x14ac:dyDescent="0.25">
      <c r="A849">
        <v>848</v>
      </c>
      <c r="C849" s="4">
        <v>2</v>
      </c>
    </row>
    <row r="850" spans="1:5" x14ac:dyDescent="0.25">
      <c r="A850">
        <v>849</v>
      </c>
      <c r="C850" s="4">
        <v>2</v>
      </c>
    </row>
    <row r="851" spans="1:5" x14ac:dyDescent="0.25">
      <c r="A851">
        <v>850</v>
      </c>
      <c r="C851" s="4">
        <v>2</v>
      </c>
    </row>
    <row r="852" spans="1:5" x14ac:dyDescent="0.25">
      <c r="A852">
        <v>851</v>
      </c>
      <c r="C852" s="4">
        <v>2</v>
      </c>
      <c r="D852" s="5">
        <v>3</v>
      </c>
    </row>
    <row r="853" spans="1:5" x14ac:dyDescent="0.25">
      <c r="A853">
        <v>852</v>
      </c>
      <c r="C853" s="4">
        <v>2</v>
      </c>
      <c r="D853" s="5">
        <v>3</v>
      </c>
    </row>
    <row r="854" spans="1:5" x14ac:dyDescent="0.25">
      <c r="A854">
        <v>853</v>
      </c>
      <c r="C854" s="4">
        <v>2</v>
      </c>
      <c r="D854" s="5">
        <v>3</v>
      </c>
    </row>
    <row r="855" spans="1:5" x14ac:dyDescent="0.25">
      <c r="A855">
        <v>854</v>
      </c>
      <c r="C855" s="4">
        <v>2</v>
      </c>
      <c r="D855" s="5">
        <v>3</v>
      </c>
    </row>
    <row r="856" spans="1:5" x14ac:dyDescent="0.25">
      <c r="A856">
        <v>855</v>
      </c>
      <c r="C856" s="4">
        <v>2</v>
      </c>
      <c r="D856" s="5">
        <v>3</v>
      </c>
    </row>
    <row r="857" spans="1:5" x14ac:dyDescent="0.25">
      <c r="A857">
        <v>856</v>
      </c>
      <c r="C857" s="4">
        <v>2</v>
      </c>
      <c r="D857" s="5">
        <v>3</v>
      </c>
    </row>
    <row r="858" spans="1:5" x14ac:dyDescent="0.25">
      <c r="A858">
        <v>857</v>
      </c>
      <c r="D858" s="5">
        <v>3</v>
      </c>
    </row>
    <row r="859" spans="1:5" x14ac:dyDescent="0.25">
      <c r="A859">
        <v>858</v>
      </c>
      <c r="D859" s="5">
        <v>3</v>
      </c>
      <c r="E859" s="2">
        <v>4</v>
      </c>
    </row>
    <row r="860" spans="1:5" x14ac:dyDescent="0.25">
      <c r="A860">
        <v>859</v>
      </c>
      <c r="D860" s="5">
        <v>3</v>
      </c>
      <c r="E860" s="2">
        <v>4</v>
      </c>
    </row>
    <row r="861" spans="1:5" x14ac:dyDescent="0.25">
      <c r="A861">
        <v>860</v>
      </c>
      <c r="D861" s="5">
        <v>3</v>
      </c>
      <c r="E861" s="2">
        <v>4</v>
      </c>
    </row>
    <row r="862" spans="1:5" x14ac:dyDescent="0.25">
      <c r="A862">
        <v>861</v>
      </c>
      <c r="B862" s="3">
        <v>1</v>
      </c>
      <c r="D862" s="5">
        <v>3</v>
      </c>
      <c r="E862" s="2">
        <v>4</v>
      </c>
    </row>
    <row r="863" spans="1:5" x14ac:dyDescent="0.25">
      <c r="A863">
        <v>862</v>
      </c>
      <c r="B863" s="3">
        <v>1</v>
      </c>
      <c r="E863" s="2">
        <v>4</v>
      </c>
    </row>
    <row r="864" spans="1:5" x14ac:dyDescent="0.25">
      <c r="A864">
        <v>863</v>
      </c>
      <c r="B864" s="3">
        <v>1</v>
      </c>
      <c r="E864" s="2">
        <v>4</v>
      </c>
    </row>
    <row r="865" spans="1:5" x14ac:dyDescent="0.25">
      <c r="A865">
        <v>864</v>
      </c>
      <c r="B865" s="3">
        <v>1</v>
      </c>
      <c r="E865" s="2">
        <v>4</v>
      </c>
    </row>
    <row r="866" spans="1:5" x14ac:dyDescent="0.25">
      <c r="A866">
        <v>865</v>
      </c>
      <c r="B866" s="3">
        <v>1</v>
      </c>
      <c r="E866" s="2">
        <v>4</v>
      </c>
    </row>
    <row r="867" spans="1:5" x14ac:dyDescent="0.25">
      <c r="A867">
        <v>866</v>
      </c>
      <c r="B867" s="3">
        <v>1</v>
      </c>
      <c r="E867" s="2">
        <v>4</v>
      </c>
    </row>
    <row r="868" spans="1:5" x14ac:dyDescent="0.25">
      <c r="A868">
        <v>867</v>
      </c>
      <c r="B868" s="3">
        <v>1</v>
      </c>
      <c r="E868" s="2">
        <v>4</v>
      </c>
    </row>
    <row r="869" spans="1:5" x14ac:dyDescent="0.25">
      <c r="A869">
        <v>868</v>
      </c>
      <c r="B869" s="3">
        <v>1</v>
      </c>
      <c r="E869" s="2">
        <v>4</v>
      </c>
    </row>
    <row r="870" spans="1:5" x14ac:dyDescent="0.25">
      <c r="A870">
        <v>869</v>
      </c>
      <c r="B870" s="3">
        <v>1</v>
      </c>
      <c r="C870" s="4">
        <v>2</v>
      </c>
    </row>
    <row r="871" spans="1:5" x14ac:dyDescent="0.25">
      <c r="A871">
        <v>870</v>
      </c>
      <c r="B871" s="3">
        <v>1</v>
      </c>
      <c r="C871" s="4">
        <v>2</v>
      </c>
    </row>
    <row r="872" spans="1:5" x14ac:dyDescent="0.25">
      <c r="A872">
        <v>871</v>
      </c>
      <c r="B872" s="3">
        <v>1</v>
      </c>
      <c r="C872" s="4">
        <v>2</v>
      </c>
    </row>
    <row r="873" spans="1:5" x14ac:dyDescent="0.25">
      <c r="A873">
        <v>872</v>
      </c>
      <c r="C873" s="4">
        <v>2</v>
      </c>
    </row>
    <row r="874" spans="1:5" x14ac:dyDescent="0.25">
      <c r="A874">
        <v>873</v>
      </c>
      <c r="C874" s="4">
        <v>2</v>
      </c>
    </row>
    <row r="875" spans="1:5" x14ac:dyDescent="0.25">
      <c r="A875">
        <v>874</v>
      </c>
      <c r="C875" s="4">
        <v>2</v>
      </c>
    </row>
    <row r="876" spans="1:5" x14ac:dyDescent="0.25">
      <c r="A876">
        <v>875</v>
      </c>
      <c r="C876" s="4">
        <v>2</v>
      </c>
    </row>
    <row r="877" spans="1:5" x14ac:dyDescent="0.25">
      <c r="A877">
        <v>876</v>
      </c>
      <c r="C877" s="4">
        <v>2</v>
      </c>
      <c r="D877" s="5">
        <v>3</v>
      </c>
    </row>
    <row r="878" spans="1:5" x14ac:dyDescent="0.25">
      <c r="A878">
        <v>877</v>
      </c>
      <c r="C878" s="4">
        <v>2</v>
      </c>
      <c r="D878" s="5">
        <v>3</v>
      </c>
    </row>
    <row r="879" spans="1:5" x14ac:dyDescent="0.25">
      <c r="A879">
        <v>878</v>
      </c>
      <c r="C879" s="4">
        <v>2</v>
      </c>
      <c r="D879" s="5">
        <v>3</v>
      </c>
    </row>
    <row r="880" spans="1:5" x14ac:dyDescent="0.25">
      <c r="A880">
        <v>879</v>
      </c>
      <c r="C880" s="4">
        <v>2</v>
      </c>
      <c r="D880" s="5">
        <v>3</v>
      </c>
    </row>
    <row r="881" spans="1:5" x14ac:dyDescent="0.25">
      <c r="A881">
        <v>880</v>
      </c>
      <c r="D881" s="5">
        <v>3</v>
      </c>
      <c r="E881" s="2">
        <v>4</v>
      </c>
    </row>
    <row r="882" spans="1:5" x14ac:dyDescent="0.25">
      <c r="A882">
        <v>881</v>
      </c>
      <c r="D882" s="5">
        <v>3</v>
      </c>
      <c r="E882" s="2">
        <v>4</v>
      </c>
    </row>
    <row r="883" spans="1:5" x14ac:dyDescent="0.25">
      <c r="A883">
        <v>882</v>
      </c>
      <c r="D883" s="5">
        <v>3</v>
      </c>
      <c r="E883" s="2">
        <v>4</v>
      </c>
    </row>
    <row r="884" spans="1:5" x14ac:dyDescent="0.25">
      <c r="A884">
        <v>883</v>
      </c>
      <c r="D884" s="5">
        <v>3</v>
      </c>
      <c r="E884" s="2">
        <v>4</v>
      </c>
    </row>
    <row r="885" spans="1:5" x14ac:dyDescent="0.25">
      <c r="A885">
        <v>884</v>
      </c>
      <c r="D885" s="5">
        <v>3</v>
      </c>
      <c r="E885" s="2">
        <v>4</v>
      </c>
    </row>
    <row r="886" spans="1:5" x14ac:dyDescent="0.25">
      <c r="A886">
        <v>885</v>
      </c>
      <c r="B886" s="3">
        <v>1</v>
      </c>
      <c r="D886" s="5">
        <v>3</v>
      </c>
      <c r="E886" s="2">
        <v>4</v>
      </c>
    </row>
    <row r="887" spans="1:5" x14ac:dyDescent="0.25">
      <c r="A887">
        <v>886</v>
      </c>
      <c r="B887" s="3">
        <v>1</v>
      </c>
      <c r="E887" s="2">
        <v>4</v>
      </c>
    </row>
    <row r="888" spans="1:5" x14ac:dyDescent="0.25">
      <c r="A888">
        <v>887</v>
      </c>
      <c r="B888" s="3">
        <v>1</v>
      </c>
      <c r="E888" s="2">
        <v>4</v>
      </c>
    </row>
    <row r="889" spans="1:5" x14ac:dyDescent="0.25">
      <c r="A889">
        <v>888</v>
      </c>
      <c r="B889" s="3">
        <v>1</v>
      </c>
      <c r="E889" s="2">
        <v>4</v>
      </c>
    </row>
    <row r="890" spans="1:5" x14ac:dyDescent="0.25">
      <c r="A890">
        <v>889</v>
      </c>
      <c r="B890" s="3">
        <v>1</v>
      </c>
      <c r="E890" s="2">
        <v>4</v>
      </c>
    </row>
    <row r="891" spans="1:5" x14ac:dyDescent="0.25">
      <c r="A891">
        <v>890</v>
      </c>
      <c r="B891" s="3">
        <v>1</v>
      </c>
      <c r="E891" s="2">
        <v>4</v>
      </c>
    </row>
    <row r="892" spans="1:5" x14ac:dyDescent="0.25">
      <c r="A892">
        <v>891</v>
      </c>
      <c r="B892" s="3">
        <v>1</v>
      </c>
    </row>
    <row r="893" spans="1:5" x14ac:dyDescent="0.25">
      <c r="A893">
        <v>892</v>
      </c>
      <c r="B893" s="3">
        <v>1</v>
      </c>
      <c r="C893" s="4">
        <v>2</v>
      </c>
    </row>
    <row r="894" spans="1:5" x14ac:dyDescent="0.25">
      <c r="A894">
        <v>893</v>
      </c>
      <c r="B894" s="3">
        <v>1</v>
      </c>
      <c r="C894" s="4">
        <v>2</v>
      </c>
    </row>
    <row r="895" spans="1:5" x14ac:dyDescent="0.25">
      <c r="A895">
        <v>894</v>
      </c>
      <c r="B895" s="3">
        <v>1</v>
      </c>
      <c r="C895" s="4">
        <v>2</v>
      </c>
    </row>
    <row r="896" spans="1:5" x14ac:dyDescent="0.25">
      <c r="A896">
        <v>895</v>
      </c>
      <c r="B896" s="3">
        <v>1</v>
      </c>
      <c r="C896" s="4">
        <v>2</v>
      </c>
    </row>
    <row r="897" spans="1:5" x14ac:dyDescent="0.25">
      <c r="A897">
        <v>896</v>
      </c>
      <c r="C897" s="4">
        <v>2</v>
      </c>
    </row>
    <row r="898" spans="1:5" x14ac:dyDescent="0.25">
      <c r="A898">
        <v>897</v>
      </c>
      <c r="C898" s="4">
        <v>2</v>
      </c>
    </row>
    <row r="899" spans="1:5" x14ac:dyDescent="0.25">
      <c r="A899">
        <v>898</v>
      </c>
      <c r="C899" s="4">
        <v>2</v>
      </c>
    </row>
    <row r="900" spans="1:5" x14ac:dyDescent="0.25">
      <c r="A900">
        <v>899</v>
      </c>
      <c r="C900" s="4">
        <v>2</v>
      </c>
      <c r="D900" s="5">
        <v>3</v>
      </c>
    </row>
    <row r="901" spans="1:5" x14ac:dyDescent="0.25">
      <c r="A901">
        <v>900</v>
      </c>
      <c r="C901" s="4">
        <v>2</v>
      </c>
      <c r="D901" s="5">
        <v>3</v>
      </c>
    </row>
    <row r="902" spans="1:5" x14ac:dyDescent="0.25">
      <c r="A902">
        <v>901</v>
      </c>
      <c r="C902" s="4">
        <v>2</v>
      </c>
      <c r="D902" s="5">
        <v>3</v>
      </c>
      <c r="E902" s="2">
        <v>4</v>
      </c>
    </row>
    <row r="903" spans="1:5" x14ac:dyDescent="0.25">
      <c r="A903">
        <v>902</v>
      </c>
      <c r="D903" s="5">
        <v>3</v>
      </c>
      <c r="E903" s="2">
        <v>4</v>
      </c>
    </row>
    <row r="904" spans="1:5" x14ac:dyDescent="0.25">
      <c r="A904">
        <v>903</v>
      </c>
      <c r="D904" s="5">
        <v>3</v>
      </c>
      <c r="E904" s="2">
        <v>4</v>
      </c>
    </row>
    <row r="905" spans="1:5" x14ac:dyDescent="0.25">
      <c r="A905">
        <v>904</v>
      </c>
      <c r="D905" s="5">
        <v>3</v>
      </c>
      <c r="E905" s="2">
        <v>4</v>
      </c>
    </row>
    <row r="906" spans="1:5" x14ac:dyDescent="0.25">
      <c r="A906">
        <v>905</v>
      </c>
      <c r="D906" s="5">
        <v>3</v>
      </c>
      <c r="E906" s="2">
        <v>4</v>
      </c>
    </row>
    <row r="907" spans="1:5" x14ac:dyDescent="0.25">
      <c r="A907">
        <v>906</v>
      </c>
      <c r="D907" s="5">
        <v>3</v>
      </c>
      <c r="E907" s="2">
        <v>4</v>
      </c>
    </row>
    <row r="908" spans="1:5" x14ac:dyDescent="0.25">
      <c r="A908">
        <v>907</v>
      </c>
      <c r="D908" s="5">
        <v>3</v>
      </c>
      <c r="E908" s="2">
        <v>4</v>
      </c>
    </row>
    <row r="909" spans="1:5" x14ac:dyDescent="0.25">
      <c r="A909">
        <v>908</v>
      </c>
      <c r="D909" s="5">
        <v>3</v>
      </c>
      <c r="E909" s="2">
        <v>4</v>
      </c>
    </row>
    <row r="910" spans="1:5" x14ac:dyDescent="0.25">
      <c r="A910">
        <v>909</v>
      </c>
      <c r="B910" s="3">
        <v>1</v>
      </c>
      <c r="D910" s="5">
        <v>3</v>
      </c>
      <c r="E910" s="2">
        <v>4</v>
      </c>
    </row>
    <row r="911" spans="1:5" x14ac:dyDescent="0.25">
      <c r="A911">
        <v>910</v>
      </c>
      <c r="B911" s="3">
        <v>1</v>
      </c>
      <c r="E911" s="2">
        <v>4</v>
      </c>
    </row>
    <row r="912" spans="1:5" x14ac:dyDescent="0.25">
      <c r="A912">
        <v>911</v>
      </c>
      <c r="B912" s="3">
        <v>1</v>
      </c>
    </row>
    <row r="913" spans="1:5" x14ac:dyDescent="0.25">
      <c r="A913">
        <v>912</v>
      </c>
      <c r="B913" s="3">
        <v>1</v>
      </c>
    </row>
    <row r="914" spans="1:5" x14ac:dyDescent="0.25">
      <c r="A914">
        <v>913</v>
      </c>
      <c r="B914" s="3">
        <v>1</v>
      </c>
    </row>
    <row r="915" spans="1:5" x14ac:dyDescent="0.25">
      <c r="A915">
        <v>914</v>
      </c>
      <c r="B915" s="3">
        <v>1</v>
      </c>
    </row>
    <row r="916" spans="1:5" x14ac:dyDescent="0.25">
      <c r="A916">
        <v>915</v>
      </c>
      <c r="B916" s="3">
        <v>1</v>
      </c>
    </row>
    <row r="917" spans="1:5" x14ac:dyDescent="0.25">
      <c r="A917">
        <v>916</v>
      </c>
      <c r="B917" s="3">
        <v>1</v>
      </c>
      <c r="C917" s="4">
        <v>2</v>
      </c>
    </row>
    <row r="918" spans="1:5" x14ac:dyDescent="0.25">
      <c r="A918">
        <v>917</v>
      </c>
      <c r="B918" s="3">
        <v>1</v>
      </c>
      <c r="C918" s="4">
        <v>2</v>
      </c>
    </row>
    <row r="919" spans="1:5" x14ac:dyDescent="0.25">
      <c r="A919">
        <v>918</v>
      </c>
      <c r="B919" s="3">
        <v>1</v>
      </c>
      <c r="C919" s="4">
        <v>2</v>
      </c>
    </row>
    <row r="920" spans="1:5" x14ac:dyDescent="0.25">
      <c r="A920">
        <v>919</v>
      </c>
      <c r="C920" s="4">
        <v>2</v>
      </c>
    </row>
    <row r="921" spans="1:5" x14ac:dyDescent="0.25">
      <c r="A921">
        <v>920</v>
      </c>
      <c r="C921" s="4">
        <v>2</v>
      </c>
    </row>
    <row r="922" spans="1:5" x14ac:dyDescent="0.25">
      <c r="A922">
        <v>921</v>
      </c>
      <c r="C922" s="4">
        <v>2</v>
      </c>
    </row>
    <row r="923" spans="1:5" x14ac:dyDescent="0.25">
      <c r="A923">
        <v>922</v>
      </c>
      <c r="C923" s="4">
        <v>2</v>
      </c>
    </row>
    <row r="924" spans="1:5" x14ac:dyDescent="0.25">
      <c r="A924">
        <v>923</v>
      </c>
      <c r="C924" s="4">
        <v>2</v>
      </c>
      <c r="D924" s="5">
        <v>3</v>
      </c>
    </row>
    <row r="925" spans="1:5" x14ac:dyDescent="0.25">
      <c r="A925">
        <v>924</v>
      </c>
      <c r="C925" s="4">
        <v>2</v>
      </c>
      <c r="D925" s="5">
        <v>3</v>
      </c>
    </row>
    <row r="926" spans="1:5" x14ac:dyDescent="0.25">
      <c r="A926">
        <v>925</v>
      </c>
      <c r="D926" s="5">
        <v>3</v>
      </c>
      <c r="E926" s="2">
        <v>4</v>
      </c>
    </row>
    <row r="927" spans="1:5" x14ac:dyDescent="0.25">
      <c r="A927">
        <v>926</v>
      </c>
      <c r="D927" s="5">
        <v>3</v>
      </c>
      <c r="E927" s="2">
        <v>4</v>
      </c>
    </row>
    <row r="928" spans="1:5" x14ac:dyDescent="0.25">
      <c r="A928">
        <v>927</v>
      </c>
      <c r="D928" s="5">
        <v>3</v>
      </c>
      <c r="E928" s="2">
        <v>4</v>
      </c>
    </row>
    <row r="929" spans="1:5" x14ac:dyDescent="0.25">
      <c r="A929">
        <v>928</v>
      </c>
      <c r="D929" s="5">
        <v>3</v>
      </c>
      <c r="E929" s="2">
        <v>4</v>
      </c>
    </row>
    <row r="930" spans="1:5" x14ac:dyDescent="0.25">
      <c r="A930">
        <v>929</v>
      </c>
      <c r="D930" s="5">
        <v>3</v>
      </c>
      <c r="E930" s="2">
        <v>4</v>
      </c>
    </row>
    <row r="931" spans="1:5" x14ac:dyDescent="0.25">
      <c r="A931">
        <v>930</v>
      </c>
      <c r="D931" s="5">
        <v>3</v>
      </c>
      <c r="E931" s="2">
        <v>4</v>
      </c>
    </row>
    <row r="932" spans="1:5" x14ac:dyDescent="0.25">
      <c r="A932">
        <v>931</v>
      </c>
      <c r="B932" s="3">
        <v>1</v>
      </c>
      <c r="D932" s="5">
        <v>3</v>
      </c>
      <c r="E932" s="2">
        <v>4</v>
      </c>
    </row>
    <row r="933" spans="1:5" x14ac:dyDescent="0.25">
      <c r="A933">
        <v>932</v>
      </c>
      <c r="B933" s="3">
        <v>1</v>
      </c>
      <c r="D933" s="5">
        <v>3</v>
      </c>
      <c r="E933" s="2">
        <v>4</v>
      </c>
    </row>
    <row r="934" spans="1:5" x14ac:dyDescent="0.25">
      <c r="A934">
        <v>933</v>
      </c>
      <c r="B934" s="3">
        <v>1</v>
      </c>
      <c r="E934" s="2">
        <v>4</v>
      </c>
    </row>
    <row r="935" spans="1:5" x14ac:dyDescent="0.25">
      <c r="A935">
        <v>934</v>
      </c>
      <c r="B935" s="3">
        <v>1</v>
      </c>
      <c r="E935" s="2">
        <v>4</v>
      </c>
    </row>
    <row r="936" spans="1:5" x14ac:dyDescent="0.25">
      <c r="A936">
        <v>935</v>
      </c>
      <c r="B936" s="3">
        <v>1</v>
      </c>
    </row>
    <row r="937" spans="1:5" x14ac:dyDescent="0.25">
      <c r="A937">
        <v>936</v>
      </c>
      <c r="B937" s="3">
        <v>1</v>
      </c>
    </row>
    <row r="938" spans="1:5" x14ac:dyDescent="0.25">
      <c r="A938">
        <v>937</v>
      </c>
      <c r="B938" s="3">
        <v>1</v>
      </c>
    </row>
    <row r="939" spans="1:5" x14ac:dyDescent="0.25">
      <c r="A939">
        <v>938</v>
      </c>
      <c r="B939" s="3">
        <v>1</v>
      </c>
      <c r="C939" s="4">
        <v>2</v>
      </c>
    </row>
    <row r="940" spans="1:5" x14ac:dyDescent="0.25">
      <c r="A940">
        <v>939</v>
      </c>
      <c r="B940" s="3">
        <v>1</v>
      </c>
      <c r="C940" s="4">
        <v>2</v>
      </c>
    </row>
    <row r="941" spans="1:5" x14ac:dyDescent="0.25">
      <c r="A941">
        <v>940</v>
      </c>
      <c r="B941" s="3">
        <v>1</v>
      </c>
      <c r="C941" s="4">
        <v>2</v>
      </c>
    </row>
    <row r="942" spans="1:5" x14ac:dyDescent="0.25">
      <c r="A942">
        <v>941</v>
      </c>
      <c r="C942" s="4">
        <v>2</v>
      </c>
    </row>
    <row r="943" spans="1:5" x14ac:dyDescent="0.25">
      <c r="A943">
        <v>942</v>
      </c>
      <c r="C943" s="4">
        <v>2</v>
      </c>
    </row>
    <row r="944" spans="1:5" x14ac:dyDescent="0.25">
      <c r="A944">
        <v>943</v>
      </c>
      <c r="C944" s="4">
        <v>2</v>
      </c>
    </row>
    <row r="945" spans="1:5" x14ac:dyDescent="0.25">
      <c r="A945">
        <v>944</v>
      </c>
      <c r="C945" s="4">
        <v>2</v>
      </c>
    </row>
    <row r="946" spans="1:5" x14ac:dyDescent="0.25">
      <c r="A946">
        <v>945</v>
      </c>
      <c r="C946" s="4">
        <v>2</v>
      </c>
      <c r="D946" s="5">
        <v>3</v>
      </c>
    </row>
    <row r="947" spans="1:5" x14ac:dyDescent="0.25">
      <c r="A947">
        <v>946</v>
      </c>
      <c r="C947" s="4">
        <v>2</v>
      </c>
      <c r="D947" s="5">
        <v>3</v>
      </c>
    </row>
    <row r="948" spans="1:5" x14ac:dyDescent="0.25">
      <c r="A948">
        <v>947</v>
      </c>
      <c r="C948" s="4">
        <v>2</v>
      </c>
      <c r="D948" s="5">
        <v>3</v>
      </c>
    </row>
    <row r="949" spans="1:5" x14ac:dyDescent="0.25">
      <c r="A949">
        <v>948</v>
      </c>
      <c r="D949" s="5">
        <v>3</v>
      </c>
      <c r="E949" s="2">
        <v>4</v>
      </c>
    </row>
    <row r="950" spans="1:5" x14ac:dyDescent="0.25">
      <c r="A950">
        <v>949</v>
      </c>
      <c r="D950" s="5">
        <v>3</v>
      </c>
      <c r="E950" s="2">
        <v>4</v>
      </c>
    </row>
    <row r="951" spans="1:5" x14ac:dyDescent="0.25">
      <c r="A951">
        <v>950</v>
      </c>
      <c r="D951" s="5">
        <v>3</v>
      </c>
      <c r="E951" s="2">
        <v>4</v>
      </c>
    </row>
    <row r="952" spans="1:5" x14ac:dyDescent="0.25">
      <c r="A952">
        <v>951</v>
      </c>
      <c r="D952" s="5">
        <v>3</v>
      </c>
      <c r="E952" s="2">
        <v>4</v>
      </c>
    </row>
    <row r="953" spans="1:5" x14ac:dyDescent="0.25">
      <c r="A953">
        <v>952</v>
      </c>
      <c r="D953" s="5">
        <v>3</v>
      </c>
      <c r="E953" s="2">
        <v>4</v>
      </c>
    </row>
    <row r="954" spans="1:5" x14ac:dyDescent="0.25">
      <c r="A954">
        <v>953</v>
      </c>
      <c r="B954" s="3">
        <v>1</v>
      </c>
      <c r="D954" s="5">
        <v>3</v>
      </c>
      <c r="E954" s="2">
        <v>4</v>
      </c>
    </row>
    <row r="955" spans="1:5" x14ac:dyDescent="0.25">
      <c r="A955">
        <v>954</v>
      </c>
      <c r="B955" s="3">
        <v>1</v>
      </c>
      <c r="D955" s="5">
        <v>3</v>
      </c>
      <c r="E955" s="2">
        <v>4</v>
      </c>
    </row>
    <row r="956" spans="1:5" x14ac:dyDescent="0.25">
      <c r="A956">
        <v>955</v>
      </c>
      <c r="B956" s="3">
        <v>1</v>
      </c>
      <c r="E956" s="2">
        <v>4</v>
      </c>
    </row>
    <row r="957" spans="1:5" x14ac:dyDescent="0.25">
      <c r="A957">
        <v>956</v>
      </c>
      <c r="B957" s="3">
        <v>1</v>
      </c>
      <c r="E957" s="2">
        <v>4</v>
      </c>
    </row>
    <row r="958" spans="1:5" x14ac:dyDescent="0.25">
      <c r="A958">
        <v>957</v>
      </c>
      <c r="B958" s="3">
        <v>1</v>
      </c>
    </row>
    <row r="959" spans="1:5" x14ac:dyDescent="0.25">
      <c r="A959">
        <v>958</v>
      </c>
      <c r="B959" s="3">
        <v>1</v>
      </c>
    </row>
    <row r="960" spans="1:5" x14ac:dyDescent="0.25">
      <c r="A960">
        <v>959</v>
      </c>
      <c r="B960" s="3">
        <v>1</v>
      </c>
    </row>
    <row r="961" spans="1:5" x14ac:dyDescent="0.25">
      <c r="A961">
        <v>960</v>
      </c>
      <c r="B961" s="3">
        <v>1</v>
      </c>
      <c r="C961" s="4">
        <v>2</v>
      </c>
    </row>
    <row r="962" spans="1:5" x14ac:dyDescent="0.25">
      <c r="A962">
        <v>961</v>
      </c>
      <c r="B962" s="3">
        <v>1</v>
      </c>
      <c r="C962" s="4">
        <v>2</v>
      </c>
    </row>
    <row r="963" spans="1:5" x14ac:dyDescent="0.25">
      <c r="A963">
        <v>962</v>
      </c>
      <c r="B963" s="3">
        <v>1</v>
      </c>
      <c r="C963" s="4">
        <v>2</v>
      </c>
    </row>
    <row r="964" spans="1:5" x14ac:dyDescent="0.25">
      <c r="A964">
        <v>963</v>
      </c>
      <c r="C964" s="4">
        <v>2</v>
      </c>
    </row>
    <row r="965" spans="1:5" x14ac:dyDescent="0.25">
      <c r="A965">
        <v>964</v>
      </c>
      <c r="C965" s="4">
        <v>2</v>
      </c>
    </row>
    <row r="966" spans="1:5" x14ac:dyDescent="0.25">
      <c r="A966">
        <v>965</v>
      </c>
      <c r="C966" s="4">
        <v>2</v>
      </c>
    </row>
    <row r="967" spans="1:5" x14ac:dyDescent="0.25">
      <c r="A967">
        <v>966</v>
      </c>
      <c r="C967" s="4">
        <v>2</v>
      </c>
    </row>
    <row r="968" spans="1:5" x14ac:dyDescent="0.25">
      <c r="A968">
        <v>967</v>
      </c>
      <c r="C968" s="4">
        <v>2</v>
      </c>
    </row>
    <row r="969" spans="1:5" x14ac:dyDescent="0.25">
      <c r="A969">
        <v>968</v>
      </c>
      <c r="C969" s="4">
        <v>2</v>
      </c>
      <c r="D969" s="5">
        <v>3</v>
      </c>
    </row>
    <row r="970" spans="1:5" x14ac:dyDescent="0.25">
      <c r="A970">
        <v>969</v>
      </c>
      <c r="D970" s="5">
        <v>3</v>
      </c>
    </row>
    <row r="971" spans="1:5" x14ac:dyDescent="0.25">
      <c r="A971">
        <v>970</v>
      </c>
      <c r="D971" s="5">
        <v>3</v>
      </c>
      <c r="E971" s="2">
        <v>4</v>
      </c>
    </row>
    <row r="972" spans="1:5" x14ac:dyDescent="0.25">
      <c r="A972">
        <v>971</v>
      </c>
      <c r="D972" s="5">
        <v>3</v>
      </c>
      <c r="E972" s="2">
        <v>4</v>
      </c>
    </row>
    <row r="973" spans="1:5" x14ac:dyDescent="0.25">
      <c r="A973">
        <v>972</v>
      </c>
      <c r="D973" s="5">
        <v>3</v>
      </c>
      <c r="E973" s="2">
        <v>4</v>
      </c>
    </row>
    <row r="974" spans="1:5" x14ac:dyDescent="0.25">
      <c r="A974">
        <v>973</v>
      </c>
      <c r="D974" s="5">
        <v>3</v>
      </c>
      <c r="E974" s="2">
        <v>4</v>
      </c>
    </row>
    <row r="975" spans="1:5" x14ac:dyDescent="0.25">
      <c r="A975">
        <v>974</v>
      </c>
      <c r="B975" s="3">
        <v>1</v>
      </c>
      <c r="D975" s="5">
        <v>3</v>
      </c>
      <c r="E975" s="2">
        <v>4</v>
      </c>
    </row>
    <row r="976" spans="1:5" x14ac:dyDescent="0.25">
      <c r="A976">
        <v>975</v>
      </c>
      <c r="B976" s="3">
        <v>1</v>
      </c>
      <c r="D976" s="5">
        <v>3</v>
      </c>
      <c r="E976" s="2">
        <v>4</v>
      </c>
    </row>
    <row r="977" spans="1:5" x14ac:dyDescent="0.25">
      <c r="A977">
        <v>976</v>
      </c>
      <c r="B977" s="3">
        <v>1</v>
      </c>
      <c r="D977" s="5">
        <v>3</v>
      </c>
      <c r="E977" s="2">
        <v>4</v>
      </c>
    </row>
    <row r="978" spans="1:5" x14ac:dyDescent="0.25">
      <c r="A978">
        <v>977</v>
      </c>
      <c r="B978" s="3">
        <v>1</v>
      </c>
      <c r="D978" s="5">
        <v>3</v>
      </c>
      <c r="E978" s="2">
        <v>4</v>
      </c>
    </row>
    <row r="979" spans="1:5" x14ac:dyDescent="0.25">
      <c r="A979">
        <v>978</v>
      </c>
      <c r="B979" s="3">
        <v>1</v>
      </c>
      <c r="E979" s="2">
        <v>4</v>
      </c>
    </row>
    <row r="980" spans="1:5" x14ac:dyDescent="0.25">
      <c r="A980">
        <v>979</v>
      </c>
      <c r="B980" s="3">
        <v>1</v>
      </c>
      <c r="E980" s="2">
        <v>4</v>
      </c>
    </row>
    <row r="981" spans="1:5" x14ac:dyDescent="0.25">
      <c r="A981">
        <v>980</v>
      </c>
      <c r="B981" s="3">
        <v>1</v>
      </c>
    </row>
    <row r="982" spans="1:5" x14ac:dyDescent="0.25">
      <c r="A982">
        <v>981</v>
      </c>
      <c r="B982" s="3">
        <v>1</v>
      </c>
      <c r="C982" s="4">
        <v>2</v>
      </c>
    </row>
    <row r="983" spans="1:5" x14ac:dyDescent="0.25">
      <c r="A983">
        <v>982</v>
      </c>
      <c r="B983" s="3">
        <v>1</v>
      </c>
      <c r="C983" s="4">
        <v>2</v>
      </c>
    </row>
    <row r="984" spans="1:5" x14ac:dyDescent="0.25">
      <c r="A984">
        <v>983</v>
      </c>
      <c r="B984" s="3">
        <v>1</v>
      </c>
      <c r="C984" s="4">
        <v>2</v>
      </c>
    </row>
    <row r="985" spans="1:5" x14ac:dyDescent="0.25">
      <c r="A985">
        <v>984</v>
      </c>
      <c r="B985" s="3">
        <v>1</v>
      </c>
      <c r="C985" s="4">
        <v>2</v>
      </c>
    </row>
    <row r="986" spans="1:5" x14ac:dyDescent="0.25">
      <c r="A986">
        <v>985</v>
      </c>
      <c r="C986" s="4">
        <v>2</v>
      </c>
    </row>
    <row r="987" spans="1:5" x14ac:dyDescent="0.25">
      <c r="A987">
        <v>986</v>
      </c>
      <c r="C987" s="4">
        <v>2</v>
      </c>
    </row>
    <row r="988" spans="1:5" x14ac:dyDescent="0.25">
      <c r="A988">
        <v>987</v>
      </c>
      <c r="C988" s="4">
        <v>2</v>
      </c>
    </row>
    <row r="989" spans="1:5" x14ac:dyDescent="0.25">
      <c r="A989">
        <v>988</v>
      </c>
      <c r="C989" s="4">
        <v>2</v>
      </c>
    </row>
    <row r="990" spans="1:5" x14ac:dyDescent="0.25">
      <c r="A990">
        <v>989</v>
      </c>
      <c r="C990" s="4">
        <v>2</v>
      </c>
    </row>
    <row r="991" spans="1:5" x14ac:dyDescent="0.25">
      <c r="A991">
        <v>990</v>
      </c>
      <c r="C991" s="4">
        <v>2</v>
      </c>
    </row>
    <row r="992" spans="1:5" x14ac:dyDescent="0.25">
      <c r="A992">
        <v>991</v>
      </c>
      <c r="C992" s="4">
        <v>2</v>
      </c>
      <c r="D992" s="5">
        <v>3</v>
      </c>
    </row>
    <row r="993" spans="1:5" x14ac:dyDescent="0.25">
      <c r="A993">
        <v>992</v>
      </c>
      <c r="D993" s="5">
        <v>3</v>
      </c>
    </row>
    <row r="994" spans="1:5" x14ac:dyDescent="0.25">
      <c r="A994">
        <v>993</v>
      </c>
      <c r="D994" s="5">
        <v>3</v>
      </c>
      <c r="E994" s="2">
        <v>4</v>
      </c>
    </row>
    <row r="995" spans="1:5" x14ac:dyDescent="0.25">
      <c r="A995">
        <v>994</v>
      </c>
      <c r="D995" s="5">
        <v>3</v>
      </c>
      <c r="E995" s="2">
        <v>4</v>
      </c>
    </row>
    <row r="996" spans="1:5" x14ac:dyDescent="0.25">
      <c r="A996">
        <v>995</v>
      </c>
      <c r="D996" s="5">
        <v>3</v>
      </c>
      <c r="E996" s="2">
        <v>4</v>
      </c>
    </row>
    <row r="997" spans="1:5" x14ac:dyDescent="0.25">
      <c r="A997">
        <v>996</v>
      </c>
      <c r="D997" s="5">
        <v>3</v>
      </c>
      <c r="E997" s="2">
        <v>4</v>
      </c>
    </row>
    <row r="998" spans="1:5" x14ac:dyDescent="0.25">
      <c r="A998">
        <v>997</v>
      </c>
      <c r="B998" s="3">
        <v>1</v>
      </c>
      <c r="D998" s="5">
        <v>3</v>
      </c>
      <c r="E998" s="2">
        <v>4</v>
      </c>
    </row>
    <row r="999" spans="1:5" x14ac:dyDescent="0.25">
      <c r="A999">
        <v>998</v>
      </c>
      <c r="B999" s="3">
        <v>1</v>
      </c>
      <c r="D999" s="5">
        <v>3</v>
      </c>
      <c r="E999" s="2">
        <v>4</v>
      </c>
    </row>
    <row r="1000" spans="1:5" x14ac:dyDescent="0.25">
      <c r="A1000">
        <v>999</v>
      </c>
      <c r="B1000" s="3">
        <v>1</v>
      </c>
      <c r="D1000" s="5">
        <v>3</v>
      </c>
      <c r="E1000" s="2">
        <v>4</v>
      </c>
    </row>
    <row r="1001" spans="1:5" x14ac:dyDescent="0.25">
      <c r="A1001">
        <v>1000</v>
      </c>
      <c r="B1001" s="3">
        <v>1</v>
      </c>
      <c r="D1001" s="5">
        <v>3</v>
      </c>
      <c r="E1001" s="2">
        <v>4</v>
      </c>
    </row>
    <row r="1002" spans="1:5" x14ac:dyDescent="0.25">
      <c r="A1002">
        <v>1001</v>
      </c>
      <c r="B1002" s="3">
        <v>1</v>
      </c>
      <c r="E1002" s="2">
        <v>4</v>
      </c>
    </row>
    <row r="1003" spans="1:5" x14ac:dyDescent="0.25">
      <c r="A1003">
        <v>1002</v>
      </c>
      <c r="B1003" s="3">
        <v>1</v>
      </c>
      <c r="E1003" s="2">
        <v>4</v>
      </c>
    </row>
    <row r="1004" spans="1:5" x14ac:dyDescent="0.25">
      <c r="A1004">
        <v>1003</v>
      </c>
      <c r="B1004" s="3">
        <v>1</v>
      </c>
      <c r="E1004" s="2">
        <v>4</v>
      </c>
    </row>
    <row r="1005" spans="1:5" x14ac:dyDescent="0.25">
      <c r="A1005">
        <v>1004</v>
      </c>
      <c r="B1005" s="3">
        <v>1</v>
      </c>
    </row>
    <row r="1006" spans="1:5" x14ac:dyDescent="0.25">
      <c r="A1006">
        <v>1005</v>
      </c>
      <c r="B1006" s="3">
        <v>1</v>
      </c>
      <c r="C1006" s="4">
        <v>2</v>
      </c>
    </row>
    <row r="1007" spans="1:5" x14ac:dyDescent="0.25">
      <c r="A1007">
        <v>1006</v>
      </c>
      <c r="B1007" s="3">
        <v>1</v>
      </c>
      <c r="C1007" s="4">
        <v>2</v>
      </c>
    </row>
    <row r="1008" spans="1:5" x14ac:dyDescent="0.25">
      <c r="A1008">
        <v>1007</v>
      </c>
      <c r="B1008" s="3">
        <v>1</v>
      </c>
      <c r="C1008" s="4">
        <v>2</v>
      </c>
    </row>
    <row r="1009" spans="1:6" x14ac:dyDescent="0.25">
      <c r="A1009">
        <v>1008</v>
      </c>
      <c r="C1009" s="4">
        <v>2</v>
      </c>
    </row>
    <row r="1010" spans="1:6" x14ac:dyDescent="0.25">
      <c r="A1010">
        <v>1009</v>
      </c>
      <c r="C1010" s="4">
        <v>2</v>
      </c>
    </row>
    <row r="1011" spans="1:6" x14ac:dyDescent="0.25">
      <c r="A1011">
        <v>1010</v>
      </c>
      <c r="C1011" s="4">
        <v>2</v>
      </c>
    </row>
    <row r="1012" spans="1:6" x14ac:dyDescent="0.25">
      <c r="A1012">
        <v>1011</v>
      </c>
      <c r="C1012" s="4">
        <v>2</v>
      </c>
    </row>
    <row r="1013" spans="1:6" x14ac:dyDescent="0.25">
      <c r="A1013">
        <v>1012</v>
      </c>
      <c r="C1013" s="4">
        <v>2</v>
      </c>
    </row>
    <row r="1014" spans="1:6" x14ac:dyDescent="0.25">
      <c r="A1014">
        <v>1013</v>
      </c>
      <c r="C1014" s="4">
        <v>2</v>
      </c>
    </row>
    <row r="1015" spans="1:6" x14ac:dyDescent="0.25">
      <c r="A1015">
        <v>1014</v>
      </c>
      <c r="C1015" s="4">
        <v>2</v>
      </c>
      <c r="D1015" s="5">
        <v>3</v>
      </c>
    </row>
    <row r="1016" spans="1:6" x14ac:dyDescent="0.25">
      <c r="A1016">
        <v>1015</v>
      </c>
      <c r="C1016" s="4">
        <v>2</v>
      </c>
      <c r="D1016" s="5">
        <v>3</v>
      </c>
    </row>
    <row r="1017" spans="1:6" x14ac:dyDescent="0.25">
      <c r="A1017">
        <v>1016</v>
      </c>
      <c r="C1017" s="4">
        <v>2</v>
      </c>
      <c r="D1017" s="5">
        <v>3</v>
      </c>
    </row>
    <row r="1018" spans="1:6" x14ac:dyDescent="0.25">
      <c r="A1018">
        <v>1017</v>
      </c>
      <c r="C1018" s="4">
        <v>2</v>
      </c>
      <c r="D1018" s="5">
        <v>3</v>
      </c>
    </row>
    <row r="1019" spans="1:6" x14ac:dyDescent="0.25">
      <c r="A1019">
        <v>1018</v>
      </c>
      <c r="D1019" s="5">
        <v>3</v>
      </c>
    </row>
    <row r="1020" spans="1:6" x14ac:dyDescent="0.25">
      <c r="A1020">
        <v>1019</v>
      </c>
      <c r="D1020" s="5">
        <v>3</v>
      </c>
      <c r="F102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D22F-00BD-48AB-916E-1F750279E6DB}">
  <dimension ref="A1:EA50"/>
  <sheetViews>
    <sheetView tabSelected="1" topLeftCell="AO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292</v>
      </c>
      <c r="AP1" t="s">
        <v>293</v>
      </c>
      <c r="AQ1" t="s">
        <v>294</v>
      </c>
      <c r="AR1" t="s">
        <v>295</v>
      </c>
      <c r="AT1" t="s">
        <v>296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314</v>
      </c>
      <c r="BS1" t="s">
        <v>315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198.05337399999999</v>
      </c>
      <c r="B2">
        <v>5.3832060000000004</v>
      </c>
      <c r="C2">
        <v>186.83289199999999</v>
      </c>
      <c r="D2">
        <v>7.426069</v>
      </c>
      <c r="E2">
        <v>197.86827700000001</v>
      </c>
      <c r="F2">
        <v>5.3602819999999998</v>
      </c>
      <c r="G2">
        <v>208.265139</v>
      </c>
      <c r="H2">
        <v>8.2427790000000005</v>
      </c>
      <c r="K2">
        <f>(13/200)</f>
        <v>6.5000000000000002E-2</v>
      </c>
      <c r="L2">
        <f>(12/200)</f>
        <v>0.06</v>
      </c>
      <c r="M2">
        <f>(13/200)</f>
        <v>6.5000000000000002E-2</v>
      </c>
      <c r="N2">
        <f>(16/200)</f>
        <v>0.08</v>
      </c>
      <c r="P2">
        <f>(13/200)</f>
        <v>6.5000000000000002E-2</v>
      </c>
      <c r="Q2">
        <f>(13/200)</f>
        <v>6.5000000000000002E-2</v>
      </c>
      <c r="R2">
        <f>(12/200)</f>
        <v>0.06</v>
      </c>
      <c r="S2">
        <f>(15/200)</f>
        <v>7.4999999999999997E-2</v>
      </c>
      <c r="U2">
        <f>0.065+0.065</f>
        <v>0.13</v>
      </c>
      <c r="V2">
        <f>0.06+0.065</f>
        <v>0.125</v>
      </c>
      <c r="W2">
        <f>0.065+0.06</f>
        <v>0.125</v>
      </c>
      <c r="X2">
        <f>0.08+0.075</f>
        <v>0.155</v>
      </c>
      <c r="Z2">
        <f>SQRT((ABS($A$3-$A$2)^2+(ABS($B$3-$B$2)^2)))</f>
        <v>20.295195907042263</v>
      </c>
      <c r="AA2">
        <f>SQRT((ABS($C$3-$C$2)^2+(ABS($D$3-$D$2)^2)))</f>
        <v>18.589859197360887</v>
      </c>
      <c r="AB2">
        <f>SQRT((ABS($E$3-$E$2)^2+(ABS($F$3-$F$2)^2)))</f>
        <v>19.746613769546634</v>
      </c>
      <c r="AC2">
        <f>SQRT((ABS($G$3-$G$2)^2+(ABS($H$3-$H$2)^2)))</f>
        <v>21.448815200918972</v>
      </c>
      <c r="AE2">
        <f>(COUNTA(U2:U12)/SUM(U2:U12))</f>
        <v>8.4507042253521139</v>
      </c>
      <c r="AF2">
        <f>(COUNTA(V2:V12)/SUM(V2:V12))</f>
        <v>8.3333333333333339</v>
      </c>
      <c r="AG2">
        <f>(COUNTA(W2:W12)/SUM(W2:W12))</f>
        <v>8.571428571428573</v>
      </c>
      <c r="AH2">
        <f>(COUNTA(X2:X12)/SUM(X2:X12))</f>
        <v>8.1081081081081088</v>
      </c>
      <c r="AJ2">
        <f>1/0.13</f>
        <v>7.6923076923076916</v>
      </c>
      <c r="AK2">
        <f>1/0.125</f>
        <v>8</v>
      </c>
      <c r="AL2">
        <f>1/0.125</f>
        <v>8</v>
      </c>
      <c r="AM2">
        <f>1/0.155</f>
        <v>6.4516129032258069</v>
      </c>
      <c r="AO2">
        <f>$Z2/$U2</f>
        <v>156.11689159263278</v>
      </c>
      <c r="AP2">
        <f>$AA2/$V2</f>
        <v>148.7188735788871</v>
      </c>
      <c r="AQ2">
        <f>$AB2/$W2</f>
        <v>157.97291015637308</v>
      </c>
      <c r="AR2">
        <f>$AC2/$X2</f>
        <v>138.37945290915465</v>
      </c>
      <c r="AT2">
        <f>AT4/AT6</f>
        <v>181.9398935973675</v>
      </c>
      <c r="AV2">
        <f>((0.065/0.13)*100)</f>
        <v>50</v>
      </c>
      <c r="AW2">
        <f>((0.06/0.125)*100)</f>
        <v>48</v>
      </c>
      <c r="AX2">
        <f>((0.065/0.125)*100)</f>
        <v>52</v>
      </c>
      <c r="AY2">
        <f>((0.08/0.155)*100)</f>
        <v>51.612903225806448</v>
      </c>
      <c r="BA2">
        <f>((0.065/0.13)*100)</f>
        <v>50</v>
      </c>
      <c r="BB2">
        <f>((0.065/0.125)*100)</f>
        <v>52</v>
      </c>
      <c r="BC2">
        <f>((0.06/0.125)*100)</f>
        <v>48</v>
      </c>
      <c r="BD2">
        <f>((0.075/0.155)*100)</f>
        <v>48.387096774193544</v>
      </c>
      <c r="BF2">
        <f>ABS($B$2-$D$2)</f>
        <v>2.0428629999999997</v>
      </c>
      <c r="BG2">
        <f>ABS($F$2-$H$2)</f>
        <v>2.8824970000000008</v>
      </c>
      <c r="BL2">
        <f>SQRT((ABS($A$2-$E$2)^2+(ABS($B$2-$F$2)^2)))</f>
        <v>0.18651115029668972</v>
      </c>
      <c r="BM2">
        <f>SQRT((ABS($C$2-$G$3)^2+(ABS($D$2-$H$3)^2)))</f>
        <v>0.22125961905643823</v>
      </c>
      <c r="BO2">
        <f>SQRT((ABS($A$2-$G$3)^2+(ABS($B$2-$H$3)^2)))</f>
        <v>11.454738076792943</v>
      </c>
      <c r="BP2">
        <f>SQRT((ABS($C$2-$E$2)^2+(ABS($D$2-$F$2)^2)))</f>
        <v>11.227074330723674</v>
      </c>
      <c r="BR2">
        <f>DEGREES(ACOS((11.2779777692193^2+19.7466137695466^2-9.03834651323155^2)/(2*11.2779777692193*19.7466137695466)))</f>
        <v>12.148068764152995</v>
      </c>
      <c r="BS2">
        <f>DEGREES(ACOS((10.789046686434^2+21.448815200919^2-11.2779777692193^2)/(2*10.789046686434*21.448815200919)))</f>
        <v>13.904630443375289</v>
      </c>
      <c r="BU2">
        <v>13</v>
      </c>
      <c r="BV2">
        <v>1</v>
      </c>
      <c r="BW2">
        <v>1</v>
      </c>
      <c r="BX2">
        <v>13</v>
      </c>
      <c r="BY2">
        <v>12</v>
      </c>
      <c r="BZ2">
        <v>0</v>
      </c>
      <c r="CA2">
        <v>12</v>
      </c>
      <c r="CB2">
        <v>2</v>
      </c>
      <c r="CC2">
        <v>13</v>
      </c>
      <c r="CD2">
        <v>0</v>
      </c>
      <c r="CE2">
        <v>12</v>
      </c>
      <c r="CF2">
        <v>3</v>
      </c>
      <c r="CG2">
        <v>16</v>
      </c>
      <c r="CH2">
        <v>13</v>
      </c>
      <c r="CI2">
        <v>3</v>
      </c>
      <c r="CJ2">
        <v>4</v>
      </c>
      <c r="CL2">
        <v>13</v>
      </c>
      <c r="CM2">
        <v>0</v>
      </c>
      <c r="CN2">
        <v>0</v>
      </c>
      <c r="CO2">
        <v>13</v>
      </c>
      <c r="CP2">
        <v>13</v>
      </c>
      <c r="CQ2">
        <v>1</v>
      </c>
      <c r="CR2">
        <v>12</v>
      </c>
      <c r="CS2">
        <v>0</v>
      </c>
      <c r="CT2">
        <v>12</v>
      </c>
      <c r="CU2">
        <v>0</v>
      </c>
      <c r="CV2">
        <v>12</v>
      </c>
      <c r="CW2">
        <v>0</v>
      </c>
      <c r="CX2">
        <v>15</v>
      </c>
      <c r="CY2">
        <v>13</v>
      </c>
      <c r="CZ2">
        <v>0</v>
      </c>
      <c r="DA2">
        <v>0</v>
      </c>
      <c r="DC2">
        <f>((1/13)*100)</f>
        <v>7.6923076923076925</v>
      </c>
      <c r="DD2">
        <f>((1/13)*100)</f>
        <v>7.6923076923076925</v>
      </c>
      <c r="DE2">
        <f>((13/13)*100)</f>
        <v>100</v>
      </c>
      <c r="DF2">
        <f>((0/12)*100)</f>
        <v>0</v>
      </c>
      <c r="DG2">
        <f>((12/12)*100)</f>
        <v>100</v>
      </c>
      <c r="DH2">
        <f>((2/12)*100)</f>
        <v>16.666666666666664</v>
      </c>
      <c r="DI2">
        <f>((0/13)*100)</f>
        <v>0</v>
      </c>
      <c r="DJ2">
        <f>((12/13)*100)</f>
        <v>92.307692307692307</v>
      </c>
      <c r="DK2">
        <f>((3/13)*100)</f>
        <v>23.076923076923077</v>
      </c>
      <c r="DL2">
        <f>((13/16)*100)</f>
        <v>81.25</v>
      </c>
      <c r="DM2">
        <f>((3/16)*100)</f>
        <v>18.75</v>
      </c>
      <c r="DN2">
        <f>((4/16)*100)</f>
        <v>25</v>
      </c>
      <c r="DP2">
        <f>((0/13)*100)</f>
        <v>0</v>
      </c>
      <c r="DQ2">
        <f>((0/13)*100)</f>
        <v>0</v>
      </c>
      <c r="DR2">
        <f>((13/13)*100)</f>
        <v>100</v>
      </c>
      <c r="DS2">
        <f>((1/13)*100)</f>
        <v>7.6923076923076925</v>
      </c>
      <c r="DT2">
        <f>((12/13)*100)</f>
        <v>92.307692307692307</v>
      </c>
      <c r="DU2">
        <f>((0/13)*100)</f>
        <v>0</v>
      </c>
      <c r="DV2">
        <f>((0/12)*100)</f>
        <v>0</v>
      </c>
      <c r="DW2">
        <f>((12/12)*100)</f>
        <v>100</v>
      </c>
      <c r="DX2">
        <f>((0/12)*100)</f>
        <v>0</v>
      </c>
      <c r="DY2">
        <f>((13/15)*100)</f>
        <v>86.666666666666671</v>
      </c>
      <c r="DZ2">
        <f>((0/15)*100)</f>
        <v>0</v>
      </c>
      <c r="EA2">
        <f>((0/15)*100)</f>
        <v>0</v>
      </c>
    </row>
    <row r="3" spans="1:131" x14ac:dyDescent="0.25">
      <c r="A3">
        <v>177.76154199999999</v>
      </c>
      <c r="B3">
        <v>5.752707</v>
      </c>
      <c r="C3">
        <v>168.24729400000001</v>
      </c>
      <c r="D3">
        <v>7.8240790000000002</v>
      </c>
      <c r="E3">
        <v>178.12226899999999</v>
      </c>
      <c r="F3">
        <v>5.2056100000000001</v>
      </c>
      <c r="G3">
        <v>186.82459499999999</v>
      </c>
      <c r="H3">
        <v>7.6471730000000004</v>
      </c>
      <c r="K3">
        <f>(12/200)</f>
        <v>0.06</v>
      </c>
      <c r="L3">
        <f>(14/200)</f>
        <v>7.0000000000000007E-2</v>
      </c>
      <c r="M3">
        <f>(12/200)</f>
        <v>0.06</v>
      </c>
      <c r="N3">
        <f>(13/200)</f>
        <v>6.5000000000000002E-2</v>
      </c>
      <c r="P3">
        <f>(13/200)</f>
        <v>6.5000000000000002E-2</v>
      </c>
      <c r="Q3">
        <f>(14/200)</f>
        <v>7.0000000000000007E-2</v>
      </c>
      <c r="R3">
        <f>(13/200)</f>
        <v>6.5000000000000002E-2</v>
      </c>
      <c r="S3">
        <f>(12/200)</f>
        <v>0.06</v>
      </c>
      <c r="U3">
        <f>0.06+0.065</f>
        <v>0.125</v>
      </c>
      <c r="V3">
        <f>0.07+0.07</f>
        <v>0.14000000000000001</v>
      </c>
      <c r="W3">
        <f>0.06+0.065</f>
        <v>0.125</v>
      </c>
      <c r="X3">
        <f>0.065+0.06</f>
        <v>0.125</v>
      </c>
      <c r="Z3">
        <f>SQRT((ABS($A$4-$A$3)^2+(ABS($B$4-$B$3)^2)))</f>
        <v>16.567945475055758</v>
      </c>
      <c r="AA3">
        <f>SQRT((ABS($C$4-$C$3)^2+(ABS($D$4-$D$3)^2)))</f>
        <v>15.163407070476504</v>
      </c>
      <c r="AB3">
        <f>SQRT((ABS($E$4-$E$3)^2+(ABS($F$4-$F$3)^2)))</f>
        <v>16.496867137433448</v>
      </c>
      <c r="AC3">
        <f>SQRT((ABS($G$4-$G$3)^2+(ABS($H$4-$H$3)^2)))</f>
        <v>17.7705938287401</v>
      </c>
      <c r="AJ3">
        <f>1/0.125</f>
        <v>8</v>
      </c>
      <c r="AK3">
        <f>1/0.14</f>
        <v>7.1428571428571423</v>
      </c>
      <c r="AL3">
        <f>1/0.125</f>
        <v>8</v>
      </c>
      <c r="AM3">
        <f>1/0.125</f>
        <v>8</v>
      </c>
      <c r="AO3">
        <f>$Z3/$U3</f>
        <v>132.54356380044607</v>
      </c>
      <c r="AP3">
        <f>$AA3/$V3</f>
        <v>108.31005050340359</v>
      </c>
      <c r="AQ3">
        <f>$AB3/$W3</f>
        <v>131.97493709946758</v>
      </c>
      <c r="AR3">
        <f>$AC3/$X3</f>
        <v>142.1647506299208</v>
      </c>
      <c r="AT3" t="s">
        <v>297</v>
      </c>
      <c r="AV3">
        <f>((0.06/0.125)*100)</f>
        <v>48</v>
      </c>
      <c r="AW3">
        <f>((0.07/0.14)*100)</f>
        <v>50</v>
      </c>
      <c r="AX3">
        <f>((0.06/0.125)*100)</f>
        <v>48</v>
      </c>
      <c r="AY3">
        <f>((0.065/0.125)*100)</f>
        <v>52</v>
      </c>
      <c r="BA3">
        <f>((0.065/0.125)*100)</f>
        <v>52</v>
      </c>
      <c r="BB3">
        <f>((0.07/0.14)*100)</f>
        <v>50</v>
      </c>
      <c r="BC3">
        <f>((0.065/0.125)*100)</f>
        <v>52</v>
      </c>
      <c r="BD3">
        <f>((0.06/0.125)*100)</f>
        <v>48</v>
      </c>
      <c r="BF3">
        <f>ABS($B$3-$D$3)</f>
        <v>2.0713720000000002</v>
      </c>
      <c r="BG3">
        <f>ABS($F$3-$H$3)</f>
        <v>2.4415630000000004</v>
      </c>
      <c r="BL3">
        <f>SQRT((ABS($A$3-$E$3)^2+(ABS($B$3-$F$3)^2)))</f>
        <v>0.65531602753022755</v>
      </c>
      <c r="BM3">
        <f>SQRT((ABS($C$3-$G$4)^2+(ABS($D$3-$H$4)^2)))</f>
        <v>0.87683571307341945</v>
      </c>
      <c r="BO3">
        <f>SQRT((ABS($A$3-$G$3)^2+(ABS($B$3-$H$3)^2)))</f>
        <v>9.2589379037751911</v>
      </c>
      <c r="BP3">
        <f>SQRT((ABS($C$3-$E$3)^2+(ABS($D$3-$F$3)^2)))</f>
        <v>10.216237622265135</v>
      </c>
      <c r="BR3">
        <f>DEGREES(ACOS((9.52765970726751^2+16.4968671374334^2-7.83253513808121^2)/(2*9.52765970726751*16.4968671374334)))</f>
        <v>16.392882831411161</v>
      </c>
      <c r="BS3">
        <f>DEGREES(ACOS((9.03834651323155^2+17.7705938287401^2-9.52765970726751^2)/(2*9.03834651323155*17.7705938287401)))</f>
        <v>17.295084939615233</v>
      </c>
      <c r="BU3">
        <v>12</v>
      </c>
      <c r="BV3">
        <v>0</v>
      </c>
      <c r="BW3">
        <v>0</v>
      </c>
      <c r="BX3">
        <v>10</v>
      </c>
      <c r="BY3">
        <v>14</v>
      </c>
      <c r="BZ3">
        <v>3</v>
      </c>
      <c r="CA3">
        <v>11</v>
      </c>
      <c r="CB3">
        <v>2</v>
      </c>
      <c r="CC3">
        <v>12</v>
      </c>
      <c r="CD3">
        <v>0</v>
      </c>
      <c r="CE3">
        <v>11</v>
      </c>
      <c r="CF3">
        <v>2</v>
      </c>
      <c r="CG3">
        <v>13</v>
      </c>
      <c r="CH3">
        <v>10</v>
      </c>
      <c r="CI3">
        <v>1</v>
      </c>
      <c r="CJ3">
        <v>2</v>
      </c>
      <c r="CL3">
        <v>13</v>
      </c>
      <c r="CM3">
        <v>1</v>
      </c>
      <c r="CN3">
        <v>0</v>
      </c>
      <c r="CO3">
        <v>10</v>
      </c>
      <c r="CP3">
        <v>14</v>
      </c>
      <c r="CQ3">
        <v>2</v>
      </c>
      <c r="CR3">
        <v>13</v>
      </c>
      <c r="CS3">
        <v>2</v>
      </c>
      <c r="CT3">
        <v>13</v>
      </c>
      <c r="CU3">
        <v>1</v>
      </c>
      <c r="CV3">
        <v>13</v>
      </c>
      <c r="CW3">
        <v>2</v>
      </c>
      <c r="CX3">
        <v>12</v>
      </c>
      <c r="CY3">
        <v>10</v>
      </c>
      <c r="CZ3">
        <v>2</v>
      </c>
      <c r="DA3">
        <v>2</v>
      </c>
      <c r="DC3">
        <f>((0/12)*100)</f>
        <v>0</v>
      </c>
      <c r="DD3">
        <f>((0/12)*100)</f>
        <v>0</v>
      </c>
      <c r="DE3">
        <f>((10/12)*100)</f>
        <v>83.333333333333343</v>
      </c>
      <c r="DF3">
        <f>((3/14)*100)</f>
        <v>21.428571428571427</v>
      </c>
      <c r="DG3">
        <f>((11/14)*100)</f>
        <v>78.571428571428569</v>
      </c>
      <c r="DH3">
        <f>((2/14)*100)</f>
        <v>14.285714285714285</v>
      </c>
      <c r="DI3">
        <f>((0/12)*100)</f>
        <v>0</v>
      </c>
      <c r="DJ3">
        <f>((11/12)*100)</f>
        <v>91.666666666666657</v>
      </c>
      <c r="DK3">
        <f>((2/12)*100)</f>
        <v>16.666666666666664</v>
      </c>
      <c r="DL3">
        <f>((10/13)*100)</f>
        <v>76.923076923076934</v>
      </c>
      <c r="DM3">
        <f>((1/13)*100)</f>
        <v>7.6923076923076925</v>
      </c>
      <c r="DN3">
        <f>((2/13)*100)</f>
        <v>15.384615384615385</v>
      </c>
      <c r="DP3">
        <f>((1/13)*100)</f>
        <v>7.6923076923076925</v>
      </c>
      <c r="DQ3">
        <f>((0/13)*100)</f>
        <v>0</v>
      </c>
      <c r="DR3">
        <f>((10/13)*100)</f>
        <v>76.923076923076934</v>
      </c>
      <c r="DS3">
        <f>((2/14)*100)</f>
        <v>14.285714285714285</v>
      </c>
      <c r="DT3">
        <f>((13/14)*100)</f>
        <v>92.857142857142861</v>
      </c>
      <c r="DU3">
        <f>((2/14)*100)</f>
        <v>14.285714285714285</v>
      </c>
      <c r="DV3">
        <f>((1/13)*100)</f>
        <v>7.6923076923076925</v>
      </c>
      <c r="DW3">
        <f>((13/13)*100)</f>
        <v>100</v>
      </c>
      <c r="DX3">
        <f>((2/13)*100)</f>
        <v>15.384615384615385</v>
      </c>
      <c r="DY3">
        <f>((10/12)*100)</f>
        <v>83.333333333333343</v>
      </c>
      <c r="DZ3">
        <f>((2/12)*100)</f>
        <v>16.666666666666664</v>
      </c>
      <c r="EA3">
        <f>((2/12)*100)</f>
        <v>16.666666666666664</v>
      </c>
    </row>
    <row r="4" spans="1:131" x14ac:dyDescent="0.25">
      <c r="A4">
        <v>161.19412800000001</v>
      </c>
      <c r="B4">
        <v>5.8854119999999996</v>
      </c>
      <c r="C4">
        <v>153.10766999999998</v>
      </c>
      <c r="D4">
        <v>8.673019</v>
      </c>
      <c r="E4">
        <v>161.631923</v>
      </c>
      <c r="F4">
        <v>5.6694139999999997</v>
      </c>
      <c r="G4">
        <v>169.06112899999999</v>
      </c>
      <c r="H4">
        <v>8.1504429999999992</v>
      </c>
      <c r="K4">
        <f>(14/200)</f>
        <v>7.0000000000000007E-2</v>
      </c>
      <c r="L4">
        <f>(12/200)</f>
        <v>0.06</v>
      </c>
      <c r="M4">
        <f>(14/200)</f>
        <v>7.0000000000000007E-2</v>
      </c>
      <c r="N4">
        <f>(14/200)</f>
        <v>7.0000000000000007E-2</v>
      </c>
      <c r="P4">
        <f>(13/200)</f>
        <v>6.5000000000000002E-2</v>
      </c>
      <c r="Q4">
        <f>(10/200)</f>
        <v>0.05</v>
      </c>
      <c r="R4">
        <f>(11/200)</f>
        <v>5.5E-2</v>
      </c>
      <c r="S4">
        <f>(12/200)</f>
        <v>0.06</v>
      </c>
      <c r="U4">
        <f>0.07+0.065</f>
        <v>0.13500000000000001</v>
      </c>
      <c r="V4">
        <f>0.06+0.05</f>
        <v>0.11</v>
      </c>
      <c r="W4">
        <f>0.07+0.055</f>
        <v>0.125</v>
      </c>
      <c r="X4">
        <f>0.07+0.06</f>
        <v>0.13</v>
      </c>
      <c r="Z4">
        <f>SQRT((ABS($A$5-$A$4)^2+(ABS($B$5-$B$4)^2)))</f>
        <v>24.971932219032183</v>
      </c>
      <c r="AA4">
        <f>SQRT((ABS($C$5-$C$4)^2+(ABS($D$5-$D$4)^2)))</f>
        <v>27.223596291218811</v>
      </c>
      <c r="AB4">
        <f>SQRT((ABS($E$5-$E$4)^2+(ABS($F$5-$F$4)^2)))</f>
        <v>25.926282902049355</v>
      </c>
      <c r="AC4">
        <f>SQRT((ABS($G$5-$G$4)^2+(ABS($H$5-$H$4)^2)))</f>
        <v>16.873408699470605</v>
      </c>
      <c r="AJ4">
        <f>1/0.135</f>
        <v>7.4074074074074066</v>
      </c>
      <c r="AK4">
        <f>1/0.11</f>
        <v>9.0909090909090917</v>
      </c>
      <c r="AL4">
        <f>1/0.125</f>
        <v>8</v>
      </c>
      <c r="AM4">
        <f>1/0.13</f>
        <v>7.6923076923076916</v>
      </c>
      <c r="AO4">
        <f>$Z4/$U4</f>
        <v>184.97727569653469</v>
      </c>
      <c r="AP4">
        <f>$AA4/$V4</f>
        <v>247.48723901108011</v>
      </c>
      <c r="AQ4">
        <f>$AB4/$W4</f>
        <v>207.41026321639484</v>
      </c>
      <c r="AR4">
        <f>$AC4/$X4</f>
        <v>129.79545153438926</v>
      </c>
      <c r="AT4">
        <f>SUM(Z:AC)</f>
        <v>3355.8813374034416</v>
      </c>
      <c r="AV4">
        <f>((0.07/0.135)*100)</f>
        <v>51.851851851851848</v>
      </c>
      <c r="AW4">
        <f>((0.06/0.11)*100)</f>
        <v>54.54545454545454</v>
      </c>
      <c r="AX4">
        <f>((0.07/0.125)*100)</f>
        <v>56.000000000000007</v>
      </c>
      <c r="AY4">
        <f>((0.07/0.13)*100)</f>
        <v>53.846153846153854</v>
      </c>
      <c r="BA4">
        <f>((0.065/0.135)*100)</f>
        <v>48.148148148148145</v>
      </c>
      <c r="BB4">
        <f>((0.05/0.11)*100)</f>
        <v>45.45454545454546</v>
      </c>
      <c r="BC4">
        <f>((0.055/0.125)*100)</f>
        <v>44</v>
      </c>
      <c r="BD4">
        <f>((0.06/0.13)*100)</f>
        <v>46.153846153846153</v>
      </c>
      <c r="BF4">
        <f>ABS($B$4-$D$4)</f>
        <v>2.7876070000000004</v>
      </c>
      <c r="BG4">
        <f>ABS($F$4-$H$4)</f>
        <v>2.4810289999999995</v>
      </c>
      <c r="BL4">
        <f>SQRT((ABS($A$4-$E$4)^2+(ABS($B$4-$F$4)^2)))</f>
        <v>0.48817988285978647</v>
      </c>
      <c r="BM4">
        <f>SQRT((ABS($C$4-$G$5)^2+(ABS($D$4-$H$5)^2)))</f>
        <v>0.961460534735043</v>
      </c>
      <c r="BO4">
        <f>SQRT((ABS($A$4-$G$4)^2+(ABS($B$4-$H$4)^2)))</f>
        <v>8.1865786605249085</v>
      </c>
      <c r="BP4">
        <f>SQRT((ABS($C$4-$E$5)^2+(ABS($D$4-$F$5)^2)))</f>
        <v>17.823675815127075</v>
      </c>
      <c r="BR4">
        <f>DEGREES(ACOS((9.999079940636^2+25.9262829020494^2-17.0323335842305^2)/(2*9.999079940636*25.9262829020494)))</f>
        <v>21.604577290596225</v>
      </c>
      <c r="BS4">
        <f>DEGREES(ACOS((7.83253513808121^2+16.8734086994706^2-9.999079940636^2)/(2*7.83253513808121*16.8734086994706)))</f>
        <v>21.412271510749605</v>
      </c>
      <c r="BU4">
        <v>14</v>
      </c>
      <c r="BV4">
        <v>4</v>
      </c>
      <c r="BW4">
        <v>3</v>
      </c>
      <c r="BX4">
        <v>12</v>
      </c>
      <c r="BY4">
        <v>12</v>
      </c>
      <c r="BZ4">
        <v>3</v>
      </c>
      <c r="CA4">
        <v>12</v>
      </c>
      <c r="CB4">
        <v>3</v>
      </c>
      <c r="CC4">
        <v>14</v>
      </c>
      <c r="CD4">
        <v>5</v>
      </c>
      <c r="CE4">
        <v>12</v>
      </c>
      <c r="CF4">
        <v>5</v>
      </c>
      <c r="CG4">
        <v>14</v>
      </c>
      <c r="CH4">
        <v>12</v>
      </c>
      <c r="CI4">
        <v>4</v>
      </c>
      <c r="CJ4">
        <v>5</v>
      </c>
      <c r="CL4">
        <v>13</v>
      </c>
      <c r="CM4">
        <v>2</v>
      </c>
      <c r="CN4">
        <v>1</v>
      </c>
      <c r="CO4">
        <v>10</v>
      </c>
      <c r="CP4">
        <v>10</v>
      </c>
      <c r="CQ4">
        <v>0</v>
      </c>
      <c r="CR4">
        <v>8</v>
      </c>
      <c r="CS4">
        <v>0</v>
      </c>
      <c r="CT4">
        <v>11</v>
      </c>
      <c r="CU4">
        <v>0</v>
      </c>
      <c r="CV4">
        <v>8</v>
      </c>
      <c r="CW4">
        <v>2</v>
      </c>
      <c r="CX4">
        <v>12</v>
      </c>
      <c r="CY4">
        <v>10</v>
      </c>
      <c r="CZ4">
        <v>0</v>
      </c>
      <c r="DA4">
        <v>2</v>
      </c>
      <c r="DC4">
        <f>((4/14)*100)</f>
        <v>28.571428571428569</v>
      </c>
      <c r="DD4">
        <f>((3/14)*100)</f>
        <v>21.428571428571427</v>
      </c>
      <c r="DE4">
        <f>((12/14)*100)</f>
        <v>85.714285714285708</v>
      </c>
      <c r="DF4">
        <f>((3/12)*100)</f>
        <v>25</v>
      </c>
      <c r="DG4">
        <f>((12/12)*100)</f>
        <v>100</v>
      </c>
      <c r="DH4">
        <f>((3/12)*100)</f>
        <v>25</v>
      </c>
      <c r="DI4">
        <f>((5/14)*100)</f>
        <v>35.714285714285715</v>
      </c>
      <c r="DJ4">
        <f>((12/14)*100)</f>
        <v>85.714285714285708</v>
      </c>
      <c r="DK4">
        <f>((5/14)*100)</f>
        <v>35.714285714285715</v>
      </c>
      <c r="DL4">
        <f>((12/14)*100)</f>
        <v>85.714285714285708</v>
      </c>
      <c r="DM4">
        <f>((4/14)*100)</f>
        <v>28.571428571428569</v>
      </c>
      <c r="DN4">
        <f>((5/14)*100)</f>
        <v>35.714285714285715</v>
      </c>
      <c r="DP4">
        <f>((2/13)*100)</f>
        <v>15.384615384615385</v>
      </c>
      <c r="DQ4">
        <f>((1/13)*100)</f>
        <v>7.6923076923076925</v>
      </c>
      <c r="DR4">
        <f>((10/13)*100)</f>
        <v>76.923076923076934</v>
      </c>
      <c r="DS4">
        <f>((0/10)*100)</f>
        <v>0</v>
      </c>
      <c r="DT4">
        <f>((8/10)*100)</f>
        <v>80</v>
      </c>
      <c r="DU4">
        <f>((0/10)*100)</f>
        <v>0</v>
      </c>
      <c r="DV4">
        <f>((0/11)*100)</f>
        <v>0</v>
      </c>
      <c r="DW4">
        <f>((8/11)*100)</f>
        <v>72.727272727272734</v>
      </c>
      <c r="DX4">
        <f>((2/11)*100)</f>
        <v>18.181818181818183</v>
      </c>
      <c r="DY4">
        <f>((10/12)*100)</f>
        <v>83.333333333333343</v>
      </c>
      <c r="DZ4">
        <f>((0/12)*100)</f>
        <v>0</v>
      </c>
      <c r="EA4">
        <f>((2/12)*100)</f>
        <v>16.666666666666664</v>
      </c>
    </row>
    <row r="5" spans="1:131" x14ac:dyDescent="0.25">
      <c r="A5">
        <v>136.23164500000001</v>
      </c>
      <c r="B5">
        <v>5.1985049999999999</v>
      </c>
      <c r="C5">
        <v>125.91427800000001</v>
      </c>
      <c r="D5">
        <v>7.3909789999999997</v>
      </c>
      <c r="E5">
        <v>135.72210899999999</v>
      </c>
      <c r="F5">
        <v>4.7454640000000001</v>
      </c>
      <c r="G5">
        <v>152.21000799999999</v>
      </c>
      <c r="H5">
        <v>9.0174160000000008</v>
      </c>
      <c r="K5">
        <f>(13/200)</f>
        <v>6.5000000000000002E-2</v>
      </c>
      <c r="L5">
        <f>(14/200)</f>
        <v>7.0000000000000007E-2</v>
      </c>
      <c r="M5">
        <f>(12/200)</f>
        <v>0.06</v>
      </c>
      <c r="N5">
        <f>(14/200)</f>
        <v>7.0000000000000007E-2</v>
      </c>
      <c r="P5">
        <f>(9/200)</f>
        <v>4.4999999999999998E-2</v>
      </c>
      <c r="Q5">
        <f>(11/200)</f>
        <v>5.5E-2</v>
      </c>
      <c r="R5">
        <f>(9/200)</f>
        <v>4.4999999999999998E-2</v>
      </c>
      <c r="S5">
        <f>(10/200)</f>
        <v>0.05</v>
      </c>
      <c r="U5">
        <f>0.065+0.045</f>
        <v>0.11</v>
      </c>
      <c r="V5">
        <f>0.07+0.055</f>
        <v>0.125</v>
      </c>
      <c r="W5">
        <f>0.06+0.045</f>
        <v>0.105</v>
      </c>
      <c r="X5">
        <f>0.07+0.05</f>
        <v>0.12000000000000001</v>
      </c>
      <c r="Z5">
        <f>SQRT((ABS($A$6-$A$5)^2+(ABS($B$6-$B$5)^2)))</f>
        <v>19.347346690104292</v>
      </c>
      <c r="AA5">
        <f>SQRT((ABS($C$6-$C$5)^2+(ABS($D$6-$D$5)^2)))</f>
        <v>22.853412145975774</v>
      </c>
      <c r="AB5">
        <f>SQRT((ABS($E$6-$E$5)^2+(ABS($F$6-$F$5)^2)))</f>
        <v>19.627431822659823</v>
      </c>
      <c r="AC5">
        <f>SQRT((ABS($G$6-$G$5)^2+(ABS($H$6-$H$5)^2)))</f>
        <v>29.449876562714771</v>
      </c>
      <c r="AJ5">
        <f>1/0.11</f>
        <v>9.0909090909090917</v>
      </c>
      <c r="AK5">
        <f>1/0.125</f>
        <v>8</v>
      </c>
      <c r="AL5">
        <f>1/0.105</f>
        <v>9.5238095238095237</v>
      </c>
      <c r="AM5">
        <f>1/0.12</f>
        <v>8.3333333333333339</v>
      </c>
      <c r="AO5">
        <f>$Z5/$U5</f>
        <v>175.88496991003902</v>
      </c>
      <c r="AP5">
        <f>$AA5/$V5</f>
        <v>182.82729716780619</v>
      </c>
      <c r="AQ5">
        <f>$AB5/$W5</f>
        <v>186.92792212056975</v>
      </c>
      <c r="AR5">
        <f>$AC5/$X5</f>
        <v>245.41563802262306</v>
      </c>
      <c r="AT5" t="s">
        <v>298</v>
      </c>
      <c r="AV5">
        <f>((0.065/0.11)*100)</f>
        <v>59.090909090909093</v>
      </c>
      <c r="AW5">
        <f>((0.07/0.125)*100)</f>
        <v>56.000000000000007</v>
      </c>
      <c r="AX5">
        <f>((0.06/0.105)*100)</f>
        <v>57.142857142857139</v>
      </c>
      <c r="AY5">
        <f>((0.07/0.12)*100)</f>
        <v>58.333333333333336</v>
      </c>
      <c r="BA5">
        <f>((0.045/0.11)*100)</f>
        <v>40.909090909090907</v>
      </c>
      <c r="BB5">
        <f>((0.055/0.125)*100)</f>
        <v>44</v>
      </c>
      <c r="BC5">
        <f>((0.045/0.105)*100)</f>
        <v>42.857142857142854</v>
      </c>
      <c r="BD5">
        <f>((0.05/0.12)*100)</f>
        <v>41.666666666666671</v>
      </c>
      <c r="BF5">
        <f>ABS($B$5-$D$5)</f>
        <v>2.1924739999999998</v>
      </c>
      <c r="BG5">
        <f>ABS($F$5-$H$5)</f>
        <v>4.2719520000000006</v>
      </c>
      <c r="BL5">
        <f>SQRT((ABS($A$5-$E$5)^2+(ABS($B$5-$F$5)^2)))</f>
        <v>0.68181601842214423</v>
      </c>
      <c r="BM5">
        <f>SQRT((ABS($C$5-$G$6)^2+(ABS($D$5-$H$6)^2)))</f>
        <v>3.1384863202265225</v>
      </c>
      <c r="BO5">
        <f>SQRT((ABS($A$5-$G$5)^2+(ABS($B$5-$H$5)^2)))</f>
        <v>16.428395094642969</v>
      </c>
      <c r="BP5">
        <f>SQRT((ABS($C$5-$E$5)^2+(ABS($D$5-$F$5)^2)))</f>
        <v>10.158361016413306</v>
      </c>
      <c r="BR5">
        <f>DEGREES(ACOS((18.1127369542683^2+21.0989006989309^2-4.49744205274154^2)/(2*18.1127369542683*21.0989006989309)))</f>
        <v>9.868822633576908</v>
      </c>
      <c r="BS5">
        <f>DEGREES(ACOS((17.0323335842305^2+29.4498765627148^2-13.0203378758298^2)/(2*17.0323335842305*29.4498765627148)))</f>
        <v>10.030528124280149</v>
      </c>
      <c r="BU5">
        <v>13</v>
      </c>
      <c r="BV5">
        <v>2</v>
      </c>
      <c r="BW5">
        <v>4</v>
      </c>
      <c r="BX5">
        <v>10</v>
      </c>
      <c r="BY5">
        <v>14</v>
      </c>
      <c r="BZ5">
        <v>5</v>
      </c>
      <c r="CA5">
        <v>10</v>
      </c>
      <c r="CB5">
        <v>5</v>
      </c>
      <c r="CC5">
        <v>12</v>
      </c>
      <c r="CD5">
        <v>3</v>
      </c>
      <c r="CE5">
        <v>10</v>
      </c>
      <c r="CF5">
        <v>6</v>
      </c>
      <c r="CG5">
        <v>14</v>
      </c>
      <c r="CH5">
        <v>10</v>
      </c>
      <c r="CI5">
        <v>4</v>
      </c>
      <c r="CJ5">
        <v>6</v>
      </c>
      <c r="CL5">
        <v>9</v>
      </c>
      <c r="CM5">
        <v>0</v>
      </c>
      <c r="CN5">
        <v>0</v>
      </c>
      <c r="CO5">
        <v>7</v>
      </c>
      <c r="CP5">
        <v>11</v>
      </c>
      <c r="CQ5">
        <v>0</v>
      </c>
      <c r="CR5">
        <v>9</v>
      </c>
      <c r="CS5">
        <v>1</v>
      </c>
      <c r="CT5">
        <v>9</v>
      </c>
      <c r="CU5">
        <v>0</v>
      </c>
      <c r="CV5">
        <v>9</v>
      </c>
      <c r="CW5">
        <v>1</v>
      </c>
      <c r="CX5">
        <v>10</v>
      </c>
      <c r="CY5">
        <v>7</v>
      </c>
      <c r="CZ5">
        <v>1</v>
      </c>
      <c r="DA5">
        <v>1</v>
      </c>
      <c r="DC5">
        <f>((2/13)*100)</f>
        <v>15.384615384615385</v>
      </c>
      <c r="DD5">
        <f>((4/13)*100)</f>
        <v>30.76923076923077</v>
      </c>
      <c r="DE5">
        <f>((10/13)*100)</f>
        <v>76.923076923076934</v>
      </c>
      <c r="DF5">
        <f>((5/14)*100)</f>
        <v>35.714285714285715</v>
      </c>
      <c r="DG5">
        <f>((10/14)*100)</f>
        <v>71.428571428571431</v>
      </c>
      <c r="DH5">
        <f>((5/14)*100)</f>
        <v>35.714285714285715</v>
      </c>
      <c r="DI5">
        <f>((3/12)*100)</f>
        <v>25</v>
      </c>
      <c r="DJ5">
        <f>((10/12)*100)</f>
        <v>83.333333333333343</v>
      </c>
      <c r="DK5">
        <f>((6/12)*100)</f>
        <v>50</v>
      </c>
      <c r="DL5">
        <f>((10/14)*100)</f>
        <v>71.428571428571431</v>
      </c>
      <c r="DM5">
        <f>((4/14)*100)</f>
        <v>28.571428571428569</v>
      </c>
      <c r="DN5">
        <f>((6/14)*100)</f>
        <v>42.857142857142854</v>
      </c>
      <c r="DP5">
        <f>((0/9)*100)</f>
        <v>0</v>
      </c>
      <c r="DQ5">
        <f>((0/9)*100)</f>
        <v>0</v>
      </c>
      <c r="DR5">
        <f>((7/9)*100)</f>
        <v>77.777777777777786</v>
      </c>
      <c r="DS5">
        <f>((0/11)*100)</f>
        <v>0</v>
      </c>
      <c r="DT5">
        <f>((9/11)*100)</f>
        <v>81.818181818181827</v>
      </c>
      <c r="DU5">
        <f>((1/11)*100)</f>
        <v>9.0909090909090917</v>
      </c>
      <c r="DV5">
        <f>((0/9)*100)</f>
        <v>0</v>
      </c>
      <c r="DW5">
        <f>((9/9)*100)</f>
        <v>100</v>
      </c>
      <c r="DX5">
        <f>((1/9)*100)</f>
        <v>11.111111111111111</v>
      </c>
      <c r="DY5">
        <f>((7/10)*100)</f>
        <v>70</v>
      </c>
      <c r="DZ5">
        <f>((1/10)*100)</f>
        <v>10</v>
      </c>
      <c r="EA5">
        <f>((1/10)*100)</f>
        <v>10</v>
      </c>
    </row>
    <row r="6" spans="1:131" x14ac:dyDescent="0.25">
      <c r="A6">
        <v>116.885153</v>
      </c>
      <c r="B6">
        <v>5.0166500000000003</v>
      </c>
      <c r="C6">
        <v>103.08407000000001</v>
      </c>
      <c r="D6">
        <v>6.3613920000000004</v>
      </c>
      <c r="E6">
        <v>116.145307</v>
      </c>
      <c r="F6">
        <v>3.336598</v>
      </c>
      <c r="G6">
        <v>122.85072100000001</v>
      </c>
      <c r="H6">
        <v>6.7092790000000004</v>
      </c>
      <c r="K6">
        <f>(13/200)</f>
        <v>6.5000000000000002E-2</v>
      </c>
      <c r="L6">
        <f>(14/200)</f>
        <v>7.0000000000000007E-2</v>
      </c>
      <c r="M6">
        <f>(12/200)</f>
        <v>0.06</v>
      </c>
      <c r="N6">
        <f>(16/200)</f>
        <v>0.08</v>
      </c>
      <c r="P6">
        <f>(9/200)</f>
        <v>4.4999999999999998E-2</v>
      </c>
      <c r="Q6">
        <f>(10/200)</f>
        <v>0.05</v>
      </c>
      <c r="R6">
        <f>(10/200)</f>
        <v>0.05</v>
      </c>
      <c r="S6">
        <f>(9/200)</f>
        <v>4.4999999999999998E-2</v>
      </c>
      <c r="U6">
        <f>0.065+0.045</f>
        <v>0.11</v>
      </c>
      <c r="V6">
        <f>0.07+0.05</f>
        <v>0.12000000000000001</v>
      </c>
      <c r="W6">
        <f>0.06+0.05</f>
        <v>0.11</v>
      </c>
      <c r="X6">
        <f>0.08+0.045</f>
        <v>0.125</v>
      </c>
      <c r="Z6">
        <f>SQRT((ABS($A$7-$A$6)^2+(ABS($B$7-$B$6)^2)))</f>
        <v>21.309849886098803</v>
      </c>
      <c r="AA6">
        <f>SQRT((ABS($C$7-$C$6)^2+(ABS($D$7-$D$6)^2)))</f>
        <v>21.453379957699955</v>
      </c>
      <c r="AB6">
        <f>SQRT((ABS($E$7-$E$6)^2+(ABS($F$7-$F$6)^2)))</f>
        <v>21.098900698930922</v>
      </c>
      <c r="AC6">
        <f>SQRT((ABS($G$7-$G$6)^2+(ABS($H$7-$H$6)^2)))</f>
        <v>24.517364275651758</v>
      </c>
      <c r="AJ6">
        <f>1/0.11</f>
        <v>9.0909090909090917</v>
      </c>
      <c r="AK6">
        <f>1/0.12</f>
        <v>8.3333333333333339</v>
      </c>
      <c r="AL6">
        <f>1/0.11</f>
        <v>9.0909090909090917</v>
      </c>
      <c r="AM6">
        <f>1/0.125</f>
        <v>8</v>
      </c>
      <c r="AO6">
        <f>$Z6/$U6</f>
        <v>193.72590805544365</v>
      </c>
      <c r="AP6">
        <f>$AA6/$V6</f>
        <v>178.77816631416627</v>
      </c>
      <c r="AQ6">
        <f>$AB6/$W6</f>
        <v>191.80818817209931</v>
      </c>
      <c r="AR6">
        <f>$AC6/$X6</f>
        <v>196.13891420521406</v>
      </c>
      <c r="AT6">
        <f>SUM(U:X)</f>
        <v>18.44499999999999</v>
      </c>
      <c r="AV6">
        <f>((0.065/0.11)*100)</f>
        <v>59.090909090909093</v>
      </c>
      <c r="AW6">
        <f>((0.07/0.12)*100)</f>
        <v>58.333333333333336</v>
      </c>
      <c r="AX6">
        <f>((0.06/0.11)*100)</f>
        <v>54.54545454545454</v>
      </c>
      <c r="AY6">
        <f>((0.08/0.125)*100)</f>
        <v>64</v>
      </c>
      <c r="BA6">
        <f>((0.045/0.11)*100)</f>
        <v>40.909090909090907</v>
      </c>
      <c r="BB6">
        <f>((0.05/0.12)*100)</f>
        <v>41.666666666666671</v>
      </c>
      <c r="BC6">
        <f>((0.05/0.11)*100)</f>
        <v>45.45454545454546</v>
      </c>
      <c r="BD6">
        <f>((0.045/0.125)*100)</f>
        <v>36</v>
      </c>
      <c r="BF6">
        <f>ABS($B$6-$D$6)</f>
        <v>1.3447420000000001</v>
      </c>
      <c r="BG6">
        <f>ABS($F$6-$H$6)</f>
        <v>3.3726810000000005</v>
      </c>
      <c r="BL6">
        <f>SQRT((ABS($A$6-$E$6)^2+(ABS($B$6-$F$6)^2)))</f>
        <v>1.8357414922640936</v>
      </c>
      <c r="BM6">
        <f>SQRT((ABS($C$6-$G$7)^2+(ABS($D$6-$H$7)^2)))</f>
        <v>4.7578523470054259</v>
      </c>
      <c r="BO6">
        <f>SQRT((ABS($A$6-$G$6)^2+(ABS($B$6-$H$6)^2)))</f>
        <v>6.2010478545375749</v>
      </c>
      <c r="BP6">
        <f>SQRT((ABS($C$6-$E$7)^2+(ABS($D$6-$F$7)^2)))</f>
        <v>8.512829011421589</v>
      </c>
      <c r="BR6">
        <f>DEGREES(ACOS((17.5981627723102^2+18.9146320430668^2-3.20827830656289^2)/(2*17.5981627723102*18.9146320430668)))</f>
        <v>9.1979764886487807</v>
      </c>
      <c r="BS6">
        <f>DEGREES(ACOS((7.50583466638833^2+24.5173642756518^2-18.1127369542683^2)/(2*7.50583466638833*24.5173642756518)))</f>
        <v>26.503507197609178</v>
      </c>
      <c r="BU6">
        <v>13</v>
      </c>
      <c r="BV6">
        <v>5</v>
      </c>
      <c r="BW6">
        <v>3</v>
      </c>
      <c r="BX6">
        <v>9</v>
      </c>
      <c r="BY6">
        <v>14</v>
      </c>
      <c r="BZ6">
        <v>7</v>
      </c>
      <c r="CA6">
        <v>8</v>
      </c>
      <c r="CB6">
        <v>5</v>
      </c>
      <c r="CC6">
        <v>12</v>
      </c>
      <c r="CD6">
        <v>3</v>
      </c>
      <c r="CE6">
        <v>8</v>
      </c>
      <c r="CF6">
        <v>9</v>
      </c>
      <c r="CG6">
        <v>16</v>
      </c>
      <c r="CH6">
        <v>9</v>
      </c>
      <c r="CI6">
        <v>6</v>
      </c>
      <c r="CJ6">
        <v>9</v>
      </c>
      <c r="CL6">
        <v>9</v>
      </c>
      <c r="CM6">
        <v>0</v>
      </c>
      <c r="CN6">
        <v>0</v>
      </c>
      <c r="CO6">
        <v>5</v>
      </c>
      <c r="CP6">
        <v>10</v>
      </c>
      <c r="CQ6">
        <v>2</v>
      </c>
      <c r="CR6">
        <v>6</v>
      </c>
      <c r="CS6">
        <v>0</v>
      </c>
      <c r="CT6">
        <v>10</v>
      </c>
      <c r="CU6">
        <v>0</v>
      </c>
      <c r="CV6">
        <v>6</v>
      </c>
      <c r="CW6">
        <v>3</v>
      </c>
      <c r="CX6">
        <v>9</v>
      </c>
      <c r="CY6">
        <v>5</v>
      </c>
      <c r="CZ6">
        <v>0</v>
      </c>
      <c r="DA6">
        <v>3</v>
      </c>
      <c r="DC6">
        <f>((5/13)*100)</f>
        <v>38.461538461538467</v>
      </c>
      <c r="DD6">
        <f>((3/13)*100)</f>
        <v>23.076923076923077</v>
      </c>
      <c r="DE6">
        <f>((9/13)*100)</f>
        <v>69.230769230769226</v>
      </c>
      <c r="DF6">
        <f>((7/14)*100)</f>
        <v>50</v>
      </c>
      <c r="DG6">
        <f>((8/14)*100)</f>
        <v>57.142857142857139</v>
      </c>
      <c r="DH6">
        <f>((5/14)*100)</f>
        <v>35.714285714285715</v>
      </c>
      <c r="DI6">
        <f>((3/12)*100)</f>
        <v>25</v>
      </c>
      <c r="DJ6">
        <f>((8/12)*100)</f>
        <v>66.666666666666657</v>
      </c>
      <c r="DK6">
        <f>((9/12)*100)</f>
        <v>75</v>
      </c>
      <c r="DL6">
        <f>((9/16)*100)</f>
        <v>56.25</v>
      </c>
      <c r="DM6">
        <f>((6/16)*100)</f>
        <v>37.5</v>
      </c>
      <c r="DN6">
        <f>((9/16)*100)</f>
        <v>56.25</v>
      </c>
      <c r="DP6">
        <f>((0/9)*100)</f>
        <v>0</v>
      </c>
      <c r="DQ6">
        <f>((0/9)*100)</f>
        <v>0</v>
      </c>
      <c r="DR6">
        <f>((5/9)*100)</f>
        <v>55.555555555555557</v>
      </c>
      <c r="DS6">
        <f>((2/10)*100)</f>
        <v>20</v>
      </c>
      <c r="DT6">
        <f>((6/10)*100)</f>
        <v>60</v>
      </c>
      <c r="DU6">
        <f>((0/10)*100)</f>
        <v>0</v>
      </c>
      <c r="DV6">
        <f>((0/10)*100)</f>
        <v>0</v>
      </c>
      <c r="DW6">
        <f>((6/10)*100)</f>
        <v>60</v>
      </c>
      <c r="DX6">
        <f>((3/10)*100)</f>
        <v>30</v>
      </c>
      <c r="DY6">
        <f>((5/9)*100)</f>
        <v>55.555555555555557</v>
      </c>
      <c r="DZ6">
        <f>((0/9)*100)</f>
        <v>0</v>
      </c>
      <c r="EA6">
        <f>((3/9)*100)</f>
        <v>33.333333333333329</v>
      </c>
    </row>
    <row r="7" spans="1:131" x14ac:dyDescent="0.25">
      <c r="A7">
        <v>95.586185</v>
      </c>
      <c r="B7">
        <v>4.3357210000000004</v>
      </c>
      <c r="C7">
        <v>81.63128900000001</v>
      </c>
      <c r="D7">
        <v>6.5217010000000002</v>
      </c>
      <c r="E7">
        <v>95.047525000000007</v>
      </c>
      <c r="F7">
        <v>3.5538660000000002</v>
      </c>
      <c r="G7">
        <v>98.333503000000007</v>
      </c>
      <c r="H7">
        <v>6.6245880000000001</v>
      </c>
      <c r="K7">
        <f>(14/200)</f>
        <v>7.0000000000000007E-2</v>
      </c>
      <c r="L7">
        <f>(13/200)</f>
        <v>6.5000000000000002E-2</v>
      </c>
      <c r="M7">
        <f>(13/200)</f>
        <v>6.5000000000000002E-2</v>
      </c>
      <c r="N7">
        <f>(14/200)</f>
        <v>7.0000000000000007E-2</v>
      </c>
      <c r="P7">
        <f>(9/200)</f>
        <v>4.4999999999999998E-2</v>
      </c>
      <c r="Q7">
        <f>(10/200)</f>
        <v>0.05</v>
      </c>
      <c r="R7">
        <f>(10/200)</f>
        <v>0.05</v>
      </c>
      <c r="S7">
        <f>(10/200)</f>
        <v>0.05</v>
      </c>
      <c r="U7">
        <f>0.07+0.045</f>
        <v>0.115</v>
      </c>
      <c r="V7">
        <f>0.065+0.05</f>
        <v>0.115</v>
      </c>
      <c r="W7">
        <f>0.065+0.05</f>
        <v>0.115</v>
      </c>
      <c r="X7">
        <f>0.07+0.05</f>
        <v>0.12000000000000001</v>
      </c>
      <c r="Z7">
        <f>SQRT((ABS($A$8-$A$7)^2+(ABS($B$8-$B$7)^2)))</f>
        <v>19.039329575604729</v>
      </c>
      <c r="AA7">
        <f>SQRT((ABS($C$8-$C$7)^2+(ABS($D$8-$D$7)^2)))</f>
        <v>19.519469070874489</v>
      </c>
      <c r="AB7">
        <f>SQRT((ABS($E$8-$E$7)^2+(ABS($F$8-$F$7)^2)))</f>
        <v>18.91463204306681</v>
      </c>
      <c r="AC7">
        <f>SQRT((ABS($G$8-$G$7)^2+(ABS($H$8-$H$7)^2)))</f>
        <v>20.473098139490371</v>
      </c>
      <c r="AJ7">
        <f>1/0.115</f>
        <v>8.695652173913043</v>
      </c>
      <c r="AK7">
        <f>1/0.115</f>
        <v>8.695652173913043</v>
      </c>
      <c r="AL7">
        <f>1/0.115</f>
        <v>8.695652173913043</v>
      </c>
      <c r="AM7">
        <f>1/0.12</f>
        <v>8.3333333333333339</v>
      </c>
      <c r="AO7">
        <f>$Z7/$U7</f>
        <v>165.55938761395416</v>
      </c>
      <c r="AP7">
        <f>$AA7/$V7</f>
        <v>169.73451365977817</v>
      </c>
      <c r="AQ7">
        <f>$AB7/$W7</f>
        <v>164.47506124405922</v>
      </c>
      <c r="AR7">
        <f>$AC7/$X7</f>
        <v>170.60915116241975</v>
      </c>
      <c r="AV7">
        <f>((0.07/0.115)*100)</f>
        <v>60.869565217391312</v>
      </c>
      <c r="AW7">
        <f>((0.065/0.115)*100)</f>
        <v>56.521739130434781</v>
      </c>
      <c r="AX7">
        <f>((0.065/0.115)*100)</f>
        <v>56.521739130434781</v>
      </c>
      <c r="AY7">
        <f>((0.07/0.12)*100)</f>
        <v>58.333333333333336</v>
      </c>
      <c r="BA7">
        <f>((0.045/0.115)*100)</f>
        <v>39.130434782608688</v>
      </c>
      <c r="BB7">
        <f>((0.05/0.115)*100)</f>
        <v>43.478260869565219</v>
      </c>
      <c r="BC7">
        <f>((0.05/0.115)*100)</f>
        <v>43.478260869565219</v>
      </c>
      <c r="BD7">
        <f>((0.05/0.12)*100)</f>
        <v>41.666666666666671</v>
      </c>
      <c r="BF7">
        <f>ABS($B$7-$D$7)</f>
        <v>2.1859799999999998</v>
      </c>
      <c r="BG7">
        <f>ABS($F$7-$H$7)</f>
        <v>3.070722</v>
      </c>
      <c r="BL7">
        <f>SQRT((ABS($A$7-$E$7)^2+(ABS($B$7-$F$7)^2)))</f>
        <v>0.94944817479680943</v>
      </c>
      <c r="BM7">
        <f>SQRT((ABS($C$7-$G$8)^2+(ABS($D$7-$H$8)^2)))</f>
        <v>3.8578182119645068</v>
      </c>
      <c r="BO7">
        <f>SQRT((ABS($A$7-$G$7)^2+(ABS($B$7-$H$7)^2)))</f>
        <v>3.575845122039409</v>
      </c>
      <c r="BP7">
        <f>SQRT((ABS($C$7-$E$8)^2+(ABS($D$7-$F$8)^2)))</f>
        <v>5.7645877195606072</v>
      </c>
      <c r="BR7">
        <f>DEGREES(ACOS((17.49552153702^2+20.6753125122291^2-4.9358090909937^2)/(2*17.49552153702*20.6753125122291)))</f>
        <v>11.391304798326001</v>
      </c>
      <c r="BS7">
        <f>DEGREES(ACOS((4.49744205274154^2+20.4730981394904^2-17.5981627723102^2)/(2*4.49744205274154*20.4730981394904)))</f>
        <v>45.235596233914897</v>
      </c>
      <c r="BU7">
        <v>14</v>
      </c>
      <c r="BV7">
        <v>7</v>
      </c>
      <c r="BW7">
        <v>4</v>
      </c>
      <c r="BX7">
        <v>6</v>
      </c>
      <c r="BY7">
        <v>13</v>
      </c>
      <c r="BZ7">
        <v>7</v>
      </c>
      <c r="CA7">
        <v>7</v>
      </c>
      <c r="CB7">
        <v>5</v>
      </c>
      <c r="CC7">
        <v>13</v>
      </c>
      <c r="CD7">
        <v>4</v>
      </c>
      <c r="CE7">
        <v>7</v>
      </c>
      <c r="CF7">
        <v>11</v>
      </c>
      <c r="CG7">
        <v>14</v>
      </c>
      <c r="CH7">
        <v>6</v>
      </c>
      <c r="CI7">
        <v>5</v>
      </c>
      <c r="CJ7">
        <v>11</v>
      </c>
      <c r="CL7">
        <v>9</v>
      </c>
      <c r="CM7">
        <v>2</v>
      </c>
      <c r="CN7">
        <v>0</v>
      </c>
      <c r="CO7">
        <v>2</v>
      </c>
      <c r="CP7">
        <v>10</v>
      </c>
      <c r="CQ7">
        <v>3</v>
      </c>
      <c r="CR7">
        <v>4</v>
      </c>
      <c r="CS7">
        <v>1</v>
      </c>
      <c r="CT7">
        <v>10</v>
      </c>
      <c r="CU7">
        <v>0</v>
      </c>
      <c r="CV7">
        <v>4</v>
      </c>
      <c r="CW7">
        <v>7</v>
      </c>
      <c r="CX7">
        <v>10</v>
      </c>
      <c r="CY7">
        <v>2</v>
      </c>
      <c r="CZ7">
        <v>1</v>
      </c>
      <c r="DA7">
        <v>7</v>
      </c>
      <c r="DC7">
        <f>((7/14)*100)</f>
        <v>50</v>
      </c>
      <c r="DD7">
        <f>((4/14)*100)</f>
        <v>28.571428571428569</v>
      </c>
      <c r="DE7">
        <f>((6/14)*100)</f>
        <v>42.857142857142854</v>
      </c>
      <c r="DF7">
        <f>((7/13)*100)</f>
        <v>53.846153846153847</v>
      </c>
      <c r="DG7">
        <f>((7/13)*100)</f>
        <v>53.846153846153847</v>
      </c>
      <c r="DH7">
        <f>((5/13)*100)</f>
        <v>38.461538461538467</v>
      </c>
      <c r="DI7">
        <f>((4/13)*100)</f>
        <v>30.76923076923077</v>
      </c>
      <c r="DJ7">
        <f>((7/13)*100)</f>
        <v>53.846153846153847</v>
      </c>
      <c r="DK7">
        <f>((11/13)*100)</f>
        <v>84.615384615384613</v>
      </c>
      <c r="DL7">
        <f>((6/14)*100)</f>
        <v>42.857142857142854</v>
      </c>
      <c r="DM7">
        <f>((5/14)*100)</f>
        <v>35.714285714285715</v>
      </c>
      <c r="DN7">
        <f>((11/14)*100)</f>
        <v>78.571428571428569</v>
      </c>
      <c r="DP7">
        <f>((2/9)*100)</f>
        <v>22.222222222222221</v>
      </c>
      <c r="DQ7">
        <f>((0/9)*100)</f>
        <v>0</v>
      </c>
      <c r="DR7">
        <f>((2/9)*100)</f>
        <v>22.222222222222221</v>
      </c>
      <c r="DS7">
        <f>((3/10)*100)</f>
        <v>30</v>
      </c>
      <c r="DT7">
        <f>((4/10)*100)</f>
        <v>40</v>
      </c>
      <c r="DU7">
        <f>((1/10)*100)</f>
        <v>10</v>
      </c>
      <c r="DV7">
        <f>((0/10)*100)</f>
        <v>0</v>
      </c>
      <c r="DW7">
        <f>((4/10)*100)</f>
        <v>40</v>
      </c>
      <c r="DX7">
        <f>((7/10)*100)</f>
        <v>70</v>
      </c>
      <c r="DY7">
        <f>((2/10)*100)</f>
        <v>20</v>
      </c>
      <c r="DZ7">
        <f>((1/10)*100)</f>
        <v>10</v>
      </c>
      <c r="EA7">
        <f>((7/10)*100)</f>
        <v>70</v>
      </c>
    </row>
    <row r="8" spans="1:131" x14ac:dyDescent="0.25">
      <c r="A8">
        <v>76.568144000000004</v>
      </c>
      <c r="B8">
        <v>5.2358250000000002</v>
      </c>
      <c r="C8">
        <v>62.171844000000014</v>
      </c>
      <c r="D8">
        <v>8.0512999999999995</v>
      </c>
      <c r="E8">
        <v>76.166804000000013</v>
      </c>
      <c r="F8">
        <v>4.6859789999999997</v>
      </c>
      <c r="G8">
        <v>77.875155000000007</v>
      </c>
      <c r="H8">
        <v>7.4015979999999999</v>
      </c>
      <c r="K8">
        <f>(14/200)</f>
        <v>7.0000000000000007E-2</v>
      </c>
      <c r="L8">
        <f>(12/200)</f>
        <v>0.06</v>
      </c>
      <c r="M8">
        <f>(13/200)</f>
        <v>6.5000000000000002E-2</v>
      </c>
      <c r="N8">
        <f>(12/200)</f>
        <v>0.06</v>
      </c>
      <c r="P8">
        <f>(9/200)</f>
        <v>4.4999999999999998E-2</v>
      </c>
      <c r="Q8">
        <f>(10/200)</f>
        <v>0.05</v>
      </c>
      <c r="R8">
        <f>(9/200)</f>
        <v>4.4999999999999998E-2</v>
      </c>
      <c r="S8">
        <f>(10/200)</f>
        <v>0.05</v>
      </c>
      <c r="U8">
        <f>0.07+0.045</f>
        <v>0.115</v>
      </c>
      <c r="V8">
        <f>0.06+0.05</f>
        <v>0.11</v>
      </c>
      <c r="W8">
        <f>0.065+0.045</f>
        <v>0.11</v>
      </c>
      <c r="X8">
        <f>0.06+0.05</f>
        <v>0.11</v>
      </c>
      <c r="Z8">
        <f>SQRT((ABS($A$9-$A$8)^2+(ABS($B$9-$B$8)^2)))</f>
        <v>20.704150353482888</v>
      </c>
      <c r="AA8">
        <f>SQRT((ABS($C$9-$C$8)^2+(ABS($D$9-$D$8)^2)))</f>
        <v>21.972287723899168</v>
      </c>
      <c r="AB8">
        <f>SQRT((ABS($E$9-$E$8)^2+(ABS($F$9-$F$8)^2)))</f>
        <v>20.675312512229119</v>
      </c>
      <c r="AC8">
        <f>SQRT((ABS($G$9-$G$8)^2+(ABS($H$9-$H$8)^2)))</f>
        <v>18.853991708444127</v>
      </c>
      <c r="AJ8">
        <f>1/0.115</f>
        <v>8.695652173913043</v>
      </c>
      <c r="AK8">
        <f>1/0.11</f>
        <v>9.0909090909090917</v>
      </c>
      <c r="AL8">
        <f>1/0.11</f>
        <v>9.0909090909090917</v>
      </c>
      <c r="AM8">
        <f>1/0.11</f>
        <v>9.0909090909090917</v>
      </c>
      <c r="AO8">
        <f>$Z8/$U8</f>
        <v>180.03609003028598</v>
      </c>
      <c r="AP8">
        <f>$AA8/$V8</f>
        <v>199.74807021726517</v>
      </c>
      <c r="AQ8">
        <f>$AB8/$W8</f>
        <v>187.95738647481016</v>
      </c>
      <c r="AR8">
        <f>$AC8/$X8</f>
        <v>171.39992462221934</v>
      </c>
      <c r="AV8">
        <f>((0.07/0.115)*100)</f>
        <v>60.869565217391312</v>
      </c>
      <c r="AW8">
        <f>((0.06/0.11)*100)</f>
        <v>54.54545454545454</v>
      </c>
      <c r="AX8">
        <f>((0.065/0.11)*100)</f>
        <v>59.090909090909093</v>
      </c>
      <c r="AY8">
        <f>((0.06/0.11)*100)</f>
        <v>54.54545454545454</v>
      </c>
      <c r="BA8">
        <f>((0.045/0.115)*100)</f>
        <v>39.130434782608688</v>
      </c>
      <c r="BB8">
        <f>((0.05/0.11)*100)</f>
        <v>45.45454545454546</v>
      </c>
      <c r="BC8">
        <f>((0.045/0.11)*100)</f>
        <v>40.909090909090907</v>
      </c>
      <c r="BD8">
        <f>((0.05/0.11)*100)</f>
        <v>45.45454545454546</v>
      </c>
      <c r="BF8">
        <f>ABS($B$8-$D$8)</f>
        <v>2.8154749999999993</v>
      </c>
      <c r="BG8">
        <f>ABS($F$8-$H$8)</f>
        <v>2.7156190000000002</v>
      </c>
      <c r="BL8">
        <f>SQRT((ABS($A$8-$E$8)^2+(ABS($B$8-$F$8)^2)))</f>
        <v>0.68073814298597435</v>
      </c>
      <c r="BM8">
        <f>SQRT((ABS($C$8-$G$9)^2+(ABS($D$8-$H$9)^2)))</f>
        <v>3.1381411412090796</v>
      </c>
      <c r="BO8">
        <f>SQRT((ABS($A$8-$G$8)^2+(ABS($B$8-$H$8)^2)))</f>
        <v>2.5295949165133154</v>
      </c>
      <c r="BP8">
        <f>SQRT((ABS($C$8-$E$9)^2+(ABS($D$8-$F$9)^2)))</f>
        <v>7.4148867975448578</v>
      </c>
      <c r="BR8">
        <f>DEGREES(ACOS((19.0727061796235^2+21.8144769293494^2-4.94918943345887^2)/(2*19.0727061796235*21.8144769293494)))</f>
        <v>11.593588178545048</v>
      </c>
      <c r="BS8">
        <f>DEGREES(ACOS((3.20827830656289^2+18.8539917084441^2-17.49552153702^2)/(2*3.20827830656289*18.8539917084441)))</f>
        <v>60.445294147056508</v>
      </c>
      <c r="BU8">
        <v>14</v>
      </c>
      <c r="BV8">
        <v>7</v>
      </c>
      <c r="BW8">
        <v>5</v>
      </c>
      <c r="BX8">
        <v>5</v>
      </c>
      <c r="BY8">
        <v>12</v>
      </c>
      <c r="BZ8">
        <v>7</v>
      </c>
      <c r="CA8">
        <v>6</v>
      </c>
      <c r="CB8">
        <v>4</v>
      </c>
      <c r="CC8">
        <v>13</v>
      </c>
      <c r="CD8">
        <v>5</v>
      </c>
      <c r="CE8">
        <v>6</v>
      </c>
      <c r="CF8">
        <v>11</v>
      </c>
      <c r="CG8">
        <v>12</v>
      </c>
      <c r="CH8">
        <v>5</v>
      </c>
      <c r="CI8">
        <v>4</v>
      </c>
      <c r="CJ8">
        <v>11</v>
      </c>
      <c r="CL8">
        <v>9</v>
      </c>
      <c r="CM8">
        <v>3</v>
      </c>
      <c r="CN8">
        <v>0</v>
      </c>
      <c r="CO8">
        <v>1</v>
      </c>
      <c r="CP8">
        <v>10</v>
      </c>
      <c r="CQ8">
        <v>3</v>
      </c>
      <c r="CR8">
        <v>3</v>
      </c>
      <c r="CS8">
        <v>2</v>
      </c>
      <c r="CT8">
        <v>9</v>
      </c>
      <c r="CU8">
        <v>0</v>
      </c>
      <c r="CV8">
        <v>3</v>
      </c>
      <c r="CW8">
        <v>8</v>
      </c>
      <c r="CX8">
        <v>10</v>
      </c>
      <c r="CY8">
        <v>1</v>
      </c>
      <c r="CZ8">
        <v>2</v>
      </c>
      <c r="DA8">
        <v>8</v>
      </c>
      <c r="DC8">
        <f>((7/14)*100)</f>
        <v>50</v>
      </c>
      <c r="DD8">
        <f>((5/14)*100)</f>
        <v>35.714285714285715</v>
      </c>
      <c r="DE8">
        <f>((5/14)*100)</f>
        <v>35.714285714285715</v>
      </c>
      <c r="DF8">
        <f>((7/12)*100)</f>
        <v>58.333333333333336</v>
      </c>
      <c r="DG8">
        <f>((6/12)*100)</f>
        <v>50</v>
      </c>
      <c r="DH8">
        <f>((4/12)*100)</f>
        <v>33.333333333333329</v>
      </c>
      <c r="DI8">
        <f>((5/13)*100)</f>
        <v>38.461538461538467</v>
      </c>
      <c r="DJ8">
        <f>((6/13)*100)</f>
        <v>46.153846153846153</v>
      </c>
      <c r="DK8">
        <f>((11/13)*100)</f>
        <v>84.615384615384613</v>
      </c>
      <c r="DL8">
        <f>((5/12)*100)</f>
        <v>41.666666666666671</v>
      </c>
      <c r="DM8">
        <f>((4/12)*100)</f>
        <v>33.333333333333329</v>
      </c>
      <c r="DN8">
        <f>((11/12)*100)</f>
        <v>91.666666666666657</v>
      </c>
      <c r="DP8">
        <f>((3/9)*100)</f>
        <v>33.333333333333329</v>
      </c>
      <c r="DQ8">
        <f>((0/9)*100)</f>
        <v>0</v>
      </c>
      <c r="DR8">
        <f>((1/9)*100)</f>
        <v>11.111111111111111</v>
      </c>
      <c r="DS8">
        <f>((3/10)*100)</f>
        <v>30</v>
      </c>
      <c r="DT8">
        <f>((3/10)*100)</f>
        <v>30</v>
      </c>
      <c r="DU8">
        <f>((2/10)*100)</f>
        <v>20</v>
      </c>
      <c r="DV8">
        <f>((0/9)*100)</f>
        <v>0</v>
      </c>
      <c r="DW8">
        <f>((3/9)*100)</f>
        <v>33.333333333333329</v>
      </c>
      <c r="DX8">
        <f>((8/9)*100)</f>
        <v>88.888888888888886</v>
      </c>
      <c r="DY8">
        <f>((1/10)*100)</f>
        <v>10</v>
      </c>
      <c r="DZ8">
        <f>((2/10)*100)</f>
        <v>20</v>
      </c>
      <c r="EA8">
        <f>((8/10)*100)</f>
        <v>80</v>
      </c>
    </row>
    <row r="9" spans="1:131" x14ac:dyDescent="0.25">
      <c r="A9">
        <v>55.872943000000014</v>
      </c>
      <c r="B9">
        <v>5.8445099999999996</v>
      </c>
      <c r="C9">
        <v>40.201755000000013</v>
      </c>
      <c r="D9">
        <v>7.7404669999999998</v>
      </c>
      <c r="E9">
        <v>55.492011000000012</v>
      </c>
      <c r="F9">
        <v>4.8325459999999998</v>
      </c>
      <c r="G9">
        <v>59.040851000000011</v>
      </c>
      <c r="H9">
        <v>8.2629900000000003</v>
      </c>
      <c r="K9">
        <f>(14/200)</f>
        <v>7.0000000000000007E-2</v>
      </c>
      <c r="L9">
        <f>(12/200)</f>
        <v>0.06</v>
      </c>
      <c r="M9">
        <f>(12/200)</f>
        <v>0.06</v>
      </c>
      <c r="N9">
        <f>(13/200)</f>
        <v>6.5000000000000002E-2</v>
      </c>
      <c r="P9">
        <f>(8/200)</f>
        <v>0.04</v>
      </c>
      <c r="Q9">
        <f>(11/200)</f>
        <v>5.5E-2</v>
      </c>
      <c r="R9">
        <f>(11/200)</f>
        <v>5.5E-2</v>
      </c>
      <c r="S9">
        <f>(9/200)</f>
        <v>4.4999999999999998E-2</v>
      </c>
      <c r="U9">
        <f>0.07+0.04</f>
        <v>0.11000000000000001</v>
      </c>
      <c r="V9">
        <f>0.06+0.055</f>
        <v>0.11499999999999999</v>
      </c>
      <c r="W9">
        <f>0.06+0.055</f>
        <v>0.11499999999999999</v>
      </c>
      <c r="X9">
        <f>0.065+0.045</f>
        <v>0.11</v>
      </c>
      <c r="Z9">
        <f>SQRT((ABS($A$10-$A$9)^2+(ABS($B$10-$B$9)^2)))</f>
        <v>21.698196627115006</v>
      </c>
      <c r="AA9">
        <f>SQRT((ABS($C$10-$C$9)^2+(ABS($D$10-$D$9)^2)))</f>
        <v>19.640515812463612</v>
      </c>
      <c r="AB9">
        <f>SQRT((ABS($E$10-$E$9)^2+(ABS($F$10-$F$9)^2)))</f>
        <v>21.814476929349393</v>
      </c>
      <c r="AC9">
        <f>SQRT((ABS($G$10-$G$9)^2+(ABS($H$10-$H$9)^2)))</f>
        <v>22.319161313481338</v>
      </c>
      <c r="AJ9">
        <f>1/0.11</f>
        <v>9.0909090909090917</v>
      </c>
      <c r="AK9">
        <f>1/0.115</f>
        <v>8.695652173913043</v>
      </c>
      <c r="AL9">
        <f>1/0.115</f>
        <v>8.695652173913043</v>
      </c>
      <c r="AM9">
        <f>1/0.11</f>
        <v>9.0909090909090917</v>
      </c>
      <c r="AO9">
        <f>$Z9/$U9</f>
        <v>197.25633297377277</v>
      </c>
      <c r="AP9">
        <f>$AA9/$V9</f>
        <v>170.78709402142272</v>
      </c>
      <c r="AQ9">
        <f>$AB9/$W9</f>
        <v>189.691103733473</v>
      </c>
      <c r="AR9">
        <f>$AC9/$X9</f>
        <v>202.90146648619398</v>
      </c>
      <c r="AV9">
        <f>((0.07/0.11)*100)</f>
        <v>63.636363636363647</v>
      </c>
      <c r="AW9">
        <f>((0.06/0.115)*100)</f>
        <v>52.173913043478258</v>
      </c>
      <c r="AX9">
        <f>((0.06/0.115)*100)</f>
        <v>52.173913043478258</v>
      </c>
      <c r="AY9">
        <f>((0.065/0.11)*100)</f>
        <v>59.090909090909093</v>
      </c>
      <c r="BA9">
        <f>((0.04/0.11)*100)</f>
        <v>36.363636363636367</v>
      </c>
      <c r="BB9">
        <f>((0.055/0.115)*100)</f>
        <v>47.826086956521735</v>
      </c>
      <c r="BC9">
        <f>((0.055/0.115)*100)</f>
        <v>47.826086956521735</v>
      </c>
      <c r="BD9">
        <f>((0.045/0.11)*100)</f>
        <v>40.909090909090907</v>
      </c>
      <c r="BF9">
        <f>ABS($B$9-$D$9)</f>
        <v>1.8959570000000001</v>
      </c>
      <c r="BG9">
        <f>ABS($F$9-$H$9)</f>
        <v>3.4304440000000005</v>
      </c>
      <c r="BL9">
        <f>SQRT((ABS($A$9-$E$9)^2+(ABS($B$9-$F$9)^2)))</f>
        <v>1.0812864217773202</v>
      </c>
      <c r="BM9">
        <f>SQRT((ABS($C$9-$G$10)^2+(ABS($D$9-$H$10)^2)))</f>
        <v>3.5123005021850009</v>
      </c>
      <c r="BO9">
        <f>SQRT((ABS($A$9-$G$9)^2+(ABS($B$9-$H$9)^2)))</f>
        <v>3.9855597607944588</v>
      </c>
      <c r="BP9">
        <f>SQRT((ABS($C$9-$E$10)^2+(ABS($D$9-$F$10)^2)))</f>
        <v>7.3662664270167406</v>
      </c>
      <c r="BR9">
        <f>DEGREES(ACOS((15.1494530989755^2+18.3296254459985^2-4.68306029171033^2)/(2*15.1494530989755*18.3296254459985)))</f>
        <v>11.840890092695075</v>
      </c>
      <c r="BS9">
        <f>DEGREES(ACOS((4.9358090909937^2+22.3191613134813^2-19.0727061796235^2)/(2*4.9358090909937*22.3191613134813)))</f>
        <v>43.906474245138163</v>
      </c>
      <c r="BU9">
        <v>14</v>
      </c>
      <c r="BV9">
        <v>7</v>
      </c>
      <c r="BW9">
        <v>3</v>
      </c>
      <c r="BX9">
        <v>6</v>
      </c>
      <c r="BY9">
        <v>12</v>
      </c>
      <c r="BZ9">
        <v>6</v>
      </c>
      <c r="CA9">
        <v>6</v>
      </c>
      <c r="CB9">
        <v>3</v>
      </c>
      <c r="CC9">
        <v>12</v>
      </c>
      <c r="CD9">
        <v>2</v>
      </c>
      <c r="CE9">
        <v>6</v>
      </c>
      <c r="CF9">
        <v>9</v>
      </c>
      <c r="CG9">
        <v>13</v>
      </c>
      <c r="CH9">
        <v>6</v>
      </c>
      <c r="CI9">
        <v>3</v>
      </c>
      <c r="CJ9">
        <v>9</v>
      </c>
      <c r="CL9">
        <v>8</v>
      </c>
      <c r="CM9">
        <v>3</v>
      </c>
      <c r="CN9">
        <v>0</v>
      </c>
      <c r="CO9">
        <v>1</v>
      </c>
      <c r="CP9">
        <v>11</v>
      </c>
      <c r="CQ9">
        <v>4</v>
      </c>
      <c r="CR9">
        <v>5</v>
      </c>
      <c r="CS9">
        <v>1</v>
      </c>
      <c r="CT9">
        <v>11</v>
      </c>
      <c r="CU9">
        <v>0</v>
      </c>
      <c r="CV9">
        <v>5</v>
      </c>
      <c r="CW9">
        <v>7</v>
      </c>
      <c r="CX9">
        <v>9</v>
      </c>
      <c r="CY9">
        <v>1</v>
      </c>
      <c r="CZ9">
        <v>1</v>
      </c>
      <c r="DA9">
        <v>7</v>
      </c>
      <c r="DC9">
        <f>((7/14)*100)</f>
        <v>50</v>
      </c>
      <c r="DD9">
        <f>((3/14)*100)</f>
        <v>21.428571428571427</v>
      </c>
      <c r="DE9">
        <f>((6/14)*100)</f>
        <v>42.857142857142854</v>
      </c>
      <c r="DF9">
        <f>((6/12)*100)</f>
        <v>50</v>
      </c>
      <c r="DG9">
        <f>((6/12)*100)</f>
        <v>50</v>
      </c>
      <c r="DH9">
        <f>((3/12)*100)</f>
        <v>25</v>
      </c>
      <c r="DI9">
        <f>((2/12)*100)</f>
        <v>16.666666666666664</v>
      </c>
      <c r="DJ9">
        <f>((6/12)*100)</f>
        <v>50</v>
      </c>
      <c r="DK9">
        <f>((9/12)*100)</f>
        <v>75</v>
      </c>
      <c r="DL9">
        <f>((6/13)*100)</f>
        <v>46.153846153846153</v>
      </c>
      <c r="DM9">
        <f>((3/13)*100)</f>
        <v>23.076923076923077</v>
      </c>
      <c r="DN9">
        <f>((9/13)*100)</f>
        <v>69.230769230769226</v>
      </c>
      <c r="DP9">
        <f>((3/8)*100)</f>
        <v>37.5</v>
      </c>
      <c r="DQ9">
        <f>((0/8)*100)</f>
        <v>0</v>
      </c>
      <c r="DR9">
        <f>((1/8)*100)</f>
        <v>12.5</v>
      </c>
      <c r="DS9">
        <f>((4/11)*100)</f>
        <v>36.363636363636367</v>
      </c>
      <c r="DT9">
        <f>((5/11)*100)</f>
        <v>45.454545454545453</v>
      </c>
      <c r="DU9">
        <f>((1/11)*100)</f>
        <v>9.0909090909090917</v>
      </c>
      <c r="DV9">
        <f>((0/11)*100)</f>
        <v>0</v>
      </c>
      <c r="DW9">
        <f>((5/11)*100)</f>
        <v>45.454545454545453</v>
      </c>
      <c r="DX9">
        <f>((7/11)*100)</f>
        <v>63.636363636363633</v>
      </c>
      <c r="DY9">
        <f>((1/9)*100)</f>
        <v>11.111111111111111</v>
      </c>
      <c r="DZ9">
        <f>((1/9)*100)</f>
        <v>11.111111111111111</v>
      </c>
      <c r="EA9">
        <f>((7/9)*100)</f>
        <v>77.777777777777786</v>
      </c>
    </row>
    <row r="10" spans="1:131" x14ac:dyDescent="0.25">
      <c r="A10">
        <v>34.179384000000013</v>
      </c>
      <c r="B10">
        <v>5.395918</v>
      </c>
      <c r="C10">
        <v>20.56728300000001</v>
      </c>
      <c r="D10">
        <v>7.25326</v>
      </c>
      <c r="E10">
        <v>33.683830000000015</v>
      </c>
      <c r="F10">
        <v>4.3084800000000003</v>
      </c>
      <c r="G10">
        <v>36.721740000000011</v>
      </c>
      <c r="H10">
        <v>8.2155989999999992</v>
      </c>
      <c r="K10">
        <f>(13/200)</f>
        <v>6.5000000000000002E-2</v>
      </c>
      <c r="M10">
        <f>(13/200)</f>
        <v>6.5000000000000002E-2</v>
      </c>
      <c r="N10">
        <f>(12/200)</f>
        <v>0.06</v>
      </c>
      <c r="P10">
        <f>(10/200)</f>
        <v>0.05</v>
      </c>
      <c r="Q10">
        <f>(11/200)</f>
        <v>5.5E-2</v>
      </c>
      <c r="R10">
        <f>(11/200)</f>
        <v>5.5E-2</v>
      </c>
      <c r="S10">
        <f>(11/200)</f>
        <v>5.5E-2</v>
      </c>
      <c r="U10">
        <f>0.065+0.05</f>
        <v>0.115</v>
      </c>
      <c r="W10">
        <f>0.065+0.055</f>
        <v>0.12</v>
      </c>
      <c r="X10">
        <f>0.06+0.055</f>
        <v>0.11499999999999999</v>
      </c>
      <c r="Z10">
        <f>SQRT((ABS($A$11-$A$10)^2+(ABS($B$11-$B$10)^2)))</f>
        <v>18.647663921456143</v>
      </c>
      <c r="AB10">
        <f>SQRT((ABS($E$11-$E$10)^2+(ABS($F$11-$F$10)^2)))</f>
        <v>18.329625445998538</v>
      </c>
      <c r="AC10">
        <f>SQRT((ABS($G$11-$G$10)^2+(ABS($H$11-$H$10)^2)))</f>
        <v>17.854954065462334</v>
      </c>
      <c r="AJ10">
        <f>1/0.115</f>
        <v>8.695652173913043</v>
      </c>
      <c r="AL10">
        <f>1/0.12</f>
        <v>8.3333333333333339</v>
      </c>
      <c r="AM10">
        <f>1/0.115</f>
        <v>8.695652173913043</v>
      </c>
      <c r="AO10">
        <f>$Z10/$U10</f>
        <v>162.15359931700993</v>
      </c>
      <c r="AQ10">
        <f>$AB10/$W10</f>
        <v>152.74687871665449</v>
      </c>
      <c r="AR10">
        <f>$AC10/$X10</f>
        <v>155.26047013445509</v>
      </c>
      <c r="AV10">
        <f>((0.065/0.115)*100)</f>
        <v>56.521739130434781</v>
      </c>
      <c r="AX10">
        <f>((0.065/0.12)*100)</f>
        <v>54.166666666666671</v>
      </c>
      <c r="AY10">
        <f>((0.06/0.115)*100)</f>
        <v>52.173913043478258</v>
      </c>
      <c r="BA10">
        <f>((0.05/0.115)*100)</f>
        <v>43.478260869565219</v>
      </c>
      <c r="BC10">
        <f>((0.055/0.12)*100)</f>
        <v>45.833333333333336</v>
      </c>
      <c r="BD10">
        <f>((0.055/0.115)*100)</f>
        <v>47.826086956521735</v>
      </c>
      <c r="BF10">
        <f>ABS($B$10-$D$10)</f>
        <v>1.857342</v>
      </c>
      <c r="BG10">
        <f>ABS($F$10-$H$10)</f>
        <v>3.9071189999999989</v>
      </c>
      <c r="BL10">
        <f>SQRT((ABS($A$10-$E$10)^2+(ABS($B$10-$F$10)^2)))</f>
        <v>1.1950293597899584</v>
      </c>
      <c r="BO10">
        <f>SQRT((ABS($A$10-$G$10)^2+(ABS($B$10-$H$10)^2)))</f>
        <v>3.7966004494148429</v>
      </c>
      <c r="BP10">
        <f>SQRT((ABS($C$10-$E$11)^2+(ABS($D$10-$F$11)^2)))</f>
        <v>5.9214943969577458</v>
      </c>
      <c r="BS10">
        <f>DEGREES(ACOS((4.94918943345887^2+17.8549540654623^2-15.1494530989755^2)/(2*4.94918943345887*17.8549540654623)))</f>
        <v>49.921748140121089</v>
      </c>
      <c r="BU10">
        <v>13</v>
      </c>
      <c r="BV10">
        <v>6</v>
      </c>
      <c r="BW10">
        <v>2</v>
      </c>
      <c r="BX10">
        <v>5</v>
      </c>
      <c r="CC10">
        <v>13</v>
      </c>
      <c r="CD10">
        <v>2</v>
      </c>
      <c r="CE10">
        <v>7</v>
      </c>
      <c r="CF10">
        <v>9</v>
      </c>
      <c r="CG10">
        <v>12</v>
      </c>
      <c r="CH10">
        <v>5</v>
      </c>
      <c r="CI10">
        <v>3</v>
      </c>
      <c r="CJ10">
        <v>9</v>
      </c>
      <c r="CL10">
        <v>10</v>
      </c>
      <c r="CM10">
        <v>4</v>
      </c>
      <c r="CN10">
        <v>0</v>
      </c>
      <c r="CO10">
        <v>3</v>
      </c>
      <c r="CP10">
        <v>11</v>
      </c>
      <c r="CQ10">
        <v>4</v>
      </c>
      <c r="CR10">
        <v>5</v>
      </c>
      <c r="CS10">
        <v>2</v>
      </c>
      <c r="CT10">
        <v>11</v>
      </c>
      <c r="CU10">
        <v>0</v>
      </c>
      <c r="CV10">
        <v>5</v>
      </c>
      <c r="CW10">
        <v>8</v>
      </c>
      <c r="CX10">
        <v>11</v>
      </c>
      <c r="CY10">
        <v>3</v>
      </c>
      <c r="CZ10">
        <v>2</v>
      </c>
      <c r="DA10">
        <v>8</v>
      </c>
      <c r="DC10">
        <f>((6/13)*100)</f>
        <v>46.153846153846153</v>
      </c>
      <c r="DD10">
        <f>((2/13)*100)</f>
        <v>15.384615384615385</v>
      </c>
      <c r="DE10">
        <f>((5/13)*100)</f>
        <v>38.461538461538467</v>
      </c>
      <c r="DI10">
        <f>((2/13)*100)</f>
        <v>15.384615384615385</v>
      </c>
      <c r="DJ10">
        <f>((7/13)*100)</f>
        <v>53.846153846153847</v>
      </c>
      <c r="DK10">
        <f>((9/13)*100)</f>
        <v>69.230769230769226</v>
      </c>
      <c r="DL10">
        <f>((5/12)*100)</f>
        <v>41.666666666666671</v>
      </c>
      <c r="DM10">
        <f>((3/12)*100)</f>
        <v>25</v>
      </c>
      <c r="DN10">
        <f>((9/12)*100)</f>
        <v>75</v>
      </c>
      <c r="DP10">
        <f>((4/10)*100)</f>
        <v>40</v>
      </c>
      <c r="DQ10">
        <f>((0/10)*100)</f>
        <v>0</v>
      </c>
      <c r="DR10">
        <f>((3/10)*100)</f>
        <v>30</v>
      </c>
      <c r="DS10">
        <f>((4/11)*100)</f>
        <v>36.363636363636367</v>
      </c>
      <c r="DT10">
        <f>((5/11)*100)</f>
        <v>45.454545454545453</v>
      </c>
      <c r="DU10">
        <f>((2/11)*100)</f>
        <v>18.181818181818183</v>
      </c>
      <c r="DV10">
        <f>((0/11)*100)</f>
        <v>0</v>
      </c>
      <c r="DW10">
        <f>((5/11)*100)</f>
        <v>45.454545454545453</v>
      </c>
      <c r="DX10">
        <f>((8/11)*100)</f>
        <v>72.727272727272734</v>
      </c>
      <c r="DY10">
        <f>((3/11)*100)</f>
        <v>27.27272727272727</v>
      </c>
      <c r="DZ10">
        <f>((2/11)*100)</f>
        <v>18.181818181818183</v>
      </c>
      <c r="EA10">
        <f>((8/11)*100)</f>
        <v>72.727272727272734</v>
      </c>
    </row>
    <row r="11" spans="1:131" x14ac:dyDescent="0.25">
      <c r="A11">
        <v>15.53278000000001</v>
      </c>
      <c r="B11">
        <v>5.5947370000000003</v>
      </c>
      <c r="E11">
        <v>15.354704000000012</v>
      </c>
      <c r="F11">
        <v>4.443791</v>
      </c>
      <c r="G11">
        <v>18.880091000000014</v>
      </c>
      <c r="H11">
        <v>7.5264360000000003</v>
      </c>
      <c r="P11">
        <f>(11/200)</f>
        <v>5.5E-2</v>
      </c>
      <c r="BG11">
        <f>ABS($F$11-$H$11)</f>
        <v>3.0826450000000003</v>
      </c>
      <c r="BI11">
        <v>2.0833299999999997</v>
      </c>
      <c r="BJ11">
        <v>2.4815760000000004</v>
      </c>
      <c r="BO11">
        <f>SQRT((ABS($A$11-$G$11)^2+(ABS($B$11-$H$11)^2)))</f>
        <v>3.8647059341328975</v>
      </c>
      <c r="CL11">
        <v>11</v>
      </c>
      <c r="CM11">
        <v>4</v>
      </c>
      <c r="CN11">
        <v>0</v>
      </c>
      <c r="CO11">
        <v>4</v>
      </c>
      <c r="DP11">
        <f>((4/11)*100)</f>
        <v>36.363636363636367</v>
      </c>
      <c r="DQ11">
        <f>((0/11)*100)</f>
        <v>0</v>
      </c>
      <c r="DR11">
        <f>((4/11)*100)</f>
        <v>36.363636363636367</v>
      </c>
    </row>
    <row r="12" spans="1:131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BR12">
        <f>DEGREES(ACOS((11.4163204382283^2+20.5167345104559^2-9.52721961838604^2)/(2*11.4163204382283*20.5167345104559)))</f>
        <v>10.570984918301823</v>
      </c>
    </row>
    <row r="13" spans="1:131" x14ac:dyDescent="0.25">
      <c r="A13">
        <v>242.37815799999998</v>
      </c>
      <c r="B13">
        <v>5.6953680000000002</v>
      </c>
      <c r="C13">
        <v>252.60978900000001</v>
      </c>
      <c r="D13">
        <v>7.0927899999999999</v>
      </c>
      <c r="E13">
        <v>262.75994700000001</v>
      </c>
      <c r="F13">
        <v>5.1568949999999996</v>
      </c>
      <c r="G13">
        <v>251.542055</v>
      </c>
      <c r="H13">
        <v>7.2761570000000004</v>
      </c>
      <c r="K13">
        <f>(13/200)</f>
        <v>6.5000000000000002E-2</v>
      </c>
      <c r="L13">
        <f>(15/200)</f>
        <v>7.4999999999999997E-2</v>
      </c>
      <c r="M13">
        <f>(12/200)</f>
        <v>0.06</v>
      </c>
      <c r="N13">
        <f>(14/200)</f>
        <v>7.0000000000000007E-2</v>
      </c>
      <c r="P13">
        <f>(12/200)</f>
        <v>0.06</v>
      </c>
      <c r="Q13">
        <f>(14/200)</f>
        <v>7.0000000000000007E-2</v>
      </c>
      <c r="R13">
        <f>(13/200)</f>
        <v>6.5000000000000002E-2</v>
      </c>
      <c r="S13">
        <f>(11/200)</f>
        <v>5.5E-2</v>
      </c>
      <c r="U13">
        <f>0.065+0.06</f>
        <v>0.125</v>
      </c>
      <c r="V13">
        <f>0.075+0.07</f>
        <v>0.14500000000000002</v>
      </c>
      <c r="W13">
        <f>0.06+0.065</f>
        <v>0.125</v>
      </c>
      <c r="X13">
        <f>0.07+0.055</f>
        <v>0.125</v>
      </c>
      <c r="Z13">
        <f>SQRT((ABS($A$14-$A$13)^2+(ABS($B$14-$B$13)^2)))</f>
        <v>20.998923389399966</v>
      </c>
      <c r="AA13">
        <f>SQRT((ABS($C$14-$C$13)^2+(ABS($D$14-$D$13)^2)))</f>
        <v>23.353417986311822</v>
      </c>
      <c r="AB13">
        <f>SQRT((ABS($E$14-$E$13)^2+(ABS($F$14-$F$13)^2)))</f>
        <v>20.516734510455894</v>
      </c>
      <c r="AC13">
        <f>SQRT((ABS($G$14-$G$13)^2+(ABS($H$14-$H$13)^2)))</f>
        <v>26.021420012738133</v>
      </c>
      <c r="AJ13">
        <f>1/0.125</f>
        <v>8</v>
      </c>
      <c r="AK13">
        <f>1/0.145</f>
        <v>6.8965517241379315</v>
      </c>
      <c r="AL13">
        <f>1/0.125</f>
        <v>8</v>
      </c>
      <c r="AM13">
        <f>1/0.125</f>
        <v>8</v>
      </c>
      <c r="AO13">
        <f>$Z13/$U13</f>
        <v>167.99138711519973</v>
      </c>
      <c r="AP13">
        <f>$AA13/$V13</f>
        <v>161.05805507801256</v>
      </c>
      <c r="AQ13">
        <f>$AB13/$W13</f>
        <v>164.13387608364715</v>
      </c>
      <c r="AR13">
        <f>$AC13/$X13</f>
        <v>208.17136010190507</v>
      </c>
      <c r="AV13">
        <f>((0.065/0.125)*100)</f>
        <v>52</v>
      </c>
      <c r="AW13">
        <f>((0.075/0.145)*100)</f>
        <v>51.724137931034484</v>
      </c>
      <c r="AX13">
        <f>((0.06/0.125)*100)</f>
        <v>48</v>
      </c>
      <c r="AY13">
        <f>((0.07/0.125)*100)</f>
        <v>56.000000000000007</v>
      </c>
      <c r="BA13">
        <f>((0.06/0.125)*100)</f>
        <v>48</v>
      </c>
      <c r="BB13">
        <f>((0.07/0.145)*100)</f>
        <v>48.275862068965523</v>
      </c>
      <c r="BC13">
        <f>((0.065/0.125)*100)</f>
        <v>52</v>
      </c>
      <c r="BD13">
        <f>((0.055/0.125)*100)</f>
        <v>44</v>
      </c>
      <c r="BF13">
        <f>ABS($B$13-$D$13)</f>
        <v>1.3974219999999997</v>
      </c>
      <c r="BG13">
        <f>ABS($F$13-$H$13)</f>
        <v>2.1192620000000009</v>
      </c>
      <c r="BL13">
        <f>SQRT((ABS($A$13-$E$14)^2+(ABS($B$13-$F$14)^2)))</f>
        <v>0.51107084228509103</v>
      </c>
      <c r="BM13">
        <f>SQRT((ABS($C$13-$G$13)^2+(ABS($D$13-$H$13)^2)))</f>
        <v>1.0833648284142343</v>
      </c>
      <c r="BO13">
        <f>SQRT((ABS($A$13-$G$13)^2+(ABS($B$13-$H$13)^2)))</f>
        <v>9.2992420169135492</v>
      </c>
      <c r="BP13">
        <f>SQRT((ABS($C$13-$E$13)^2+(ABS($D$13-$F$13)^2)))</f>
        <v>10.3331213520402</v>
      </c>
      <c r="BR13">
        <f>DEGREES(ACOS((17.0380704021055^2+19.8321334659388^2-4.72724100838882^2)/(2*17.0380704021055*19.8321334659388)))</f>
        <v>11.906714754593398</v>
      </c>
      <c r="BS13">
        <f>DEGREES(ACOS((9.52721961838604^2+26.0214200127381^2-17.0380704021055^2)/(2*9.52721961838604*26.0214200127381)))</f>
        <v>15.588105092083417</v>
      </c>
      <c r="BU13">
        <v>13</v>
      </c>
      <c r="BV13">
        <v>3</v>
      </c>
      <c r="BW13">
        <v>4</v>
      </c>
      <c r="BX13">
        <v>10</v>
      </c>
      <c r="BY13">
        <v>15</v>
      </c>
      <c r="BZ13">
        <v>3</v>
      </c>
      <c r="CA13">
        <v>12</v>
      </c>
      <c r="CB13">
        <v>4</v>
      </c>
      <c r="CC13">
        <v>12</v>
      </c>
      <c r="CD13">
        <v>1</v>
      </c>
      <c r="CE13">
        <v>12</v>
      </c>
      <c r="CF13">
        <v>3</v>
      </c>
      <c r="CG13">
        <v>14</v>
      </c>
      <c r="CH13">
        <v>10</v>
      </c>
      <c r="CI13">
        <v>4</v>
      </c>
      <c r="CJ13">
        <v>7</v>
      </c>
      <c r="CL13">
        <v>12</v>
      </c>
      <c r="CM13">
        <v>0</v>
      </c>
      <c r="CN13">
        <v>1</v>
      </c>
      <c r="CO13">
        <v>8</v>
      </c>
      <c r="CP13">
        <v>14</v>
      </c>
      <c r="CQ13">
        <v>0</v>
      </c>
      <c r="CR13">
        <v>12</v>
      </c>
      <c r="CS13">
        <v>0</v>
      </c>
      <c r="CT13">
        <v>13</v>
      </c>
      <c r="CU13">
        <v>1</v>
      </c>
      <c r="CV13">
        <v>12</v>
      </c>
      <c r="CW13">
        <v>0</v>
      </c>
      <c r="CX13">
        <v>11</v>
      </c>
      <c r="CY13">
        <v>8</v>
      </c>
      <c r="CZ13">
        <v>0</v>
      </c>
      <c r="DA13">
        <v>2</v>
      </c>
      <c r="DC13">
        <f>((3/13)*100)</f>
        <v>23.076923076923077</v>
      </c>
      <c r="DD13">
        <f>((4/13)*100)</f>
        <v>30.76923076923077</v>
      </c>
      <c r="DE13">
        <f>((10/13)*100)</f>
        <v>76.923076923076934</v>
      </c>
      <c r="DF13">
        <f>((3/15)*100)</f>
        <v>20</v>
      </c>
      <c r="DG13">
        <f>((12/15)*100)</f>
        <v>80</v>
      </c>
      <c r="DH13">
        <f>((4/15)*100)</f>
        <v>26.666666666666668</v>
      </c>
      <c r="DI13">
        <f>((1/12)*100)</f>
        <v>8.3333333333333321</v>
      </c>
      <c r="DJ13">
        <f>((12/12)*100)</f>
        <v>100</v>
      </c>
      <c r="DK13">
        <f>((3/12)*100)</f>
        <v>25</v>
      </c>
      <c r="DL13">
        <f>((10/14)*100)</f>
        <v>71.428571428571431</v>
      </c>
      <c r="DM13">
        <f>((4/14)*100)</f>
        <v>28.571428571428569</v>
      </c>
      <c r="DN13">
        <f>((7/14)*100)</f>
        <v>50</v>
      </c>
      <c r="DP13">
        <f>((0/12)*100)</f>
        <v>0</v>
      </c>
      <c r="DQ13">
        <f>((1/12)*100)</f>
        <v>8.3333333333333321</v>
      </c>
      <c r="DR13">
        <f>((8/12)*100)</f>
        <v>66.666666666666657</v>
      </c>
      <c r="DS13">
        <f>((0/14)*100)</f>
        <v>0</v>
      </c>
      <c r="DT13">
        <f>((12/14)*100)</f>
        <v>85.714285714285708</v>
      </c>
      <c r="DU13">
        <f>((0/14)*100)</f>
        <v>0</v>
      </c>
      <c r="DV13">
        <f>((1/13)*100)</f>
        <v>7.6923076923076925</v>
      </c>
      <c r="DW13">
        <f>((12/13)*100)</f>
        <v>92.307692307692307</v>
      </c>
      <c r="DX13">
        <f>((0/13)*100)</f>
        <v>0</v>
      </c>
      <c r="DY13">
        <f>((8/11)*100)</f>
        <v>72.727272727272734</v>
      </c>
      <c r="DZ13">
        <f>((0/11)*100)</f>
        <v>0</v>
      </c>
      <c r="EA13">
        <f>((2/11)*100)</f>
        <v>18.181818181818183</v>
      </c>
    </row>
    <row r="14" spans="1:131" x14ac:dyDescent="0.25">
      <c r="A14">
        <v>221.38931500000001</v>
      </c>
      <c r="B14">
        <v>6.3459469999999998</v>
      </c>
      <c r="C14">
        <v>229.26505299999999</v>
      </c>
      <c r="D14">
        <v>7.7295259999999999</v>
      </c>
      <c r="E14">
        <v>242.24326300000001</v>
      </c>
      <c r="F14">
        <v>5.2024210000000002</v>
      </c>
      <c r="G14">
        <v>225.55668299999999</v>
      </c>
      <c r="H14">
        <v>8.6453690000000005</v>
      </c>
      <c r="K14">
        <f>(13/200)</f>
        <v>6.5000000000000002E-2</v>
      </c>
      <c r="L14">
        <f>(13/200)</f>
        <v>6.5000000000000002E-2</v>
      </c>
      <c r="M14">
        <f>(10/200)</f>
        <v>0.05</v>
      </c>
      <c r="N14">
        <f>(13/200)</f>
        <v>6.5000000000000002E-2</v>
      </c>
      <c r="P14">
        <f>(8/200)</f>
        <v>0.04</v>
      </c>
      <c r="Q14">
        <f>(10/200)</f>
        <v>0.05</v>
      </c>
      <c r="R14">
        <f>(9/200)</f>
        <v>4.4999999999999998E-2</v>
      </c>
      <c r="S14">
        <f>(9/200)</f>
        <v>4.4999999999999998E-2</v>
      </c>
      <c r="U14">
        <f>0.065+0.04</f>
        <v>0.10500000000000001</v>
      </c>
      <c r="V14">
        <f>0.065+0.05</f>
        <v>0.115</v>
      </c>
      <c r="W14">
        <f>0.05+0.045</f>
        <v>9.5000000000000001E-2</v>
      </c>
      <c r="X14">
        <f>0.065+0.045</f>
        <v>0.11</v>
      </c>
      <c r="Z14">
        <f>SQRT((ABS($A$15-$A$14)^2+(ABS($B$15-$B$14)^2)))</f>
        <v>21.062076827224857</v>
      </c>
      <c r="AA14">
        <f>SQRT((ABS($C$15-$C$14)^2+(ABS($D$15-$D$14)^2)))</f>
        <v>21.838623511726972</v>
      </c>
      <c r="AB14">
        <f>SQRT((ABS($E$15-$E$14)^2+(ABS($F$15-$F$14)^2)))</f>
        <v>19.832133465938796</v>
      </c>
      <c r="AC14">
        <f>SQRT((ABS($G$15-$G$14)^2+(ABS($H$15-$H$14)^2)))</f>
        <v>23.008412738515641</v>
      </c>
      <c r="AJ14">
        <f>1/0.105</f>
        <v>9.5238095238095237</v>
      </c>
      <c r="AK14">
        <f>1/0.115</f>
        <v>8.695652173913043</v>
      </c>
      <c r="AL14">
        <f>1/0.095</f>
        <v>10.526315789473685</v>
      </c>
      <c r="AM14">
        <f>1/0.11</f>
        <v>9.0909090909090917</v>
      </c>
      <c r="AO14">
        <f>$Z14/$U14</f>
        <v>200.59120787833194</v>
      </c>
      <c r="AP14">
        <f>$AA14/$V14</f>
        <v>189.90107401501714</v>
      </c>
      <c r="AQ14">
        <f>$AB14/$W14</f>
        <v>208.75929964146101</v>
      </c>
      <c r="AR14">
        <f>$AC14/$X14</f>
        <v>209.16738853196037</v>
      </c>
      <c r="AV14">
        <f>((0.065/0.105)*100)</f>
        <v>61.904761904761905</v>
      </c>
      <c r="AW14">
        <f>((0.065/0.115)*100)</f>
        <v>56.521739130434781</v>
      </c>
      <c r="AX14">
        <f>((0.05/0.095)*100)</f>
        <v>52.631578947368418</v>
      </c>
      <c r="AY14">
        <f>((0.065/0.11)*100)</f>
        <v>59.090909090909093</v>
      </c>
      <c r="BA14">
        <f>((0.04/0.105)*100)</f>
        <v>38.095238095238102</v>
      </c>
      <c r="BB14">
        <f>((0.05/0.115)*100)</f>
        <v>43.478260869565219</v>
      </c>
      <c r="BC14">
        <f>((0.045/0.095)*100)</f>
        <v>47.368421052631575</v>
      </c>
      <c r="BD14">
        <f>((0.045/0.11)*100)</f>
        <v>40.909090909090907</v>
      </c>
      <c r="BF14">
        <f>ABS($B$14-$D$14)</f>
        <v>1.3835790000000001</v>
      </c>
      <c r="BG14">
        <f>ABS($F$14-$H$14)</f>
        <v>3.4429480000000003</v>
      </c>
      <c r="BL14">
        <f>SQRT((ABS($A$14-$E$15)^2+(ABS($B$14-$F$15)^2)))</f>
        <v>1.5988183851447846</v>
      </c>
      <c r="BM14">
        <f>SQRT((ABS($C$14-$G$14)^2+(ABS($D$14-$H$14)^2)))</f>
        <v>3.8197874885324468</v>
      </c>
      <c r="BO14">
        <f>SQRT((ABS($A$14-$G$14)^2+(ABS($B$14-$H$14)^2)))</f>
        <v>4.7596530946601403</v>
      </c>
      <c r="BP14">
        <f>SQRT((ABS($C$14-$E$15)^2+(ABS($D$14-$F$15)^2)))</f>
        <v>7.3349866125436067</v>
      </c>
      <c r="BR14">
        <f>DEGREES(ACOS((20.4643669446853^2+22.5923476086852^2-4.16887874957331^2)/(2*20.4643669446853*22.5923476086852)))</f>
        <v>9.5635631055428991</v>
      </c>
      <c r="BS14">
        <f>DEGREES(ACOS((4.72724100838882^2+23.0084127385156^2-20.4643669446853^2)/(2*4.72724100838882*23.0084127385156)))</f>
        <v>52.327801690998264</v>
      </c>
      <c r="BU14">
        <v>13</v>
      </c>
      <c r="BV14">
        <v>5</v>
      </c>
      <c r="BW14">
        <v>5</v>
      </c>
      <c r="BX14">
        <v>8</v>
      </c>
      <c r="BY14">
        <v>13</v>
      </c>
      <c r="BZ14">
        <v>5</v>
      </c>
      <c r="CA14">
        <v>7</v>
      </c>
      <c r="CB14">
        <v>4</v>
      </c>
      <c r="CC14">
        <v>10</v>
      </c>
      <c r="CD14">
        <v>3</v>
      </c>
      <c r="CE14">
        <v>7</v>
      </c>
      <c r="CF14">
        <v>7</v>
      </c>
      <c r="CG14">
        <v>13</v>
      </c>
      <c r="CH14">
        <v>8</v>
      </c>
      <c r="CI14">
        <v>3</v>
      </c>
      <c r="CJ14">
        <v>10</v>
      </c>
      <c r="CL14">
        <v>8</v>
      </c>
      <c r="CM14">
        <v>0</v>
      </c>
      <c r="CN14">
        <v>1</v>
      </c>
      <c r="CO14">
        <v>4</v>
      </c>
      <c r="CP14">
        <v>10</v>
      </c>
      <c r="CQ14">
        <v>0</v>
      </c>
      <c r="CR14">
        <v>7</v>
      </c>
      <c r="CS14">
        <v>0</v>
      </c>
      <c r="CT14">
        <v>9</v>
      </c>
      <c r="CU14">
        <v>0</v>
      </c>
      <c r="CV14">
        <v>7</v>
      </c>
      <c r="CW14">
        <v>2</v>
      </c>
      <c r="CX14">
        <v>9</v>
      </c>
      <c r="CY14">
        <v>4</v>
      </c>
      <c r="CZ14">
        <v>0</v>
      </c>
      <c r="DA14">
        <v>6</v>
      </c>
      <c r="DC14">
        <f>((5/13)*100)</f>
        <v>38.461538461538467</v>
      </c>
      <c r="DD14">
        <f>((5/13)*100)</f>
        <v>38.461538461538467</v>
      </c>
      <c r="DE14">
        <f>((8/13)*100)</f>
        <v>61.53846153846154</v>
      </c>
      <c r="DF14">
        <f>((5/13)*100)</f>
        <v>38.461538461538467</v>
      </c>
      <c r="DG14">
        <f>((7/13)*100)</f>
        <v>53.846153846153847</v>
      </c>
      <c r="DH14">
        <f>((4/13)*100)</f>
        <v>30.76923076923077</v>
      </c>
      <c r="DI14">
        <f>((3/10)*100)</f>
        <v>30</v>
      </c>
      <c r="DJ14">
        <f>((7/10)*100)</f>
        <v>70</v>
      </c>
      <c r="DK14">
        <f>((7/10)*100)</f>
        <v>70</v>
      </c>
      <c r="DL14">
        <f>((8/13)*100)</f>
        <v>61.53846153846154</v>
      </c>
      <c r="DM14">
        <f>((3/13)*100)</f>
        <v>23.076923076923077</v>
      </c>
      <c r="DN14">
        <f>((10/13)*100)</f>
        <v>76.923076923076934</v>
      </c>
      <c r="DP14">
        <f>((0/8)*100)</f>
        <v>0</v>
      </c>
      <c r="DQ14">
        <f>((1/8)*100)</f>
        <v>12.5</v>
      </c>
      <c r="DR14">
        <f>((4/8)*100)</f>
        <v>50</v>
      </c>
      <c r="DS14">
        <f>((0/10)*100)</f>
        <v>0</v>
      </c>
      <c r="DT14">
        <f>((7/10)*100)</f>
        <v>70</v>
      </c>
      <c r="DU14">
        <f>((0/10)*100)</f>
        <v>0</v>
      </c>
      <c r="DV14">
        <f>((0/9)*100)</f>
        <v>0</v>
      </c>
      <c r="DW14">
        <f>((7/9)*100)</f>
        <v>77.777777777777786</v>
      </c>
      <c r="DX14">
        <f>((2/9)*100)</f>
        <v>22.222222222222221</v>
      </c>
      <c r="DY14">
        <f>((4/9)*100)</f>
        <v>44.444444444444443</v>
      </c>
      <c r="DZ14">
        <f>((0/9)*100)</f>
        <v>0</v>
      </c>
      <c r="EA14">
        <f>((6/9)*100)</f>
        <v>66.666666666666657</v>
      </c>
    </row>
    <row r="15" spans="1:131" x14ac:dyDescent="0.25">
      <c r="A15">
        <v>200.39047499999998</v>
      </c>
      <c r="B15">
        <v>7.9768359999999996</v>
      </c>
      <c r="C15">
        <v>207.47937999999999</v>
      </c>
      <c r="D15">
        <v>9.249371</v>
      </c>
      <c r="E15">
        <v>222.411316</v>
      </c>
      <c r="F15">
        <v>5.1164209999999999</v>
      </c>
      <c r="G15">
        <v>202.605403</v>
      </c>
      <c r="H15">
        <v>10.265802000000001</v>
      </c>
      <c r="K15">
        <f>(15/200)</f>
        <v>7.4999999999999997E-2</v>
      </c>
      <c r="L15">
        <f>(13/200)</f>
        <v>6.5000000000000002E-2</v>
      </c>
      <c r="M15">
        <f>(13/200)</f>
        <v>6.5000000000000002E-2</v>
      </c>
      <c r="N15">
        <f>(13/200)</f>
        <v>6.5000000000000002E-2</v>
      </c>
      <c r="P15">
        <f>(7/200)</f>
        <v>3.5000000000000003E-2</v>
      </c>
      <c r="Q15">
        <f>(10/200)</f>
        <v>0.05</v>
      </c>
      <c r="R15">
        <f>(9/200)</f>
        <v>4.4999999999999998E-2</v>
      </c>
      <c r="S15">
        <f>(9/200)</f>
        <v>4.4999999999999998E-2</v>
      </c>
      <c r="U15">
        <f>0.075+0.035</f>
        <v>0.11</v>
      </c>
      <c r="V15">
        <f>0.065+0.05</f>
        <v>0.115</v>
      </c>
      <c r="W15">
        <f>0.065+0.045</f>
        <v>0.11</v>
      </c>
      <c r="X15">
        <f>0.065+0.045</f>
        <v>0.11</v>
      </c>
      <c r="Z15">
        <f>SQRT((ABS($A$16-$A$15)^2+(ABS($B$16-$B$15)^2)))</f>
        <v>26.155278466699784</v>
      </c>
      <c r="AA15">
        <f>SQRT((ABS($C$16-$C$15)^2+(ABS($D$16-$D$15)^2)))</f>
        <v>26.357646276432583</v>
      </c>
      <c r="AB15">
        <f>SQRT((ABS($E$16-$E$15)^2+(ABS($F$16-$F$15)^2)))</f>
        <v>22.592347608685269</v>
      </c>
      <c r="AC15">
        <f>SQRT((ABS($G$16-$G$15)^2+(ABS($H$16-$H$15)^2)))</f>
        <v>25.031486315609992</v>
      </c>
      <c r="AJ15">
        <f>1/0.11</f>
        <v>9.0909090909090917</v>
      </c>
      <c r="AK15">
        <f>1/0.115</f>
        <v>8.695652173913043</v>
      </c>
      <c r="AL15">
        <f>1/0.11</f>
        <v>9.0909090909090917</v>
      </c>
      <c r="AM15">
        <f>1/0.11</f>
        <v>9.0909090909090917</v>
      </c>
      <c r="AO15">
        <f>$Z15/$U15</f>
        <v>237.77525878817985</v>
      </c>
      <c r="AP15">
        <f>$AA15/$V15</f>
        <v>229.19692414289202</v>
      </c>
      <c r="AQ15">
        <f>$AB15/$W15</f>
        <v>205.38497826077517</v>
      </c>
      <c r="AR15">
        <f>$AC15/$X15</f>
        <v>227.55896650554538</v>
      </c>
      <c r="AV15">
        <f>((0.075/0.11)*100)</f>
        <v>68.181818181818173</v>
      </c>
      <c r="AW15">
        <f>((0.065/0.115)*100)</f>
        <v>56.521739130434781</v>
      </c>
      <c r="AX15">
        <f>((0.065/0.11)*100)</f>
        <v>59.090909090909093</v>
      </c>
      <c r="AY15">
        <f>((0.065/0.11)*100)</f>
        <v>59.090909090909093</v>
      </c>
      <c r="BA15">
        <f>((0.035/0.11)*100)</f>
        <v>31.818181818181824</v>
      </c>
      <c r="BB15">
        <f>((0.05/0.115)*100)</f>
        <v>43.478260869565219</v>
      </c>
      <c r="BC15">
        <f>((0.045/0.11)*100)</f>
        <v>40.909090909090907</v>
      </c>
      <c r="BD15">
        <f>((0.045/0.11)*100)</f>
        <v>40.909090909090907</v>
      </c>
      <c r="BF15">
        <f>ABS($B$15-$D$15)</f>
        <v>1.2725350000000004</v>
      </c>
      <c r="BG15">
        <f>ABS($F$15-$H$15)</f>
        <v>5.1493810000000009</v>
      </c>
      <c r="BL15">
        <f>SQRT((ABS($A$15-$E$16)^2+(ABS($B$15-$F$16)^2)))</f>
        <v>1.011327290342747</v>
      </c>
      <c r="BM15">
        <f>SQRT((ABS($C$15-$G$15)^2+(ABS($D$15-$H$15)^2)))</f>
        <v>4.9788335756771351</v>
      </c>
      <c r="BO15">
        <f>SQRT((ABS($A$15-$G$15)^2+(ABS($B$15-$H$15)^2)))</f>
        <v>3.1851642648912271</v>
      </c>
      <c r="BP15">
        <f>SQRT((ABS($C$15-$E$16)^2+(ABS($D$15-$F$16)^2)))</f>
        <v>7.8760333591575291</v>
      </c>
      <c r="BR15">
        <f>DEGREES(ACOS((22.676122712607^2+25.8966034302869^2-5.08142091293616^2)/(2*22.676122712607*25.8966034302869)))</f>
        <v>9.303557644172523</v>
      </c>
      <c r="BS15">
        <f>DEGREES(ACOS((4.16887874957331^2+25.03148631561^2-22.676122712607^2)/(2*4.16887874957331*25.03148631561)))</f>
        <v>51.561190367499727</v>
      </c>
      <c r="BU15">
        <v>15</v>
      </c>
      <c r="BV15">
        <v>8</v>
      </c>
      <c r="BW15">
        <v>7</v>
      </c>
      <c r="BX15">
        <v>8</v>
      </c>
      <c r="BY15">
        <v>13</v>
      </c>
      <c r="BZ15">
        <v>8</v>
      </c>
      <c r="CA15">
        <v>6</v>
      </c>
      <c r="CB15">
        <v>4</v>
      </c>
      <c r="CC15">
        <v>13</v>
      </c>
      <c r="CD15">
        <v>6</v>
      </c>
      <c r="CE15">
        <v>6</v>
      </c>
      <c r="CF15">
        <v>10</v>
      </c>
      <c r="CG15">
        <v>13</v>
      </c>
      <c r="CH15">
        <v>8</v>
      </c>
      <c r="CI15">
        <v>4</v>
      </c>
      <c r="CJ15">
        <v>11</v>
      </c>
      <c r="CL15">
        <v>7</v>
      </c>
      <c r="CM15">
        <v>2</v>
      </c>
      <c r="CN15">
        <v>0</v>
      </c>
      <c r="CO15">
        <v>2</v>
      </c>
      <c r="CP15">
        <v>10</v>
      </c>
      <c r="CQ15">
        <v>2</v>
      </c>
      <c r="CR15">
        <v>3</v>
      </c>
      <c r="CS15">
        <v>0</v>
      </c>
      <c r="CT15">
        <v>9</v>
      </c>
      <c r="CU15">
        <v>1</v>
      </c>
      <c r="CV15">
        <v>3</v>
      </c>
      <c r="CW15">
        <v>6</v>
      </c>
      <c r="CX15">
        <v>9</v>
      </c>
      <c r="CY15">
        <v>2</v>
      </c>
      <c r="CZ15">
        <v>0</v>
      </c>
      <c r="DA15">
        <v>6</v>
      </c>
      <c r="DC15">
        <f>((8/15)*100)</f>
        <v>53.333333333333336</v>
      </c>
      <c r="DD15">
        <f>((7/15)*100)</f>
        <v>46.666666666666664</v>
      </c>
      <c r="DE15">
        <f>((8/15)*100)</f>
        <v>53.333333333333336</v>
      </c>
      <c r="DF15">
        <f>((8/13)*100)</f>
        <v>61.53846153846154</v>
      </c>
      <c r="DG15">
        <f>((6/13)*100)</f>
        <v>46.153846153846153</v>
      </c>
      <c r="DH15">
        <f>((4/13)*100)</f>
        <v>30.76923076923077</v>
      </c>
      <c r="DI15">
        <f>((6/13)*100)</f>
        <v>46.153846153846153</v>
      </c>
      <c r="DJ15">
        <f>((6/13)*100)</f>
        <v>46.153846153846153</v>
      </c>
      <c r="DK15">
        <f>((10/13)*100)</f>
        <v>76.923076923076934</v>
      </c>
      <c r="DL15">
        <f>((8/13)*100)</f>
        <v>61.53846153846154</v>
      </c>
      <c r="DM15">
        <f>((4/13)*100)</f>
        <v>30.76923076923077</v>
      </c>
      <c r="DN15">
        <f>((11/13)*100)</f>
        <v>84.615384615384613</v>
      </c>
      <c r="DP15">
        <f>((2/7)*100)</f>
        <v>28.571428571428569</v>
      </c>
      <c r="DQ15">
        <f>((0/7)*100)</f>
        <v>0</v>
      </c>
      <c r="DR15">
        <f>((2/7)*100)</f>
        <v>28.571428571428569</v>
      </c>
      <c r="DS15">
        <f>((2/10)*100)</f>
        <v>20</v>
      </c>
      <c r="DT15">
        <f>((3/10)*100)</f>
        <v>30</v>
      </c>
      <c r="DU15">
        <f>((0/10)*100)</f>
        <v>0</v>
      </c>
      <c r="DV15">
        <f>((1/9)*100)</f>
        <v>11.111111111111111</v>
      </c>
      <c r="DW15">
        <f>((3/9)*100)</f>
        <v>33.333333333333329</v>
      </c>
      <c r="DX15">
        <f>((6/9)*100)</f>
        <v>66.666666666666657</v>
      </c>
      <c r="DY15">
        <f>((2/9)*100)</f>
        <v>22.222222222222221</v>
      </c>
      <c r="DZ15">
        <f>((0/9)*100)</f>
        <v>0</v>
      </c>
      <c r="EA15">
        <f>((6/9)*100)</f>
        <v>66.666666666666657</v>
      </c>
    </row>
    <row r="16" spans="1:131" x14ac:dyDescent="0.25">
      <c r="A16">
        <v>174.24189799999999</v>
      </c>
      <c r="B16">
        <v>8.5688770000000005</v>
      </c>
      <c r="C16">
        <v>181.16768199999999</v>
      </c>
      <c r="D16">
        <v>10.805027000000001</v>
      </c>
      <c r="E16">
        <v>199.90529099999998</v>
      </c>
      <c r="F16">
        <v>7.0894919999999999</v>
      </c>
      <c r="G16">
        <v>177.58809199999999</v>
      </c>
      <c r="H16">
        <v>11.108095</v>
      </c>
      <c r="K16">
        <f>(12/200)</f>
        <v>0.06</v>
      </c>
      <c r="L16">
        <f>(10/200)</f>
        <v>0.05</v>
      </c>
      <c r="M16">
        <f>(14/200)</f>
        <v>7.0000000000000007E-2</v>
      </c>
      <c r="N16">
        <f>(14/200)</f>
        <v>7.0000000000000007E-2</v>
      </c>
      <c r="P16">
        <f>(8/200)</f>
        <v>0.04</v>
      </c>
      <c r="Q16">
        <f>(9/200)</f>
        <v>4.4999999999999998E-2</v>
      </c>
      <c r="R16">
        <f>(8/200)</f>
        <v>0.04</v>
      </c>
      <c r="S16">
        <f>(9/200)</f>
        <v>4.4999999999999998E-2</v>
      </c>
      <c r="U16">
        <f>0.06+0.04</f>
        <v>0.1</v>
      </c>
      <c r="V16">
        <f>0.05+0.045</f>
        <v>9.5000000000000001E-2</v>
      </c>
      <c r="W16">
        <f>0.07+0.04</f>
        <v>0.11000000000000001</v>
      </c>
      <c r="X16">
        <f>0.07+0.045</f>
        <v>0.115</v>
      </c>
      <c r="Z16">
        <f>SQRT((ABS($A$17-$A$16)^2+(ABS($B$17-$B$16)^2)))</f>
        <v>18.228112580876964</v>
      </c>
      <c r="AA16">
        <f>SQRT((ABS($C$17-$C$16)^2+(ABS($D$17-$D$16)^2)))</f>
        <v>20.234656542552344</v>
      </c>
      <c r="AB16">
        <f>SQRT((ABS($E$17-$E$16)^2+(ABS($F$17-$F$16)^2)))</f>
        <v>25.896603430286838</v>
      </c>
      <c r="AC16">
        <f>SQRT((ABS($G$17-$G$16)^2+(ABS($H$17-$H$16)^2)))</f>
        <v>20.71347081254142</v>
      </c>
      <c r="AJ16">
        <f>1/0.1</f>
        <v>10</v>
      </c>
      <c r="AK16">
        <f>1/0.095</f>
        <v>10.526315789473685</v>
      </c>
      <c r="AL16">
        <f>1/0.11</f>
        <v>9.0909090909090917</v>
      </c>
      <c r="AM16">
        <f>1/0.115</f>
        <v>8.695652173913043</v>
      </c>
      <c r="AO16">
        <f>$Z16/$U16</f>
        <v>182.28112580876962</v>
      </c>
      <c r="AP16">
        <f>$AA16/$V16</f>
        <v>212.99638465844572</v>
      </c>
      <c r="AQ16">
        <f>$AB16/$W16</f>
        <v>235.42366754806213</v>
      </c>
      <c r="AR16">
        <f>$AC16/$X16</f>
        <v>180.11713750036017</v>
      </c>
      <c r="AV16">
        <f>((0.06/0.1)*100)</f>
        <v>60</v>
      </c>
      <c r="AW16">
        <f>((0.05/0.095)*100)</f>
        <v>52.631578947368418</v>
      </c>
      <c r="AX16">
        <f>((0.07/0.11)*100)</f>
        <v>63.636363636363647</v>
      </c>
      <c r="AY16">
        <f>((0.07/0.115)*100)</f>
        <v>60.869565217391312</v>
      </c>
      <c r="BA16">
        <f>((0.04/0.1)*100)</f>
        <v>40</v>
      </c>
      <c r="BB16">
        <f>((0.045/0.095)*100)</f>
        <v>47.368421052631575</v>
      </c>
      <c r="BC16">
        <f>((0.04/0.11)*100)</f>
        <v>36.363636363636367</v>
      </c>
      <c r="BD16">
        <f>((0.045/0.115)*100)</f>
        <v>39.130434782608688</v>
      </c>
      <c r="BF16">
        <f>ABS($B$16-$D$16)</f>
        <v>2.2361500000000003</v>
      </c>
      <c r="BG16">
        <f>ABS($F$16-$H$16)</f>
        <v>4.0186030000000006</v>
      </c>
      <c r="BL16">
        <f>SQRT((ABS($A$16-$E$17)^2+(ABS($B$16-$F$17)^2)))</f>
        <v>1.0951581088431932</v>
      </c>
      <c r="BM16">
        <f>SQRT((ABS($C$16-$G$16)^2+(ABS($D$16-$H$16)^2)))</f>
        <v>3.5923968016804562</v>
      </c>
      <c r="BO16">
        <f>SQRT((ABS($A$16-$G$16)^2+(ABS($B$16-$H$16)^2)))</f>
        <v>4.2005526228295222</v>
      </c>
      <c r="BP16">
        <f>SQRT((ABS($C$16-$E$17)^2+(ABS($D$16-$F$17)^2)))</f>
        <v>7.8829274970450447</v>
      </c>
      <c r="BR16">
        <f>DEGREES(ACOS((17.1643135789978^2+18.3639088319697^2-3.73818708675235^2)/(2*17.1643135789978*18.3639088319697)))</f>
        <v>11.444887330228163</v>
      </c>
      <c r="BS16">
        <f>DEGREES(ACOS((5.08142091293616^2+20.7134708125414^2-17.1643135789978^2)/(2*5.08142091293616*20.7134708125414)))</f>
        <v>40.422943945375323</v>
      </c>
      <c r="BU16">
        <v>12</v>
      </c>
      <c r="BV16">
        <v>4</v>
      </c>
      <c r="BW16">
        <v>2</v>
      </c>
      <c r="BX16">
        <v>6</v>
      </c>
      <c r="BY16">
        <v>10</v>
      </c>
      <c r="BZ16">
        <v>4</v>
      </c>
      <c r="CA16">
        <v>6</v>
      </c>
      <c r="CB16">
        <v>3</v>
      </c>
      <c r="CC16">
        <v>14</v>
      </c>
      <c r="CD16">
        <v>6</v>
      </c>
      <c r="CE16">
        <v>6</v>
      </c>
      <c r="CF16">
        <v>11</v>
      </c>
      <c r="CG16">
        <v>14</v>
      </c>
      <c r="CH16">
        <v>6</v>
      </c>
      <c r="CI16">
        <v>5</v>
      </c>
      <c r="CJ16">
        <v>10</v>
      </c>
      <c r="CL16">
        <v>8</v>
      </c>
      <c r="CM16">
        <v>2</v>
      </c>
      <c r="CN16">
        <v>0</v>
      </c>
      <c r="CO16">
        <v>3</v>
      </c>
      <c r="CP16">
        <v>9</v>
      </c>
      <c r="CQ16">
        <v>2</v>
      </c>
      <c r="CR16">
        <v>1</v>
      </c>
      <c r="CS16">
        <v>0</v>
      </c>
      <c r="CT16">
        <v>8</v>
      </c>
      <c r="CU16">
        <v>0</v>
      </c>
      <c r="CV16">
        <v>1</v>
      </c>
      <c r="CW16">
        <v>6</v>
      </c>
      <c r="CX16">
        <v>9</v>
      </c>
      <c r="CY16">
        <v>3</v>
      </c>
      <c r="CZ16">
        <v>2</v>
      </c>
      <c r="DA16">
        <v>6</v>
      </c>
      <c r="DC16">
        <f>((4/12)*100)</f>
        <v>33.333333333333329</v>
      </c>
      <c r="DD16">
        <f>((2/12)*100)</f>
        <v>16.666666666666664</v>
      </c>
      <c r="DE16">
        <f>((6/12)*100)</f>
        <v>50</v>
      </c>
      <c r="DF16">
        <f>((4/10)*100)</f>
        <v>40</v>
      </c>
      <c r="DG16">
        <f>((6/10)*100)</f>
        <v>60</v>
      </c>
      <c r="DH16">
        <f>((3/10)*100)</f>
        <v>30</v>
      </c>
      <c r="DI16">
        <f>((6/14)*100)</f>
        <v>42.857142857142854</v>
      </c>
      <c r="DJ16">
        <f>((6/14)*100)</f>
        <v>42.857142857142854</v>
      </c>
      <c r="DK16">
        <f>((11/14)*100)</f>
        <v>78.571428571428569</v>
      </c>
      <c r="DL16">
        <f>((6/14)*100)</f>
        <v>42.857142857142854</v>
      </c>
      <c r="DM16">
        <f>((5/14)*100)</f>
        <v>35.714285714285715</v>
      </c>
      <c r="DN16">
        <f>((10/14)*100)</f>
        <v>71.428571428571431</v>
      </c>
      <c r="DP16">
        <f>((2/8)*100)</f>
        <v>25</v>
      </c>
      <c r="DQ16">
        <f>((0/8)*100)</f>
        <v>0</v>
      </c>
      <c r="DR16">
        <f>((3/8)*100)</f>
        <v>37.5</v>
      </c>
      <c r="DS16">
        <f>((2/9)*100)</f>
        <v>22.222222222222221</v>
      </c>
      <c r="DT16">
        <f>((1/9)*100)</f>
        <v>11.111111111111111</v>
      </c>
      <c r="DU16">
        <f>((0/9)*100)</f>
        <v>0</v>
      </c>
      <c r="DV16">
        <f>((0/8)*100)</f>
        <v>0</v>
      </c>
      <c r="DW16">
        <f>((1/8)*100)</f>
        <v>12.5</v>
      </c>
      <c r="DX16">
        <f>((6/8)*100)</f>
        <v>75</v>
      </c>
      <c r="DY16">
        <f>((3/9)*100)</f>
        <v>33.333333333333329</v>
      </c>
      <c r="DZ16">
        <f>((2/9)*100)</f>
        <v>22.222222222222221</v>
      </c>
      <c r="EA16">
        <f>((6/9)*100)</f>
        <v>66.666666666666657</v>
      </c>
    </row>
    <row r="17" spans="1:131" x14ac:dyDescent="0.25">
      <c r="A17">
        <v>156.06420399999999</v>
      </c>
      <c r="B17">
        <v>7.2140599999999999</v>
      </c>
      <c r="C17">
        <v>161.007913</v>
      </c>
      <c r="D17">
        <v>9.0657630000000005</v>
      </c>
      <c r="E17">
        <v>174.011912</v>
      </c>
      <c r="F17">
        <v>7.4981400000000002</v>
      </c>
      <c r="G17">
        <v>156.94867499999998</v>
      </c>
      <c r="H17">
        <v>9.3581409999999998</v>
      </c>
      <c r="K17">
        <f>(15/200)</f>
        <v>7.4999999999999997E-2</v>
      </c>
      <c r="L17">
        <f>(15/200)</f>
        <v>7.4999999999999997E-2</v>
      </c>
      <c r="M17">
        <f>(11/200)</f>
        <v>5.5E-2</v>
      </c>
      <c r="N17">
        <f>(14/200)</f>
        <v>7.0000000000000007E-2</v>
      </c>
      <c r="P17">
        <f>(9/200)</f>
        <v>4.4999999999999998E-2</v>
      </c>
      <c r="Q17">
        <f>(11/200)</f>
        <v>5.5E-2</v>
      </c>
      <c r="R17">
        <f>(10/200)</f>
        <v>0.05</v>
      </c>
      <c r="S17">
        <f>(9/200)</f>
        <v>4.4999999999999998E-2</v>
      </c>
      <c r="U17">
        <f>0.075+0.045</f>
        <v>0.12</v>
      </c>
      <c r="V17">
        <f>0.075+0.055</f>
        <v>0.13</v>
      </c>
      <c r="W17">
        <f>0.055+0.05</f>
        <v>0.10500000000000001</v>
      </c>
      <c r="X17">
        <f>0.07+0.045</f>
        <v>0.115</v>
      </c>
      <c r="Z17">
        <f>SQRT((ABS($A$18-$A$17)^2+(ABS($B$18-$B$17)^2)))</f>
        <v>30.505034351071227</v>
      </c>
      <c r="AA17">
        <f>SQRT((ABS($C$18-$C$17)^2+(ABS($D$18-$D$17)^2)))</f>
        <v>29.314449851975759</v>
      </c>
      <c r="AB17">
        <f>SQRT((ABS($E$18-$E$17)^2+(ABS($F$18-$F$17)^2)))</f>
        <v>18.363908831969727</v>
      </c>
      <c r="AC17">
        <f>SQRT((ABS($G$18-$G$17)^2+(ABS($H$18-$H$17)^2)))</f>
        <v>30.087718331278335</v>
      </c>
      <c r="AJ17">
        <f>1/0.12</f>
        <v>8.3333333333333339</v>
      </c>
      <c r="AK17">
        <f>1/0.13</f>
        <v>7.6923076923076916</v>
      </c>
      <c r="AL17">
        <f>1/0.105</f>
        <v>9.5238095238095237</v>
      </c>
      <c r="AM17">
        <f>1/0.115</f>
        <v>8.695652173913043</v>
      </c>
      <c r="AO17">
        <f>$Z17/$U17</f>
        <v>254.20861959226025</v>
      </c>
      <c r="AP17">
        <f>$AA17/$V17</f>
        <v>225.49576809212121</v>
      </c>
      <c r="AQ17">
        <f>$AB17/$W17</f>
        <v>174.89436982828309</v>
      </c>
      <c r="AR17">
        <f>$AC17/$X17</f>
        <v>261.63233331546377</v>
      </c>
      <c r="AV17">
        <f>((0.075/0.12)*100)</f>
        <v>62.5</v>
      </c>
      <c r="AW17">
        <f>((0.075/0.13)*100)</f>
        <v>57.692307692307686</v>
      </c>
      <c r="AX17">
        <f>((0.055/0.105)*100)</f>
        <v>52.380952380952387</v>
      </c>
      <c r="AY17">
        <f>((0.07/0.115)*100)</f>
        <v>60.869565217391312</v>
      </c>
      <c r="BA17">
        <f>((0.045/0.12)*100)</f>
        <v>37.5</v>
      </c>
      <c r="BB17">
        <f>((0.055/0.13)*100)</f>
        <v>42.307692307692307</v>
      </c>
      <c r="BC17">
        <f>((0.05/0.105)*100)</f>
        <v>47.61904761904762</v>
      </c>
      <c r="BD17">
        <f>((0.045/0.115)*100)</f>
        <v>39.130434782608688</v>
      </c>
      <c r="BF17">
        <f>ABS($B$17-$D$17)</f>
        <v>1.8517030000000005</v>
      </c>
      <c r="BG17">
        <f>ABS($F$17-$H$17)</f>
        <v>1.8600009999999996</v>
      </c>
      <c r="BL17">
        <f>SQRT((ABS($A$17-$E$18)^2+(ABS($B$17-$F$18)^2)))</f>
        <v>1.4289217806388113</v>
      </c>
      <c r="BM17">
        <f>SQRT((ABS($C$17-$G$17)^2+(ABS($D$17-$H$17)^2)))</f>
        <v>4.0697540509873784</v>
      </c>
      <c r="BO17">
        <f>SQRT((ABS($A$17-$G$17)^2+(ABS($B$17-$H$17)^2)))</f>
        <v>2.3193473832959959</v>
      </c>
      <c r="BP17">
        <f>SQRT((ABS($C$17-$E$18)^2+(ABS($D$17-$F$18)^2)))</f>
        <v>6.1977292249160092</v>
      </c>
      <c r="BR17">
        <f>DEGREES(ACOS((28.8774653414846^2+30.6747040727317^2-3.7143679724256^2)/(2*28.8774653414846*30.6747040727317)))</f>
        <v>6.2608572732676828</v>
      </c>
      <c r="BS17">
        <f>DEGREES(ACOS((3.73818708675235^2+30.0877183312784^2-28.8774653414846^2)/(2*3.73818708675235*30.0877183312784)))</f>
        <v>67.705700596952482</v>
      </c>
      <c r="BU17">
        <v>15</v>
      </c>
      <c r="BV17">
        <v>9</v>
      </c>
      <c r="BW17">
        <v>6</v>
      </c>
      <c r="BX17">
        <v>7</v>
      </c>
      <c r="BY17">
        <v>15</v>
      </c>
      <c r="BZ17">
        <v>9</v>
      </c>
      <c r="CA17">
        <v>6</v>
      </c>
      <c r="CB17">
        <v>6</v>
      </c>
      <c r="CC17">
        <v>11</v>
      </c>
      <c r="CD17">
        <v>2</v>
      </c>
      <c r="CE17">
        <v>6</v>
      </c>
      <c r="CF17">
        <v>10</v>
      </c>
      <c r="CG17">
        <v>14</v>
      </c>
      <c r="CH17">
        <v>7</v>
      </c>
      <c r="CI17">
        <v>5</v>
      </c>
      <c r="CJ17">
        <v>13</v>
      </c>
      <c r="CL17">
        <v>9</v>
      </c>
      <c r="CM17">
        <v>3</v>
      </c>
      <c r="CN17">
        <v>0</v>
      </c>
      <c r="CO17">
        <v>1</v>
      </c>
      <c r="CP17">
        <v>11</v>
      </c>
      <c r="CQ17">
        <v>3</v>
      </c>
      <c r="CR17">
        <v>6</v>
      </c>
      <c r="CS17">
        <v>2</v>
      </c>
      <c r="CT17">
        <v>10</v>
      </c>
      <c r="CU17">
        <v>0</v>
      </c>
      <c r="CV17">
        <v>6</v>
      </c>
      <c r="CW17">
        <v>6</v>
      </c>
      <c r="CX17">
        <v>9</v>
      </c>
      <c r="CY17">
        <v>1</v>
      </c>
      <c r="CZ17">
        <v>0</v>
      </c>
      <c r="DA17">
        <v>8</v>
      </c>
      <c r="DC17">
        <f>((9/15)*100)</f>
        <v>60</v>
      </c>
      <c r="DD17">
        <f>((6/15)*100)</f>
        <v>40</v>
      </c>
      <c r="DE17">
        <f>((7/15)*100)</f>
        <v>46.666666666666664</v>
      </c>
      <c r="DF17">
        <f>((9/15)*100)</f>
        <v>60</v>
      </c>
      <c r="DG17">
        <f>((6/15)*100)</f>
        <v>40</v>
      </c>
      <c r="DH17">
        <f>((6/15)*100)</f>
        <v>40</v>
      </c>
      <c r="DI17">
        <f>((2/11)*100)</f>
        <v>18.181818181818183</v>
      </c>
      <c r="DJ17">
        <f>((6/11)*100)</f>
        <v>54.54545454545454</v>
      </c>
      <c r="DK17">
        <f>((10/11)*100)</f>
        <v>90.909090909090907</v>
      </c>
      <c r="DL17">
        <f>((7/14)*100)</f>
        <v>50</v>
      </c>
      <c r="DM17">
        <f>((5/14)*100)</f>
        <v>35.714285714285715</v>
      </c>
      <c r="DN17">
        <f>((13/14)*100)</f>
        <v>92.857142857142861</v>
      </c>
      <c r="DP17">
        <f>((3/9)*100)</f>
        <v>33.333333333333329</v>
      </c>
      <c r="DQ17">
        <f>((0/9)*100)</f>
        <v>0</v>
      </c>
      <c r="DR17">
        <f>((1/9)*100)</f>
        <v>11.111111111111111</v>
      </c>
      <c r="DS17">
        <f>((3/11)*100)</f>
        <v>27.27272727272727</v>
      </c>
      <c r="DT17">
        <f>((6/11)*100)</f>
        <v>54.54545454545454</v>
      </c>
      <c r="DU17">
        <f>((2/11)*100)</f>
        <v>18.181818181818183</v>
      </c>
      <c r="DV17">
        <f>((0/10)*100)</f>
        <v>0</v>
      </c>
      <c r="DW17">
        <f>((6/10)*100)</f>
        <v>60</v>
      </c>
      <c r="DX17">
        <f>((6/10)*100)</f>
        <v>60</v>
      </c>
      <c r="DY17">
        <f>((1/9)*100)</f>
        <v>11.111111111111111</v>
      </c>
      <c r="DZ17">
        <f>((0/9)*100)</f>
        <v>0</v>
      </c>
      <c r="EA17">
        <f>((8/9)*100)</f>
        <v>88.888888888888886</v>
      </c>
    </row>
    <row r="18" spans="1:131" x14ac:dyDescent="0.25">
      <c r="A18">
        <v>125.59708300000001</v>
      </c>
      <c r="B18">
        <v>5.6936460000000002</v>
      </c>
      <c r="C18">
        <v>131.77422200000001</v>
      </c>
      <c r="D18">
        <v>6.8913019999999996</v>
      </c>
      <c r="E18">
        <v>155.724276</v>
      </c>
      <c r="F18">
        <v>5.8261599999999998</v>
      </c>
      <c r="G18">
        <v>126.90713700000001</v>
      </c>
      <c r="H18">
        <v>7.6917710000000001</v>
      </c>
      <c r="K18">
        <f>(15/200)</f>
        <v>7.4999999999999997E-2</v>
      </c>
      <c r="L18">
        <f>(14/200)</f>
        <v>7.0000000000000007E-2</v>
      </c>
      <c r="M18">
        <f>(15/200)</f>
        <v>7.4999999999999997E-2</v>
      </c>
      <c r="N18">
        <f>(13/200)</f>
        <v>6.5000000000000002E-2</v>
      </c>
      <c r="P18">
        <f>(9/200)</f>
        <v>4.4999999999999998E-2</v>
      </c>
      <c r="Q18">
        <f>(9/200)</f>
        <v>4.4999999999999998E-2</v>
      </c>
      <c r="R18">
        <f>(9/200)</f>
        <v>4.4999999999999998E-2</v>
      </c>
      <c r="S18">
        <f>(8/200)</f>
        <v>0.04</v>
      </c>
      <c r="U18">
        <f>0.075+0.045</f>
        <v>0.12</v>
      </c>
      <c r="V18">
        <f>0.07+0.045</f>
        <v>0.115</v>
      </c>
      <c r="W18">
        <f>0.075+0.045</f>
        <v>0.12</v>
      </c>
      <c r="X18">
        <f>0.065+0.04</f>
        <v>0.10500000000000001</v>
      </c>
      <c r="Z18">
        <f>SQRT((ABS($A$19-$A$18)^2+(ABS($B$19-$B$18)^2)))</f>
        <v>27.924525288313813</v>
      </c>
      <c r="AA18">
        <f>SQRT((ABS($C$19-$C$18)^2+(ABS($D$19-$D$18)^2)))</f>
        <v>25.901680038921736</v>
      </c>
      <c r="AB18">
        <f>SQRT((ABS($E$19-$E$18)^2+(ABS($F$19-$F$18)^2)))</f>
        <v>30.674704072731728</v>
      </c>
      <c r="AC18">
        <f>SQRT((ABS($G$19-$G$18)^2+(ABS($H$19-$H$18)^2)))</f>
        <v>24.375573881656276</v>
      </c>
      <c r="AJ18">
        <f>1/0.12</f>
        <v>8.3333333333333339</v>
      </c>
      <c r="AK18">
        <f>1/0.115</f>
        <v>8.695652173913043</v>
      </c>
      <c r="AL18">
        <f>1/0.12</f>
        <v>8.3333333333333339</v>
      </c>
      <c r="AM18">
        <f>1/0.105</f>
        <v>9.5238095238095237</v>
      </c>
      <c r="AO18">
        <f>$Z18/$U18</f>
        <v>232.70437740261511</v>
      </c>
      <c r="AP18">
        <f>$AA18/$V18</f>
        <v>225.23200033844986</v>
      </c>
      <c r="AQ18">
        <f>$AB18/$W18</f>
        <v>255.62253393943107</v>
      </c>
      <c r="AR18">
        <f>$AC18/$X18</f>
        <v>232.14832268244069</v>
      </c>
      <c r="AV18">
        <f>((0.075/0.12)*100)</f>
        <v>62.5</v>
      </c>
      <c r="AW18">
        <f>((0.07/0.115)*100)</f>
        <v>60.869565217391312</v>
      </c>
      <c r="AX18">
        <f>((0.075/0.12)*100)</f>
        <v>62.5</v>
      </c>
      <c r="AY18">
        <f>((0.065/0.105)*100)</f>
        <v>61.904761904761905</v>
      </c>
      <c r="BA18">
        <f>((0.045/0.12)*100)</f>
        <v>37.5</v>
      </c>
      <c r="BB18">
        <f>((0.045/0.115)*100)</f>
        <v>39.130434782608688</v>
      </c>
      <c r="BC18">
        <f>((0.045/0.12)*100)</f>
        <v>37.5</v>
      </c>
      <c r="BD18">
        <f>((0.04/0.105)*100)</f>
        <v>38.095238095238102</v>
      </c>
      <c r="BF18">
        <f>ABS($B$18-$D$18)</f>
        <v>1.1976559999999994</v>
      </c>
      <c r="BG18">
        <f>ABS($F$18-$H$18)</f>
        <v>1.8656110000000004</v>
      </c>
      <c r="BL18">
        <f>SQRT((ABS($A$18-$E$19)^2+(ABS($B$18-$F$19)^2)))</f>
        <v>1.33960809945745</v>
      </c>
      <c r="BM18">
        <f>SQRT((ABS($C$18-$G$18)^2+(ABS($D$18-$H$18)^2)))</f>
        <v>4.9324706808237622</v>
      </c>
      <c r="BO18">
        <f>SQRT((ABS($A$18-$G$18)^2+(ABS($B$18-$H$18)^2)))</f>
        <v>2.3892980137565476</v>
      </c>
      <c r="BP18">
        <f>SQRT((ABS($C$18-$E$19)^2+(ABS($D$18-$F$19)^2)))</f>
        <v>7.1227136130357618</v>
      </c>
      <c r="BR18">
        <f>DEGREES(ACOS((23.1646142688374^2+27.9207910893605^2-6.05259041531979^2)/(2*23.1646142688374*27.9207910893605)))</f>
        <v>8.4410978876343741</v>
      </c>
      <c r="BS18">
        <f>DEGREES(ACOS((3.7143679724256^2+24.3755738816563^2-23.1646142688374^2)/(2*3.7143679724256*24.3755738816563)))</f>
        <v>66.78936442470966</v>
      </c>
      <c r="BU18">
        <v>15</v>
      </c>
      <c r="BV18">
        <v>8</v>
      </c>
      <c r="BW18">
        <v>7</v>
      </c>
      <c r="BX18">
        <v>9</v>
      </c>
      <c r="BY18">
        <v>14</v>
      </c>
      <c r="BZ18">
        <v>8</v>
      </c>
      <c r="CA18">
        <v>6</v>
      </c>
      <c r="CB18">
        <v>6</v>
      </c>
      <c r="CC18">
        <v>15</v>
      </c>
      <c r="CD18">
        <v>6</v>
      </c>
      <c r="CE18">
        <v>6</v>
      </c>
      <c r="CF18">
        <v>13</v>
      </c>
      <c r="CG18">
        <v>13</v>
      </c>
      <c r="CH18">
        <v>9</v>
      </c>
      <c r="CI18">
        <v>5</v>
      </c>
      <c r="CJ18">
        <v>11</v>
      </c>
      <c r="CL18">
        <v>9</v>
      </c>
      <c r="CM18">
        <v>3</v>
      </c>
      <c r="CN18">
        <v>0</v>
      </c>
      <c r="CO18">
        <v>2</v>
      </c>
      <c r="CP18">
        <v>9</v>
      </c>
      <c r="CQ18">
        <v>3</v>
      </c>
      <c r="CR18">
        <v>0</v>
      </c>
      <c r="CS18">
        <v>0</v>
      </c>
      <c r="CT18">
        <v>9</v>
      </c>
      <c r="CU18">
        <v>0</v>
      </c>
      <c r="CV18">
        <v>0</v>
      </c>
      <c r="CW18">
        <v>8</v>
      </c>
      <c r="CX18">
        <v>8</v>
      </c>
      <c r="CY18">
        <v>2</v>
      </c>
      <c r="CZ18">
        <v>0</v>
      </c>
      <c r="DA18">
        <v>6</v>
      </c>
      <c r="DC18">
        <f>((8/15)*100)</f>
        <v>53.333333333333336</v>
      </c>
      <c r="DD18">
        <f>((7/15)*100)</f>
        <v>46.666666666666664</v>
      </c>
      <c r="DE18">
        <f>((9/15)*100)</f>
        <v>60</v>
      </c>
      <c r="DF18">
        <f>((8/14)*100)</f>
        <v>57.142857142857139</v>
      </c>
      <c r="DG18">
        <f>((6/14)*100)</f>
        <v>42.857142857142854</v>
      </c>
      <c r="DH18">
        <f>((6/14)*100)</f>
        <v>42.857142857142854</v>
      </c>
      <c r="DI18">
        <f>((6/15)*100)</f>
        <v>40</v>
      </c>
      <c r="DJ18">
        <f>((6/15)*100)</f>
        <v>40</v>
      </c>
      <c r="DK18">
        <f>((13/15)*100)</f>
        <v>86.666666666666671</v>
      </c>
      <c r="DL18">
        <f>((9/13)*100)</f>
        <v>69.230769230769226</v>
      </c>
      <c r="DM18">
        <f>((5/13)*100)</f>
        <v>38.461538461538467</v>
      </c>
      <c r="DN18">
        <f>((11/13)*100)</f>
        <v>84.615384615384613</v>
      </c>
      <c r="DP18">
        <f>((3/9)*100)</f>
        <v>33.333333333333329</v>
      </c>
      <c r="DQ18">
        <f>((0/9)*100)</f>
        <v>0</v>
      </c>
      <c r="DR18">
        <f>((2/9)*100)</f>
        <v>22.222222222222221</v>
      </c>
      <c r="DS18">
        <f>((3/9)*100)</f>
        <v>33.333333333333329</v>
      </c>
      <c r="DT18">
        <f>((0/9)*100)</f>
        <v>0</v>
      </c>
      <c r="DU18">
        <f>((0/9)*100)</f>
        <v>0</v>
      </c>
      <c r="DV18">
        <f>((0/9)*100)</f>
        <v>0</v>
      </c>
      <c r="DW18">
        <f>((0/9)*100)</f>
        <v>0</v>
      </c>
      <c r="DX18">
        <f>((8/9)*100)</f>
        <v>88.888888888888886</v>
      </c>
      <c r="DY18">
        <f>((2/8)*100)</f>
        <v>25</v>
      </c>
      <c r="DZ18">
        <f>((0/8)*100)</f>
        <v>0</v>
      </c>
      <c r="EA18">
        <f>((6/8)*100)</f>
        <v>75</v>
      </c>
    </row>
    <row r="19" spans="1:131" x14ac:dyDescent="0.25">
      <c r="A19">
        <v>97.767189000000002</v>
      </c>
      <c r="B19">
        <v>7.9906249999999996</v>
      </c>
      <c r="C19">
        <v>105.99146100000002</v>
      </c>
      <c r="D19">
        <v>9.3704680000000007</v>
      </c>
      <c r="E19">
        <v>125.08010700000001</v>
      </c>
      <c r="F19">
        <v>4.4578119999999997</v>
      </c>
      <c r="G19">
        <v>102.67661500000001</v>
      </c>
      <c r="H19">
        <v>10.347030999999999</v>
      </c>
      <c r="K19">
        <f>(13/200)</f>
        <v>6.5000000000000002E-2</v>
      </c>
      <c r="L19">
        <f>(12/200)</f>
        <v>0.06</v>
      </c>
      <c r="M19">
        <f>(16/200)</f>
        <v>0.08</v>
      </c>
      <c r="N19">
        <f>(13/200)</f>
        <v>6.5000000000000002E-2</v>
      </c>
      <c r="P19">
        <f>(8/200)</f>
        <v>0.04</v>
      </c>
      <c r="Q19">
        <f>(8/200)</f>
        <v>0.04</v>
      </c>
      <c r="R19">
        <f>(8/200)</f>
        <v>0.04</v>
      </c>
      <c r="S19">
        <f>(9/200)</f>
        <v>4.4999999999999998E-2</v>
      </c>
      <c r="U19">
        <f>0.065+0.04</f>
        <v>0.10500000000000001</v>
      </c>
      <c r="V19">
        <f>0.06+0.04</f>
        <v>0.1</v>
      </c>
      <c r="W19">
        <f>0.08+0.04</f>
        <v>0.12</v>
      </c>
      <c r="X19">
        <f>0.065+0.045</f>
        <v>0.11</v>
      </c>
      <c r="Z19">
        <f>SQRT((ABS($A$20-$A$19)^2+(ABS($B$20-$B$19)^2)))</f>
        <v>19.909179499855455</v>
      </c>
      <c r="AA19">
        <f>SQRT((ABS($C$20-$C$19)^2+(ABS($D$20-$D$19)^2)))</f>
        <v>22.061969109313459</v>
      </c>
      <c r="AB19">
        <f>SQRT((ABS($E$20-$E$19)^2+(ABS($F$20-$F$19)^2)))</f>
        <v>27.920791089360534</v>
      </c>
      <c r="AC19">
        <f>SQRT((ABS($G$20-$G$19)^2+(ABS($H$20-$H$19)^2)))</f>
        <v>20.922466678828719</v>
      </c>
      <c r="AJ19">
        <f>1/0.105</f>
        <v>9.5238095238095237</v>
      </c>
      <c r="AK19">
        <f>1/0.1</f>
        <v>10</v>
      </c>
      <c r="AL19">
        <f>1/0.12</f>
        <v>8.3333333333333339</v>
      </c>
      <c r="AM19">
        <f>1/0.11</f>
        <v>9.0909090909090917</v>
      </c>
      <c r="AO19">
        <f>$Z19/$U19</f>
        <v>189.6112333319567</v>
      </c>
      <c r="AP19">
        <f>$AA19/$V19</f>
        <v>220.61969109313458</v>
      </c>
      <c r="AQ19">
        <f>$AB19/$W19</f>
        <v>232.67325907800446</v>
      </c>
      <c r="AR19">
        <f>$AC19/$X19</f>
        <v>190.20424253480655</v>
      </c>
      <c r="AV19">
        <f>((0.065/0.105)*100)</f>
        <v>61.904761904761905</v>
      </c>
      <c r="AW19">
        <f>((0.06/0.1)*100)</f>
        <v>60</v>
      </c>
      <c r="AX19">
        <f>((0.08/0.12)*100)</f>
        <v>66.666666666666671</v>
      </c>
      <c r="AY19">
        <f>((0.065/0.11)*100)</f>
        <v>59.090909090909093</v>
      </c>
      <c r="BA19">
        <f>((0.04/0.105)*100)</f>
        <v>38.095238095238102</v>
      </c>
      <c r="BB19">
        <f>((0.04/0.1)*100)</f>
        <v>40</v>
      </c>
      <c r="BC19">
        <f>((0.04/0.12)*100)</f>
        <v>33.333333333333336</v>
      </c>
      <c r="BD19">
        <f>((0.045/0.11)*100)</f>
        <v>40.909090909090907</v>
      </c>
      <c r="BF19">
        <f>ABS($B$19-$D$19)</f>
        <v>1.379843000000001</v>
      </c>
      <c r="BG19">
        <f>ABS($F$19-$H$19)</f>
        <v>5.8892189999999998</v>
      </c>
      <c r="BL19">
        <f>SQRT((ABS($A$19-$E$20)^2+(ABS($B$19-$F$20)^2)))</f>
        <v>0.64759382784658948</v>
      </c>
      <c r="BM19">
        <f>SQRT((ABS($C$19-$G$19)^2+(ABS($D$19-$H$19)^2)))</f>
        <v>3.455702431732949</v>
      </c>
      <c r="BO19">
        <f>SQRT((ABS($A$19-$G$19)^2+(ABS($B$19-$H$19)^2)))</f>
        <v>5.4456508230249305</v>
      </c>
      <c r="BP19">
        <f>SQRT((ABS($C$19-$E$20)^2+(ABS($D$19-$F$20)^2)))</f>
        <v>8.8605834880916401</v>
      </c>
      <c r="BR19">
        <f>DEGREES(ACOS((15.7517305332616^2+19.8484991187773^2-5.26956448686995^2)/(2*15.7517305332616*19.8484991187773)))</f>
        <v>10.755448346824217</v>
      </c>
      <c r="BS19">
        <f>DEGREES(ACOS((6.05259041531979^2+20.9224666788287^2-15.7517305332616^2)/(2*6.05259041531979*20.9224666788287)))</f>
        <v>26.698962988938504</v>
      </c>
      <c r="BU19">
        <v>13</v>
      </c>
      <c r="BV19">
        <v>5</v>
      </c>
      <c r="BW19">
        <v>3</v>
      </c>
      <c r="BX19">
        <v>8</v>
      </c>
      <c r="BY19">
        <v>12</v>
      </c>
      <c r="BZ19">
        <v>5</v>
      </c>
      <c r="CA19">
        <v>8</v>
      </c>
      <c r="CB19">
        <v>3</v>
      </c>
      <c r="CC19">
        <v>16</v>
      </c>
      <c r="CD19">
        <v>8</v>
      </c>
      <c r="CE19">
        <v>8</v>
      </c>
      <c r="CF19">
        <v>11</v>
      </c>
      <c r="CG19">
        <v>13</v>
      </c>
      <c r="CH19">
        <v>8</v>
      </c>
      <c r="CI19">
        <v>3</v>
      </c>
      <c r="CJ19">
        <v>7</v>
      </c>
      <c r="CL19">
        <v>8</v>
      </c>
      <c r="CM19">
        <v>1</v>
      </c>
      <c r="CN19">
        <v>0</v>
      </c>
      <c r="CO19">
        <v>4</v>
      </c>
      <c r="CP19">
        <v>8</v>
      </c>
      <c r="CQ19">
        <v>1</v>
      </c>
      <c r="CR19">
        <v>0</v>
      </c>
      <c r="CS19">
        <v>0</v>
      </c>
      <c r="CT19">
        <v>8</v>
      </c>
      <c r="CU19">
        <v>0</v>
      </c>
      <c r="CV19">
        <v>0</v>
      </c>
      <c r="CW19">
        <v>6</v>
      </c>
      <c r="CX19">
        <v>9</v>
      </c>
      <c r="CY19">
        <v>4</v>
      </c>
      <c r="CZ19">
        <v>0</v>
      </c>
      <c r="DA19">
        <v>4</v>
      </c>
      <c r="DC19">
        <f>((5/13)*100)</f>
        <v>38.461538461538467</v>
      </c>
      <c r="DD19">
        <f>((3/13)*100)</f>
        <v>23.076923076923077</v>
      </c>
      <c r="DE19">
        <f>((8/13)*100)</f>
        <v>61.53846153846154</v>
      </c>
      <c r="DF19">
        <f>((5/12)*100)</f>
        <v>41.666666666666671</v>
      </c>
      <c r="DG19">
        <f>((8/12)*100)</f>
        <v>66.666666666666657</v>
      </c>
      <c r="DH19">
        <f>((3/12)*100)</f>
        <v>25</v>
      </c>
      <c r="DI19">
        <f>((8/16)*100)</f>
        <v>50</v>
      </c>
      <c r="DJ19">
        <f>((8/16)*100)</f>
        <v>50</v>
      </c>
      <c r="DK19">
        <f>((11/16)*100)</f>
        <v>68.75</v>
      </c>
      <c r="DL19">
        <f>((8/13)*100)</f>
        <v>61.53846153846154</v>
      </c>
      <c r="DM19">
        <f>((3/13)*100)</f>
        <v>23.076923076923077</v>
      </c>
      <c r="DN19">
        <f>((7/13)*100)</f>
        <v>53.846153846153847</v>
      </c>
      <c r="DP19">
        <f>((1/8)*100)</f>
        <v>12.5</v>
      </c>
      <c r="DQ19">
        <f>((0/8)*100)</f>
        <v>0</v>
      </c>
      <c r="DR19">
        <f>((4/8)*100)</f>
        <v>50</v>
      </c>
      <c r="DS19">
        <f>((1/8)*100)</f>
        <v>12.5</v>
      </c>
      <c r="DT19">
        <f>((0/8)*100)</f>
        <v>0</v>
      </c>
      <c r="DU19">
        <f>((0/8)*100)</f>
        <v>0</v>
      </c>
      <c r="DV19">
        <f>((0/8)*100)</f>
        <v>0</v>
      </c>
      <c r="DW19">
        <f>((0/8)*100)</f>
        <v>0</v>
      </c>
      <c r="DX19">
        <f>((6/8)*100)</f>
        <v>75</v>
      </c>
      <c r="DY19">
        <f>((4/9)*100)</f>
        <v>44.444444444444443</v>
      </c>
      <c r="DZ19">
        <f>((0/9)*100)</f>
        <v>0</v>
      </c>
      <c r="EA19">
        <f>((4/9)*100)</f>
        <v>44.444444444444443</v>
      </c>
    </row>
    <row r="20" spans="1:131" x14ac:dyDescent="0.25">
      <c r="A20">
        <v>77.858437000000009</v>
      </c>
      <c r="B20">
        <v>8.1210939999999994</v>
      </c>
      <c r="C20">
        <v>83.936562000000009</v>
      </c>
      <c r="D20">
        <v>9.9289579999999997</v>
      </c>
      <c r="E20">
        <v>97.327240000000003</v>
      </c>
      <c r="F20">
        <v>7.5154170000000002</v>
      </c>
      <c r="G20">
        <v>81.75869800000001</v>
      </c>
      <c r="H20">
        <v>9.9107280000000006</v>
      </c>
      <c r="K20">
        <f>(13/200)</f>
        <v>6.5000000000000002E-2</v>
      </c>
      <c r="L20">
        <f>(12/200)</f>
        <v>0.06</v>
      </c>
      <c r="M20">
        <f>(12/200)</f>
        <v>0.06</v>
      </c>
      <c r="N20">
        <f>(15/200)</f>
        <v>7.4999999999999997E-2</v>
      </c>
      <c r="P20">
        <f>(10/200)</f>
        <v>0.05</v>
      </c>
      <c r="Q20">
        <f>(10/200)</f>
        <v>0.05</v>
      </c>
      <c r="R20">
        <f>(10/200)</f>
        <v>0.05</v>
      </c>
      <c r="S20">
        <f>(10/200)</f>
        <v>0.05</v>
      </c>
      <c r="U20">
        <f>0.065+0.05</f>
        <v>0.115</v>
      </c>
      <c r="V20">
        <f>0.06+0.05</f>
        <v>0.11</v>
      </c>
      <c r="W20">
        <f>0.06+0.05</f>
        <v>0.11</v>
      </c>
      <c r="X20">
        <f>0.075+0.05</f>
        <v>0.125</v>
      </c>
      <c r="Z20">
        <f>SQRT((ABS($A$21-$A$20)^2+(ABS($B$21-$B$20)^2)))</f>
        <v>18.478133552618484</v>
      </c>
      <c r="AA20">
        <f>SQRT((ABS($C$21-$C$20)^2+(ABS($D$21-$D$20)^2)))</f>
        <v>18.542926279910208</v>
      </c>
      <c r="AB20">
        <f>SQRT((ABS($E$21-$E$20)^2+(ABS($F$21-$F$20)^2)))</f>
        <v>19.848499118777323</v>
      </c>
      <c r="AC20">
        <f>SQRT((ABS($G$21-$G$20)^2+(ABS($H$21-$H$20)^2)))</f>
        <v>19.075015212474796</v>
      </c>
      <c r="AJ20">
        <f>1/0.115</f>
        <v>8.695652173913043</v>
      </c>
      <c r="AK20">
        <f>1/0.11</f>
        <v>9.0909090909090917</v>
      </c>
      <c r="AL20">
        <f>1/0.11</f>
        <v>9.0909090909090917</v>
      </c>
      <c r="AM20">
        <f>1/0.125</f>
        <v>8</v>
      </c>
      <c r="AO20">
        <f>$Z20/$U20</f>
        <v>160.67942219668245</v>
      </c>
      <c r="AP20">
        <f>$AA20/$V20</f>
        <v>168.57205709009281</v>
      </c>
      <c r="AQ20">
        <f>$AB20/$W20</f>
        <v>180.44090107979383</v>
      </c>
      <c r="AR20">
        <f>$AC20/$X20</f>
        <v>152.60012169979836</v>
      </c>
      <c r="AV20">
        <f>((0.065/0.115)*100)</f>
        <v>56.521739130434781</v>
      </c>
      <c r="AW20">
        <f>((0.06/0.11)*100)</f>
        <v>54.54545454545454</v>
      </c>
      <c r="AX20">
        <f>((0.06/0.11)*100)</f>
        <v>54.54545454545454</v>
      </c>
      <c r="AY20">
        <f>((0.075/0.125)*100)</f>
        <v>60</v>
      </c>
      <c r="BA20">
        <f>((0.05/0.115)*100)</f>
        <v>43.478260869565219</v>
      </c>
      <c r="BB20">
        <f>((0.05/0.11)*100)</f>
        <v>45.45454545454546</v>
      </c>
      <c r="BC20">
        <f>((0.05/0.11)*100)</f>
        <v>45.45454545454546</v>
      </c>
      <c r="BD20">
        <f>((0.05/0.125)*100)</f>
        <v>40</v>
      </c>
      <c r="BF20">
        <f>ABS($B$20-$D$20)</f>
        <v>1.8078640000000004</v>
      </c>
      <c r="BG20">
        <f>ABS($F$20-$H$20)</f>
        <v>2.3953110000000004</v>
      </c>
      <c r="BL20">
        <f>SQRT((ABS($A$20-$E$21)^2+(ABS($B$20-$F$21)^2)))</f>
        <v>1.3523001496154636</v>
      </c>
      <c r="BM20">
        <f>SQRT((ABS($C$20-$G$20)^2+(ABS($D$20-$H$20)^2)))</f>
        <v>2.1779402965637047</v>
      </c>
      <c r="BO20">
        <f>SQRT((ABS($A$20-$G$20)^2+(ABS($B$20-$H$20)^2)))</f>
        <v>4.2912499020771335</v>
      </c>
      <c r="BP20">
        <f>SQRT((ABS($C$20-$E$21)^2+(ABS($D$20-$F$21)^2)))</f>
        <v>7.1563702322348526</v>
      </c>
      <c r="BR20">
        <f>DEGREES(ACOS((14.8938248524374^2+18.9028718756172^2-5.31779180285822^2)/(2*14.8938248524374*18.9028718756172)))</f>
        <v>11.951929813314932</v>
      </c>
      <c r="BS20">
        <f>DEGREES(ACOS((5.26956448686995^2+19.0750152124748^2-14.8938248524374^2)/(2*5.26956448686995*19.0750152124748)))</f>
        <v>32.368158374594984</v>
      </c>
      <c r="BU20">
        <v>13</v>
      </c>
      <c r="BV20">
        <v>4</v>
      </c>
      <c r="BW20">
        <v>2</v>
      </c>
      <c r="BX20">
        <v>8</v>
      </c>
      <c r="BY20">
        <v>12</v>
      </c>
      <c r="BZ20">
        <v>4</v>
      </c>
      <c r="CA20">
        <v>8</v>
      </c>
      <c r="CB20">
        <v>3</v>
      </c>
      <c r="CC20">
        <v>12</v>
      </c>
      <c r="CD20">
        <v>2</v>
      </c>
      <c r="CE20">
        <v>8</v>
      </c>
      <c r="CF20">
        <v>7</v>
      </c>
      <c r="CG20">
        <v>15</v>
      </c>
      <c r="CH20">
        <v>8</v>
      </c>
      <c r="CI20">
        <v>4</v>
      </c>
      <c r="CJ20">
        <v>9</v>
      </c>
      <c r="CL20">
        <v>10</v>
      </c>
      <c r="CM20">
        <v>2</v>
      </c>
      <c r="CN20">
        <v>0</v>
      </c>
      <c r="CO20">
        <v>5</v>
      </c>
      <c r="CP20">
        <v>10</v>
      </c>
      <c r="CQ20">
        <v>2</v>
      </c>
      <c r="CR20">
        <v>6</v>
      </c>
      <c r="CS20">
        <v>0</v>
      </c>
      <c r="CT20">
        <v>10</v>
      </c>
      <c r="CU20">
        <v>0</v>
      </c>
      <c r="CV20">
        <v>6</v>
      </c>
      <c r="CW20">
        <v>4</v>
      </c>
      <c r="CX20">
        <v>10</v>
      </c>
      <c r="CY20">
        <v>5</v>
      </c>
      <c r="CZ20">
        <v>1</v>
      </c>
      <c r="DA20">
        <v>5</v>
      </c>
      <c r="DC20">
        <f>((4/13)*100)</f>
        <v>30.76923076923077</v>
      </c>
      <c r="DD20">
        <f>((2/13)*100)</f>
        <v>15.384615384615385</v>
      </c>
      <c r="DE20">
        <f>((8/13)*100)</f>
        <v>61.53846153846154</v>
      </c>
      <c r="DF20">
        <f>((4/12)*100)</f>
        <v>33.333333333333329</v>
      </c>
      <c r="DG20">
        <f>((8/12)*100)</f>
        <v>66.666666666666657</v>
      </c>
      <c r="DH20">
        <f>((3/12)*100)</f>
        <v>25</v>
      </c>
      <c r="DI20">
        <f>((2/12)*100)</f>
        <v>16.666666666666664</v>
      </c>
      <c r="DJ20">
        <f>((8/12)*100)</f>
        <v>66.666666666666657</v>
      </c>
      <c r="DK20">
        <f>((7/12)*100)</f>
        <v>58.333333333333336</v>
      </c>
      <c r="DL20">
        <f>((8/15)*100)</f>
        <v>53.333333333333336</v>
      </c>
      <c r="DM20">
        <f>((4/15)*100)</f>
        <v>26.666666666666668</v>
      </c>
      <c r="DN20">
        <f>((9/15)*100)</f>
        <v>60</v>
      </c>
      <c r="DP20">
        <f>((2/10)*100)</f>
        <v>20</v>
      </c>
      <c r="DQ20">
        <f>((0/10)*100)</f>
        <v>0</v>
      </c>
      <c r="DR20">
        <f>((5/10)*100)</f>
        <v>50</v>
      </c>
      <c r="DS20">
        <f>((2/10)*100)</f>
        <v>20</v>
      </c>
      <c r="DT20">
        <f>((6/10)*100)</f>
        <v>60</v>
      </c>
      <c r="DU20">
        <f>((0/10)*100)</f>
        <v>0</v>
      </c>
      <c r="DV20">
        <f>((0/10)*100)</f>
        <v>0</v>
      </c>
      <c r="DW20">
        <f>((6/10)*100)</f>
        <v>60</v>
      </c>
      <c r="DX20">
        <f>((4/10)*100)</f>
        <v>40</v>
      </c>
      <c r="DY20">
        <f>((5/10)*100)</f>
        <v>50</v>
      </c>
      <c r="DZ20">
        <f>((1/10)*100)</f>
        <v>10</v>
      </c>
      <c r="EA20">
        <f>((5/10)*100)</f>
        <v>50</v>
      </c>
    </row>
    <row r="21" spans="1:131" x14ac:dyDescent="0.25">
      <c r="A21">
        <v>59.43966300000001</v>
      </c>
      <c r="B21">
        <v>6.6411670000000003</v>
      </c>
      <c r="C21">
        <v>65.41565300000002</v>
      </c>
      <c r="D21">
        <v>9.0256059999999998</v>
      </c>
      <c r="E21">
        <v>77.490938</v>
      </c>
      <c r="F21">
        <v>6.8196870000000001</v>
      </c>
      <c r="G21">
        <v>62.720219000000014</v>
      </c>
      <c r="H21">
        <v>8.7306760000000008</v>
      </c>
      <c r="K21">
        <f>(14/200)</f>
        <v>7.0000000000000007E-2</v>
      </c>
      <c r="L21">
        <f>(11/200)</f>
        <v>5.5E-2</v>
      </c>
      <c r="M21">
        <f>(12/200)</f>
        <v>0.06</v>
      </c>
      <c r="N21">
        <f>(14/200)</f>
        <v>7.0000000000000007E-2</v>
      </c>
      <c r="P21">
        <f>(10/200)</f>
        <v>0.05</v>
      </c>
      <c r="Q21">
        <f>(12/200)</f>
        <v>0.06</v>
      </c>
      <c r="R21">
        <f>(11/200)</f>
        <v>5.5E-2</v>
      </c>
      <c r="S21">
        <f>(10/200)</f>
        <v>0.05</v>
      </c>
      <c r="U21">
        <f>0.07+0.05</f>
        <v>0.12000000000000001</v>
      </c>
      <c r="V21">
        <f>0.055+0.06</f>
        <v>0.11499999999999999</v>
      </c>
      <c r="W21">
        <f>0.06+0.055</f>
        <v>0.11499999999999999</v>
      </c>
      <c r="X21">
        <f>0.07+0.05</f>
        <v>0.12000000000000001</v>
      </c>
      <c r="Z21">
        <f>SQRT((ABS($A$22-$A$21)^2+(ABS($B$22-$B$21)^2)))</f>
        <v>21.712688776060162</v>
      </c>
      <c r="AA21">
        <f>SQRT((ABS($C$22-$C$21)^2+(ABS($D$22-$D$21)^2)))</f>
        <v>19.774329506127817</v>
      </c>
      <c r="AB21">
        <f>SQRT((ABS($E$22-$E$21)^2+(ABS($F$22-$F$21)^2)))</f>
        <v>18.902871875617194</v>
      </c>
      <c r="AC21">
        <f>SQRT((ABS($G$22-$G$21)^2+(ABS($H$22-$H$21)^2)))</f>
        <v>18.730747272583361</v>
      </c>
      <c r="AJ21">
        <f>1/0.12</f>
        <v>8.3333333333333339</v>
      </c>
      <c r="AK21">
        <f>1/0.115</f>
        <v>8.695652173913043</v>
      </c>
      <c r="AL21">
        <f>1/0.115</f>
        <v>8.695652173913043</v>
      </c>
      <c r="AM21">
        <f>1/0.12</f>
        <v>8.3333333333333339</v>
      </c>
      <c r="AO21">
        <f>$Z21/$U21</f>
        <v>180.93907313383465</v>
      </c>
      <c r="AP21">
        <f>$AA21/$V21</f>
        <v>171.95069135763319</v>
      </c>
      <c r="AQ21">
        <f>$AB21/$W21</f>
        <v>164.37279891841038</v>
      </c>
      <c r="AR21">
        <f>$AC21/$X21</f>
        <v>156.08956060486133</v>
      </c>
      <c r="AV21">
        <f>((0.07/0.12)*100)</f>
        <v>58.333333333333336</v>
      </c>
      <c r="AW21">
        <f>((0.055/0.115)*100)</f>
        <v>47.826086956521735</v>
      </c>
      <c r="AX21">
        <f>((0.06/0.115)*100)</f>
        <v>52.173913043478258</v>
      </c>
      <c r="AY21">
        <f>((0.07/0.12)*100)</f>
        <v>58.333333333333336</v>
      </c>
      <c r="BA21">
        <f>((0.05/0.12)*100)</f>
        <v>41.666666666666671</v>
      </c>
      <c r="BB21">
        <f>((0.06/0.115)*100)</f>
        <v>52.173913043478258</v>
      </c>
      <c r="BC21">
        <f>((0.055/0.115)*100)</f>
        <v>47.826086956521735</v>
      </c>
      <c r="BD21">
        <f>((0.05/0.12)*100)</f>
        <v>41.666666666666671</v>
      </c>
      <c r="BF21">
        <f>ABS($B$21-$D$21)</f>
        <v>2.3844389999999995</v>
      </c>
      <c r="BG21">
        <f>ABS($F$21-$H$21)</f>
        <v>1.9109890000000007</v>
      </c>
      <c r="BL21">
        <f>SQRT((ABS($A$21-$E$22)^2+(ABS($B$21-$F$22)^2)))</f>
        <v>1.5483669772973714</v>
      </c>
      <c r="BM21">
        <f>SQRT((ABS($C$21-$G$21)^2+(ABS($D$21-$H$21)^2)))</f>
        <v>2.7115213724505347</v>
      </c>
      <c r="BO21">
        <f>SQRT((ABS($A$21-$G$21)^2+(ABS($B$21-$H$21)^2)))</f>
        <v>3.8894852526031038</v>
      </c>
      <c r="BP21">
        <f>SQRT((ABS($C$21-$E$22)^2+(ABS($D$21-$F$22)^2)))</f>
        <v>7.7200594895605636</v>
      </c>
      <c r="BR21">
        <f>DEGREES(ACOS((15.0983141154389^2+20.3642383770378^2-6.50840750476505^2)/(2*15.0983141154389*20.3642383770378)))</f>
        <v>12.522830518981442</v>
      </c>
      <c r="BS21">
        <f>DEGREES(ACOS((5.31779180285822^2+18.7307472725834^2-15.0983141154389^2)/(2*5.31779180285822*18.7307472725834)))</f>
        <v>40.642218042386951</v>
      </c>
      <c r="BU21">
        <v>14</v>
      </c>
      <c r="BV21">
        <v>4</v>
      </c>
      <c r="BW21">
        <v>1</v>
      </c>
      <c r="BX21">
        <v>7</v>
      </c>
      <c r="BY21">
        <v>11</v>
      </c>
      <c r="BZ21">
        <v>4</v>
      </c>
      <c r="CA21">
        <v>7</v>
      </c>
      <c r="CB21">
        <v>4</v>
      </c>
      <c r="CC21">
        <v>12</v>
      </c>
      <c r="CD21">
        <v>2</v>
      </c>
      <c r="CE21">
        <v>7</v>
      </c>
      <c r="CF21">
        <v>9</v>
      </c>
      <c r="CG21">
        <v>14</v>
      </c>
      <c r="CH21">
        <v>7</v>
      </c>
      <c r="CI21">
        <v>4</v>
      </c>
      <c r="CJ21">
        <v>8</v>
      </c>
      <c r="CL21">
        <v>10</v>
      </c>
      <c r="CM21">
        <v>3</v>
      </c>
      <c r="CN21">
        <v>0</v>
      </c>
      <c r="CO21">
        <v>3</v>
      </c>
      <c r="CP21">
        <v>12</v>
      </c>
      <c r="CQ21">
        <v>3</v>
      </c>
      <c r="CR21">
        <v>7</v>
      </c>
      <c r="CS21">
        <v>1</v>
      </c>
      <c r="CT21">
        <v>11</v>
      </c>
      <c r="CU21">
        <v>0</v>
      </c>
      <c r="CV21">
        <v>7</v>
      </c>
      <c r="CW21">
        <v>5</v>
      </c>
      <c r="CX21">
        <v>10</v>
      </c>
      <c r="CY21">
        <v>3</v>
      </c>
      <c r="CZ21">
        <v>3</v>
      </c>
      <c r="DA21">
        <v>7</v>
      </c>
      <c r="DC21">
        <f>((4/14)*100)</f>
        <v>28.571428571428569</v>
      </c>
      <c r="DD21">
        <f>((1/14)*100)</f>
        <v>7.1428571428571423</v>
      </c>
      <c r="DE21">
        <f>((7/14)*100)</f>
        <v>50</v>
      </c>
      <c r="DF21">
        <f>((4/11)*100)</f>
        <v>36.363636363636367</v>
      </c>
      <c r="DG21">
        <f>((7/11)*100)</f>
        <v>63.636363636363633</v>
      </c>
      <c r="DH21">
        <f>((4/11)*100)</f>
        <v>36.363636363636367</v>
      </c>
      <c r="DI21">
        <f>((2/12)*100)</f>
        <v>16.666666666666664</v>
      </c>
      <c r="DJ21">
        <f>((7/12)*100)</f>
        <v>58.333333333333336</v>
      </c>
      <c r="DK21">
        <f>((9/12)*100)</f>
        <v>75</v>
      </c>
      <c r="DL21">
        <f>((7/14)*100)</f>
        <v>50</v>
      </c>
      <c r="DM21">
        <f>((4/14)*100)</f>
        <v>28.571428571428569</v>
      </c>
      <c r="DN21">
        <f>((8/14)*100)</f>
        <v>57.142857142857139</v>
      </c>
      <c r="DP21">
        <f>((3/10)*100)</f>
        <v>30</v>
      </c>
      <c r="DQ21">
        <f>((0/10)*100)</f>
        <v>0</v>
      </c>
      <c r="DR21">
        <f>((3/10)*100)</f>
        <v>30</v>
      </c>
      <c r="DS21">
        <f>((3/12)*100)</f>
        <v>25</v>
      </c>
      <c r="DT21">
        <f>((7/12)*100)</f>
        <v>58.333333333333336</v>
      </c>
      <c r="DU21">
        <f>((1/12)*100)</f>
        <v>8.3333333333333321</v>
      </c>
      <c r="DV21">
        <f>((0/11)*100)</f>
        <v>0</v>
      </c>
      <c r="DW21">
        <f>((7/11)*100)</f>
        <v>63.636363636363633</v>
      </c>
      <c r="DX21">
        <f>((5/11)*100)</f>
        <v>45.454545454545453</v>
      </c>
      <c r="DY21">
        <f>((3/10)*100)</f>
        <v>30</v>
      </c>
      <c r="DZ21">
        <f>((3/10)*100)</f>
        <v>30</v>
      </c>
      <c r="EA21">
        <f>((7/10)*100)</f>
        <v>70</v>
      </c>
    </row>
    <row r="22" spans="1:131" x14ac:dyDescent="0.25">
      <c r="A22">
        <v>37.732006000000013</v>
      </c>
      <c r="B22">
        <v>7.108587</v>
      </c>
      <c r="C22">
        <v>45.652622000000015</v>
      </c>
      <c r="D22">
        <v>8.3572399999999991</v>
      </c>
      <c r="E22">
        <v>58.648430000000012</v>
      </c>
      <c r="F22">
        <v>5.3102309999999999</v>
      </c>
      <c r="G22">
        <v>43.990536000000013</v>
      </c>
      <c r="H22">
        <v>8.9303460000000001</v>
      </c>
      <c r="K22">
        <f>(15/200)</f>
        <v>7.4999999999999997E-2</v>
      </c>
      <c r="L22">
        <f>(12/200)</f>
        <v>0.06</v>
      </c>
      <c r="M22">
        <f>(13/200)</f>
        <v>6.5000000000000002E-2</v>
      </c>
      <c r="N22">
        <f>(13/200)</f>
        <v>6.5000000000000002E-2</v>
      </c>
      <c r="P22">
        <f>(13/200)</f>
        <v>6.5000000000000002E-2</v>
      </c>
      <c r="Q22">
        <f>(13/200)</f>
        <v>6.5000000000000002E-2</v>
      </c>
      <c r="R22">
        <f>(13/200)</f>
        <v>6.5000000000000002E-2</v>
      </c>
      <c r="S22">
        <f>(11/200)</f>
        <v>5.5E-2</v>
      </c>
      <c r="U22">
        <f>0.075+0.065</f>
        <v>0.14000000000000001</v>
      </c>
      <c r="V22">
        <f>0.06+0.065</f>
        <v>0.125</v>
      </c>
      <c r="W22">
        <f>0.065+0.065</f>
        <v>0.13</v>
      </c>
      <c r="X22">
        <f>0.065+0.055</f>
        <v>0.12</v>
      </c>
      <c r="Z22">
        <f>SQRT((ABS($A$23-$A$22)^2+(ABS($B$23-$B$22)^2)))</f>
        <v>17.851107167024821</v>
      </c>
      <c r="AA22">
        <f>SQRT((ABS($C$23-$C$22)^2+(ABS($D$23-$D$22)^2)))</f>
        <v>19.207647157628916</v>
      </c>
      <c r="AB22">
        <f>SQRT((ABS($E$23-$E$22)^2+(ABS($F$23-$F$22)^2)))</f>
        <v>20.364238377037843</v>
      </c>
      <c r="AC22">
        <f>SQRT((ABS($G$23-$G$22)^2+(ABS($H$23-$H$22)^2)))</f>
        <v>14.760101491809937</v>
      </c>
      <c r="AJ22">
        <f>1/0.14</f>
        <v>7.1428571428571423</v>
      </c>
      <c r="AK22">
        <f>1/0.125</f>
        <v>8</v>
      </c>
      <c r="AL22">
        <f>1/0.13</f>
        <v>7.6923076923076916</v>
      </c>
      <c r="AM22">
        <f>1/0.12</f>
        <v>8.3333333333333339</v>
      </c>
      <c r="AO22">
        <f>$Z22/$U22</f>
        <v>127.50790833589157</v>
      </c>
      <c r="AP22">
        <f>$AA22/$V22</f>
        <v>153.66117726103133</v>
      </c>
      <c r="AQ22">
        <f>$AB22/$W22</f>
        <v>156.64798751567571</v>
      </c>
      <c r="AR22">
        <f>$AC22/$X22</f>
        <v>123.00084576508281</v>
      </c>
      <c r="AV22">
        <f>((0.075/0.14)*100)</f>
        <v>53.571428571428569</v>
      </c>
      <c r="AW22">
        <f>((0.06/0.125)*100)</f>
        <v>48</v>
      </c>
      <c r="AX22">
        <f>((0.065/0.13)*100)</f>
        <v>50</v>
      </c>
      <c r="AY22">
        <f>((0.065/0.12)*100)</f>
        <v>54.166666666666671</v>
      </c>
      <c r="BA22">
        <f>((0.065/0.14)*100)</f>
        <v>46.428571428571423</v>
      </c>
      <c r="BB22">
        <f>((0.065/0.125)*100)</f>
        <v>52</v>
      </c>
      <c r="BC22">
        <f>((0.065/0.13)*100)</f>
        <v>50</v>
      </c>
      <c r="BD22">
        <f>((0.055/0.12)*100)</f>
        <v>45.833333333333336</v>
      </c>
      <c r="BF22">
        <f>ABS($B$22-$D$22)</f>
        <v>1.2486529999999991</v>
      </c>
      <c r="BG22">
        <f>ABS($F$22-$H$22)</f>
        <v>3.6201150000000002</v>
      </c>
      <c r="BL22">
        <f>SQRT((ABS($A$22-$E$23)^2+(ABS($B$22-$F$23)^2)))</f>
        <v>1.431690384016391</v>
      </c>
      <c r="BM22">
        <f>SQRT((ABS($C$22-$G$22)^2+(ABS($D$22-$H$22)^2)))</f>
        <v>1.7581184142804511</v>
      </c>
      <c r="BO22">
        <f>SQRT((ABS($A$22-$G$22)^2+(ABS($B$22-$H$22)^2)))</f>
        <v>6.5182822595359431</v>
      </c>
      <c r="BP22">
        <f>SQRT((ABS($C$22-$E$23)^2+(ABS($D$22-$F$23)^2)))</f>
        <v>7.7974980166559842</v>
      </c>
      <c r="BS22">
        <f>DEGREES(ACOS((6.50840750476505^2+14.7601014918099^2-9.87229727634596^2)/(2*6.50840750476505*14.7601014918099)))</f>
        <v>32.099668574558905</v>
      </c>
      <c r="BU22">
        <v>15</v>
      </c>
      <c r="BV22">
        <v>2</v>
      </c>
      <c r="BW22">
        <v>0</v>
      </c>
      <c r="BX22">
        <v>10</v>
      </c>
      <c r="BY22">
        <v>12</v>
      </c>
      <c r="BZ22">
        <v>2</v>
      </c>
      <c r="CA22">
        <v>9</v>
      </c>
      <c r="CB22">
        <v>4</v>
      </c>
      <c r="CC22">
        <v>13</v>
      </c>
      <c r="CD22">
        <v>1</v>
      </c>
      <c r="CE22">
        <v>9</v>
      </c>
      <c r="CF22">
        <v>8</v>
      </c>
      <c r="CG22">
        <v>13</v>
      </c>
      <c r="CH22">
        <v>10</v>
      </c>
      <c r="CI22">
        <v>0</v>
      </c>
      <c r="CJ22">
        <v>1</v>
      </c>
      <c r="CL22">
        <v>13</v>
      </c>
      <c r="CM22">
        <v>3</v>
      </c>
      <c r="CN22">
        <v>1</v>
      </c>
      <c r="CO22">
        <v>6</v>
      </c>
      <c r="CP22">
        <v>13</v>
      </c>
      <c r="CQ22">
        <v>3</v>
      </c>
      <c r="CR22">
        <v>9</v>
      </c>
      <c r="CS22">
        <v>3</v>
      </c>
      <c r="CT22">
        <v>13</v>
      </c>
      <c r="CU22">
        <v>0</v>
      </c>
      <c r="CV22">
        <v>9</v>
      </c>
      <c r="CW22">
        <v>7</v>
      </c>
      <c r="CX22">
        <v>11</v>
      </c>
      <c r="CY22">
        <v>6</v>
      </c>
      <c r="CZ22">
        <v>3</v>
      </c>
      <c r="DA22">
        <v>6</v>
      </c>
      <c r="DC22">
        <f>((2/15)*100)</f>
        <v>13.333333333333334</v>
      </c>
      <c r="DD22">
        <f>((0/15)*100)</f>
        <v>0</v>
      </c>
      <c r="DE22">
        <f>((10/15)*100)</f>
        <v>66.666666666666657</v>
      </c>
      <c r="DF22">
        <f>((2/12)*100)</f>
        <v>16.666666666666664</v>
      </c>
      <c r="DG22">
        <f>((9/12)*100)</f>
        <v>75</v>
      </c>
      <c r="DH22">
        <f>((4/12)*100)</f>
        <v>33.333333333333329</v>
      </c>
      <c r="DI22">
        <f>((1/13)*100)</f>
        <v>7.6923076923076925</v>
      </c>
      <c r="DJ22">
        <f>((9/13)*100)</f>
        <v>69.230769230769226</v>
      </c>
      <c r="DK22">
        <f>((8/13)*100)</f>
        <v>61.53846153846154</v>
      </c>
      <c r="DL22">
        <f>((10/13)*100)</f>
        <v>76.923076923076934</v>
      </c>
      <c r="DM22">
        <f>((0/13)*100)</f>
        <v>0</v>
      </c>
      <c r="DN22">
        <f>((1/13)*100)</f>
        <v>7.6923076923076925</v>
      </c>
      <c r="DP22">
        <f>((3/13)*100)</f>
        <v>23.076923076923077</v>
      </c>
      <c r="DQ22">
        <f>((1/13)*100)</f>
        <v>7.6923076923076925</v>
      </c>
      <c r="DR22">
        <f>((6/13)*100)</f>
        <v>46.153846153846153</v>
      </c>
      <c r="DS22">
        <f>((3/13)*100)</f>
        <v>23.076923076923077</v>
      </c>
      <c r="DT22">
        <f>((9/13)*100)</f>
        <v>69.230769230769226</v>
      </c>
      <c r="DU22">
        <f>((3/13)*100)</f>
        <v>23.076923076923077</v>
      </c>
      <c r="DV22">
        <f>((0/13)*100)</f>
        <v>0</v>
      </c>
      <c r="DW22">
        <f>((9/13)*100)</f>
        <v>69.230769230769226</v>
      </c>
      <c r="DX22">
        <f>((7/13)*100)</f>
        <v>53.846153846153847</v>
      </c>
      <c r="DY22">
        <f>((6/11)*100)</f>
        <v>54.54545454545454</v>
      </c>
      <c r="DZ22">
        <f>((3/11)*100)</f>
        <v>27.27272727272727</v>
      </c>
      <c r="EA22">
        <f>((6/11)*100)</f>
        <v>54.54545454545454</v>
      </c>
    </row>
    <row r="23" spans="1:131" x14ac:dyDescent="0.25">
      <c r="A23">
        <v>19.918065000000013</v>
      </c>
      <c r="B23">
        <v>8.2599049999999998</v>
      </c>
      <c r="C23">
        <v>26.50194900000001</v>
      </c>
      <c r="D23">
        <v>9.8355610000000002</v>
      </c>
      <c r="E23">
        <v>38.289845000000014</v>
      </c>
      <c r="F23">
        <v>5.7900450000000001</v>
      </c>
      <c r="G23">
        <v>29.254187000000016</v>
      </c>
      <c r="H23">
        <v>9.7673729999999992</v>
      </c>
      <c r="Q23">
        <f>(17/200)</f>
        <v>8.5000000000000006E-2</v>
      </c>
      <c r="R23">
        <f>(18/200)</f>
        <v>0.09</v>
      </c>
      <c r="BF23">
        <f>ABS($B$23-$D$23)</f>
        <v>1.5756560000000004</v>
      </c>
      <c r="BG23">
        <f>ABS($F$23-$H$23)</f>
        <v>3.9773279999999991</v>
      </c>
      <c r="BI23">
        <v>3.4759120000000001</v>
      </c>
      <c r="BJ23">
        <v>3.4875395</v>
      </c>
      <c r="BO23">
        <f>SQRT((ABS($A$23-$G$23)^2+(ABS($B$23-$H$23)^2)))</f>
        <v>9.457041491391907</v>
      </c>
      <c r="CP23">
        <v>17</v>
      </c>
      <c r="CQ23">
        <v>4</v>
      </c>
      <c r="CR23">
        <v>15</v>
      </c>
      <c r="CS23">
        <v>4</v>
      </c>
      <c r="CT23">
        <v>18</v>
      </c>
      <c r="CU23">
        <v>3</v>
      </c>
      <c r="CV23">
        <v>15</v>
      </c>
      <c r="CW23">
        <v>6</v>
      </c>
      <c r="DS23">
        <f>((4/17)*100)</f>
        <v>23.52941176470588</v>
      </c>
      <c r="DT23">
        <f>((15/17)*100)</f>
        <v>88.235294117647058</v>
      </c>
      <c r="DU23">
        <f>((4/17)*100)</f>
        <v>23.52941176470588</v>
      </c>
      <c r="DV23">
        <f>((3/18)*100)</f>
        <v>16.666666666666664</v>
      </c>
      <c r="DW23">
        <f>((15/18)*100)</f>
        <v>83.333333333333343</v>
      </c>
      <c r="DX23">
        <f>((6/18)*100)</f>
        <v>33.333333333333329</v>
      </c>
    </row>
    <row r="24" spans="1:131" x14ac:dyDescent="0.25">
      <c r="A24" t="s">
        <v>22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BR24">
        <f>DEGREES(ACOS((4.27554619023173^2+20.4755781925185^2-18.8731924390234^2)/(2*4.27554619023173*20.4755781925185)))</f>
        <v>62.320813728109336</v>
      </c>
    </row>
    <row r="25" spans="1:131" x14ac:dyDescent="0.25">
      <c r="A25">
        <v>234.84989300000001</v>
      </c>
      <c r="B25">
        <v>6.9923679999999999</v>
      </c>
      <c r="C25">
        <v>247.48873700000001</v>
      </c>
      <c r="D25">
        <v>7.1552110000000004</v>
      </c>
      <c r="E25">
        <v>252.12457799999999</v>
      </c>
      <c r="F25">
        <v>4.206105</v>
      </c>
      <c r="G25">
        <v>250.50183999999999</v>
      </c>
      <c r="H25">
        <v>8.1617359999999994</v>
      </c>
      <c r="K25">
        <f>(14/200)</f>
        <v>7.0000000000000007E-2</v>
      </c>
      <c r="L25">
        <f>(12/200)</f>
        <v>0.06</v>
      </c>
      <c r="M25">
        <f>(13/200)</f>
        <v>6.5000000000000002E-2</v>
      </c>
      <c r="N25">
        <f>(13/200)</f>
        <v>6.5000000000000002E-2</v>
      </c>
      <c r="P25">
        <f>(11/200)</f>
        <v>5.5E-2</v>
      </c>
      <c r="Q25">
        <f>(13/200)</f>
        <v>6.5000000000000002E-2</v>
      </c>
      <c r="R25">
        <f>(10/200)</f>
        <v>0.05</v>
      </c>
      <c r="S25">
        <f>(13/200)</f>
        <v>6.5000000000000002E-2</v>
      </c>
      <c r="U25">
        <f>0.07+0.055</f>
        <v>0.125</v>
      </c>
      <c r="V25">
        <f>0.06+0.065</f>
        <v>0.125</v>
      </c>
      <c r="W25">
        <f>0.065+0.05</f>
        <v>0.115</v>
      </c>
      <c r="X25">
        <f>0.065+0.065</f>
        <v>0.13</v>
      </c>
      <c r="Z25">
        <f>SQRT((ABS($A$26-$A$25)^2+(ABS($B$26-$B$25)^2)))</f>
        <v>19.125163126782311</v>
      </c>
      <c r="AA25">
        <f>SQRT((ABS($C$26-$C$25)^2+(ABS($D$26-$D$25)^2)))</f>
        <v>19.833938512250388</v>
      </c>
      <c r="AB25">
        <f>SQRT((ABS($E$26-$E$25)^2+(ABS($F$26-$F$25)^2)))</f>
        <v>20.475578192518501</v>
      </c>
      <c r="AC25">
        <f>SQRT((ABS($G$26-$G$25)^2+(ABS($H$26-$H$25)^2)))</f>
        <v>21.673620786273101</v>
      </c>
      <c r="AJ25">
        <f>1/0.125</f>
        <v>8</v>
      </c>
      <c r="AK25">
        <f>1/0.125</f>
        <v>8</v>
      </c>
      <c r="AL25">
        <f>1/0.115</f>
        <v>8.695652173913043</v>
      </c>
      <c r="AM25">
        <f>1/0.13</f>
        <v>7.6923076923076916</v>
      </c>
      <c r="AO25">
        <f>$Z25/$U25</f>
        <v>153.00130501425849</v>
      </c>
      <c r="AP25">
        <f>$AA25/$V25</f>
        <v>158.6715080980031</v>
      </c>
      <c r="AQ25">
        <f>$AB25/$W25</f>
        <v>178.04850602190001</v>
      </c>
      <c r="AR25">
        <f>$AC25/$X25</f>
        <v>166.72015989440845</v>
      </c>
      <c r="AV25">
        <f>((0.07/0.125)*100)</f>
        <v>56.000000000000007</v>
      </c>
      <c r="AW25">
        <f>((0.06/0.125)*100)</f>
        <v>48</v>
      </c>
      <c r="AX25">
        <f>((0.065/0.115)*100)</f>
        <v>56.521739130434781</v>
      </c>
      <c r="AY25">
        <f>((0.065/0.13)*100)</f>
        <v>50</v>
      </c>
      <c r="BA25">
        <f>((0.055/0.125)*100)</f>
        <v>44</v>
      </c>
      <c r="BB25">
        <f>((0.065/0.125)*100)</f>
        <v>52</v>
      </c>
      <c r="BC25">
        <f>((0.05/0.115)*100)</f>
        <v>43.478260869565219</v>
      </c>
      <c r="BD25">
        <f>((0.065/0.13)*100)</f>
        <v>50</v>
      </c>
      <c r="BF25">
        <f>ABS($B$25-$D$25)</f>
        <v>0.16284300000000052</v>
      </c>
      <c r="BG25">
        <f>ABS($F$25-$H$25)</f>
        <v>3.9556309999999995</v>
      </c>
      <c r="BL25">
        <f>SQRT((ABS($A$25-$E$26)^2+(ABS($B$25-$F$26)^2)))</f>
        <v>3.2298737957836723</v>
      </c>
      <c r="BM25">
        <f>SQRT((ABS($C$25-$G$25)^2+(ABS($D$25-$H$25)^2)))</f>
        <v>3.1767723028624246</v>
      </c>
      <c r="BO25">
        <f>SQRT((ABS($A$25-$G$26)^2+(ABS($B$25-$H$26)^2)))</f>
        <v>6.5662391920597214</v>
      </c>
      <c r="BP25">
        <f>SQRT((ABS($C$25-$E$25)^2+(ABS($D$25-$F$25)^2)))</f>
        <v>5.4943833117572654</v>
      </c>
      <c r="BR25">
        <f>DEGREES(ACOS((4.60551682957006^2+20.5673885921554^2-18.0231471068038^2)/(2*4.60551682957006*20.5673885921554)))</f>
        <v>50.933178364799062</v>
      </c>
      <c r="BS25">
        <f>DEGREES(ACOS((18.8731924390234^2+21.6736207862731^2-4.60551682957006^2)/(2*18.8731924390234*21.6736207862731)))</f>
        <v>10.372104375898044</v>
      </c>
      <c r="BU25">
        <v>14</v>
      </c>
      <c r="BV25">
        <v>6</v>
      </c>
      <c r="BW25">
        <v>4</v>
      </c>
      <c r="BX25">
        <v>8</v>
      </c>
      <c r="BY25">
        <v>12</v>
      </c>
      <c r="BZ25">
        <v>4</v>
      </c>
      <c r="CA25">
        <v>6</v>
      </c>
      <c r="CB25">
        <v>2</v>
      </c>
      <c r="CC25">
        <v>13</v>
      </c>
      <c r="CD25">
        <v>4</v>
      </c>
      <c r="CE25">
        <v>6</v>
      </c>
      <c r="CF25">
        <v>9</v>
      </c>
      <c r="CG25">
        <v>13</v>
      </c>
      <c r="CH25">
        <v>8</v>
      </c>
      <c r="CI25">
        <v>2</v>
      </c>
      <c r="CJ25">
        <v>9</v>
      </c>
      <c r="CL25">
        <v>11</v>
      </c>
      <c r="CM25">
        <v>3</v>
      </c>
      <c r="CN25">
        <v>2</v>
      </c>
      <c r="CO25">
        <v>6</v>
      </c>
      <c r="CP25">
        <v>13</v>
      </c>
      <c r="CQ25">
        <v>0</v>
      </c>
      <c r="CR25">
        <v>4</v>
      </c>
      <c r="CS25">
        <v>3</v>
      </c>
      <c r="CT25">
        <v>10</v>
      </c>
      <c r="CU25">
        <v>2</v>
      </c>
      <c r="CV25">
        <v>4</v>
      </c>
      <c r="CW25">
        <v>9</v>
      </c>
      <c r="CX25">
        <v>13</v>
      </c>
      <c r="CY25">
        <v>6</v>
      </c>
      <c r="CZ25">
        <v>3</v>
      </c>
      <c r="DA25">
        <v>9</v>
      </c>
      <c r="DC25">
        <f>((6/14)*100)</f>
        <v>42.857142857142854</v>
      </c>
      <c r="DD25">
        <f>((4/14)*100)</f>
        <v>28.571428571428569</v>
      </c>
      <c r="DE25">
        <f>((8/14)*100)</f>
        <v>57.142857142857139</v>
      </c>
      <c r="DF25">
        <f>((4/12)*100)</f>
        <v>33.333333333333329</v>
      </c>
      <c r="DG25">
        <f>((6/12)*100)</f>
        <v>50</v>
      </c>
      <c r="DH25">
        <f>((2/12)*100)</f>
        <v>16.666666666666664</v>
      </c>
      <c r="DI25">
        <f>((4/13)*100)</f>
        <v>30.76923076923077</v>
      </c>
      <c r="DJ25">
        <f>((6/13)*100)</f>
        <v>46.153846153846153</v>
      </c>
      <c r="DK25">
        <f>((9/13)*100)</f>
        <v>69.230769230769226</v>
      </c>
      <c r="DL25">
        <f>((8/13)*100)</f>
        <v>61.53846153846154</v>
      </c>
      <c r="DM25">
        <f>((2/13)*100)</f>
        <v>15.384615384615385</v>
      </c>
      <c r="DN25">
        <f>((9/13)*100)</f>
        <v>69.230769230769226</v>
      </c>
      <c r="DP25">
        <f>((3/11)*100)</f>
        <v>27.27272727272727</v>
      </c>
      <c r="DQ25">
        <f>((2/11)*100)</f>
        <v>18.181818181818183</v>
      </c>
      <c r="DR25">
        <f>((6/11)*100)</f>
        <v>54.54545454545454</v>
      </c>
      <c r="DS25">
        <f>((0/13)*100)</f>
        <v>0</v>
      </c>
      <c r="DT25">
        <f>((4/13)*100)</f>
        <v>30.76923076923077</v>
      </c>
      <c r="DU25">
        <f>((3/13)*100)</f>
        <v>23.076923076923077</v>
      </c>
      <c r="DV25">
        <f>((2/10)*100)</f>
        <v>20</v>
      </c>
      <c r="DW25">
        <f>((4/10)*100)</f>
        <v>40</v>
      </c>
      <c r="DX25">
        <f>((9/10)*100)</f>
        <v>90</v>
      </c>
      <c r="DY25">
        <f>((6/13)*100)</f>
        <v>46.153846153846153</v>
      </c>
      <c r="DZ25">
        <f>((3/13)*100)</f>
        <v>23.076923076923077</v>
      </c>
      <c r="EA25">
        <f>((9/13)*100)</f>
        <v>69.230769230769226</v>
      </c>
    </row>
    <row r="26" spans="1:131" x14ac:dyDescent="0.25">
      <c r="A26">
        <v>215.72578999999999</v>
      </c>
      <c r="B26">
        <v>6.7910000000000004</v>
      </c>
      <c r="C26">
        <v>227.72978900000001</v>
      </c>
      <c r="D26">
        <v>8.8783159999999999</v>
      </c>
      <c r="E26">
        <v>231.739</v>
      </c>
      <c r="F26">
        <v>6.1237890000000004</v>
      </c>
      <c r="G26">
        <v>228.885683</v>
      </c>
      <c r="H26">
        <v>9.7389469999999996</v>
      </c>
      <c r="K26">
        <f>(12/200)</f>
        <v>0.06</v>
      </c>
      <c r="L26">
        <f>(13/200)</f>
        <v>6.5000000000000002E-2</v>
      </c>
      <c r="M26">
        <f>(14/200)</f>
        <v>7.0000000000000007E-2</v>
      </c>
      <c r="N26">
        <f>(14/200)</f>
        <v>7.0000000000000007E-2</v>
      </c>
      <c r="P26">
        <f>(10/200)</f>
        <v>0.05</v>
      </c>
      <c r="Q26">
        <f>(11/200)</f>
        <v>5.5E-2</v>
      </c>
      <c r="R26">
        <f>(10/200)</f>
        <v>0.05</v>
      </c>
      <c r="S26">
        <f>(9/200)</f>
        <v>4.4999999999999998E-2</v>
      </c>
      <c r="U26">
        <f>0.06+0.05</f>
        <v>0.11</v>
      </c>
      <c r="V26">
        <f>0.065+0.055</f>
        <v>0.12</v>
      </c>
      <c r="W26">
        <f>0.07+0.05</f>
        <v>0.12000000000000001</v>
      </c>
      <c r="X26">
        <f>0.07+0.045</f>
        <v>0.115</v>
      </c>
      <c r="Z26">
        <f>SQRT((ABS($A$27-$A$26)^2+(ABS($B$27-$B$26)^2)))</f>
        <v>22.994078653894746</v>
      </c>
      <c r="AA26">
        <f>SQRT((ABS($C$27-$C$26)^2+(ABS($D$27-$D$26)^2)))</f>
        <v>19.801612272439375</v>
      </c>
      <c r="AB26">
        <f>SQRT((ABS($E$27-$E$26)^2+(ABS($F$27-$F$26)^2)))</f>
        <v>20.567388592155417</v>
      </c>
      <c r="AC26">
        <f>SQRT((ABS($G$27-$G$26)^2+(ABS($H$27-$H$26)^2)))</f>
        <v>20.398607820314933</v>
      </c>
      <c r="AJ26">
        <f>1/0.11</f>
        <v>9.0909090909090917</v>
      </c>
      <c r="AK26">
        <f>1/0.12</f>
        <v>8.3333333333333339</v>
      </c>
      <c r="AL26">
        <f>1/0.12</f>
        <v>8.3333333333333339</v>
      </c>
      <c r="AM26">
        <f>1/0.115</f>
        <v>8.695652173913043</v>
      </c>
      <c r="AO26">
        <f>$Z26/$U26</f>
        <v>209.03707867177042</v>
      </c>
      <c r="AP26">
        <f>$AA26/$V26</f>
        <v>165.01343560366146</v>
      </c>
      <c r="AQ26">
        <f>$AB26/$W26</f>
        <v>171.39490493462847</v>
      </c>
      <c r="AR26">
        <f>$AC26/$X26</f>
        <v>177.37919843752115</v>
      </c>
      <c r="AV26">
        <f>((0.06/0.11)*100)</f>
        <v>54.54545454545454</v>
      </c>
      <c r="AW26">
        <f>((0.065/0.12)*100)</f>
        <v>54.166666666666671</v>
      </c>
      <c r="AX26">
        <f>((0.07/0.12)*100)</f>
        <v>58.333333333333336</v>
      </c>
      <c r="AY26">
        <f>((0.07/0.115)*100)</f>
        <v>60.869565217391312</v>
      </c>
      <c r="BA26">
        <f>((0.05/0.11)*100)</f>
        <v>45.45454545454546</v>
      </c>
      <c r="BB26">
        <f>((0.055/0.12)*100)</f>
        <v>45.833333333333336</v>
      </c>
      <c r="BC26">
        <f>((0.05/0.12)*100)</f>
        <v>41.666666666666671</v>
      </c>
      <c r="BD26">
        <f>((0.045/0.115)*100)</f>
        <v>39.130434782608688</v>
      </c>
      <c r="BF26">
        <f>ABS($B$26-$D$26)</f>
        <v>2.0873159999999995</v>
      </c>
      <c r="BG26">
        <f>ABS($F$26-$H$26)</f>
        <v>3.6151579999999992</v>
      </c>
      <c r="BL26">
        <f>SQRT((ABS($A$26-$E$27)^2+(ABS($B$26-$F$27)^2)))</f>
        <v>4.5685699370522723</v>
      </c>
      <c r="BM26">
        <f>SQRT((ABS($C$26-$G$26)^2+(ABS($D$26-$H$26)^2)))</f>
        <v>1.4411025839255771</v>
      </c>
      <c r="BO26">
        <f>SQRT((ABS($A$26-$G$27)^2+(ABS($B$26-$H$27)^2)))</f>
        <v>7.7656924808684664</v>
      </c>
      <c r="BP26">
        <f>SQRT((ABS($C$26-$E$26)^2+(ABS($D$26-$F$26)^2)))</f>
        <v>4.864277113431136</v>
      </c>
      <c r="BR26">
        <f>DEGREES(ACOS((4.17700773874997^2+23.2202876867909^2-20.9407827452979^2)/(2*4.17700773874997*23.2202876867909)))</f>
        <v>52.491205333370395</v>
      </c>
      <c r="BS26">
        <f>DEGREES(ACOS((18.0231471068038^2+20.3986078203149^2-4.17700773874997^2)/(2*18.0231471068038*20.3986078203149)))</f>
        <v>10.280519585426012</v>
      </c>
      <c r="BU26">
        <v>12</v>
      </c>
      <c r="BV26">
        <v>5</v>
      </c>
      <c r="BW26">
        <v>4</v>
      </c>
      <c r="BX26">
        <v>7</v>
      </c>
      <c r="BY26">
        <v>13</v>
      </c>
      <c r="BZ26">
        <v>6</v>
      </c>
      <c r="CA26">
        <v>7</v>
      </c>
      <c r="CB26">
        <v>4</v>
      </c>
      <c r="CC26">
        <v>14</v>
      </c>
      <c r="CD26">
        <v>4</v>
      </c>
      <c r="CE26">
        <v>7</v>
      </c>
      <c r="CF26">
        <v>11</v>
      </c>
      <c r="CG26">
        <v>14</v>
      </c>
      <c r="CH26">
        <v>7</v>
      </c>
      <c r="CI26">
        <v>4</v>
      </c>
      <c r="CJ26">
        <v>11</v>
      </c>
      <c r="CL26">
        <v>10</v>
      </c>
      <c r="CM26">
        <v>3</v>
      </c>
      <c r="CN26">
        <v>0</v>
      </c>
      <c r="CO26">
        <v>3</v>
      </c>
      <c r="CP26">
        <v>11</v>
      </c>
      <c r="CQ26">
        <v>3</v>
      </c>
      <c r="CR26">
        <v>4</v>
      </c>
      <c r="CS26">
        <v>0</v>
      </c>
      <c r="CT26">
        <v>10</v>
      </c>
      <c r="CU26">
        <v>0</v>
      </c>
      <c r="CV26">
        <v>4</v>
      </c>
      <c r="CW26">
        <v>6</v>
      </c>
      <c r="CX26">
        <v>9</v>
      </c>
      <c r="CY26">
        <v>3</v>
      </c>
      <c r="CZ26">
        <v>0</v>
      </c>
      <c r="DA26">
        <v>6</v>
      </c>
      <c r="DC26">
        <f>((5/12)*100)</f>
        <v>41.666666666666671</v>
      </c>
      <c r="DD26">
        <f>((4/12)*100)</f>
        <v>33.333333333333329</v>
      </c>
      <c r="DE26">
        <f>((7/12)*100)</f>
        <v>58.333333333333336</v>
      </c>
      <c r="DF26">
        <f>((6/13)*100)</f>
        <v>46.153846153846153</v>
      </c>
      <c r="DG26">
        <f>((7/13)*100)</f>
        <v>53.846153846153847</v>
      </c>
      <c r="DH26">
        <f>((4/13)*100)</f>
        <v>30.76923076923077</v>
      </c>
      <c r="DI26">
        <f>((4/14)*100)</f>
        <v>28.571428571428569</v>
      </c>
      <c r="DJ26">
        <f>((7/14)*100)</f>
        <v>50</v>
      </c>
      <c r="DK26">
        <f>((11/14)*100)</f>
        <v>78.571428571428569</v>
      </c>
      <c r="DL26">
        <f>((7/14)*100)</f>
        <v>50</v>
      </c>
      <c r="DM26">
        <f>((4/14)*100)</f>
        <v>28.571428571428569</v>
      </c>
      <c r="DN26">
        <f>((11/14)*100)</f>
        <v>78.571428571428569</v>
      </c>
      <c r="DP26">
        <f>((3/10)*100)</f>
        <v>30</v>
      </c>
      <c r="DQ26">
        <f>((0/10)*100)</f>
        <v>0</v>
      </c>
      <c r="DR26">
        <f>((3/10)*100)</f>
        <v>30</v>
      </c>
      <c r="DS26">
        <f>((3/11)*100)</f>
        <v>27.27272727272727</v>
      </c>
      <c r="DT26">
        <f>((4/11)*100)</f>
        <v>36.363636363636367</v>
      </c>
      <c r="DU26">
        <f>((0/11)*100)</f>
        <v>0</v>
      </c>
      <c r="DV26">
        <f>((0/10)*100)</f>
        <v>0</v>
      </c>
      <c r="DW26">
        <f>((4/10)*100)</f>
        <v>40</v>
      </c>
      <c r="DX26">
        <f>((6/10)*100)</f>
        <v>60</v>
      </c>
      <c r="DY26">
        <f>((3/9)*100)</f>
        <v>33.333333333333329</v>
      </c>
      <c r="DZ26">
        <f>((0/9)*100)</f>
        <v>0</v>
      </c>
      <c r="EA26">
        <f>((6/9)*100)</f>
        <v>66.666666666666657</v>
      </c>
    </row>
    <row r="27" spans="1:131" x14ac:dyDescent="0.25">
      <c r="A27">
        <v>192.73489699999999</v>
      </c>
      <c r="B27">
        <v>7.173743</v>
      </c>
      <c r="C27">
        <v>207.92967899999999</v>
      </c>
      <c r="D27">
        <v>8.6344049999999992</v>
      </c>
      <c r="E27">
        <v>211.17353700000001</v>
      </c>
      <c r="F27">
        <v>6.4052230000000003</v>
      </c>
      <c r="G27">
        <v>208.48752099999999</v>
      </c>
      <c r="H27">
        <v>9.6040840000000003</v>
      </c>
      <c r="K27">
        <f>(11/200)</f>
        <v>5.5E-2</v>
      </c>
      <c r="L27">
        <f>(13/200)</f>
        <v>6.5000000000000002E-2</v>
      </c>
      <c r="M27">
        <f>(13/200)</f>
        <v>6.5000000000000002E-2</v>
      </c>
      <c r="N27">
        <f>(14/200)</f>
        <v>7.0000000000000007E-2</v>
      </c>
      <c r="P27">
        <f>(10/200)</f>
        <v>0.05</v>
      </c>
      <c r="Q27">
        <f>(10/200)</f>
        <v>0.05</v>
      </c>
      <c r="R27">
        <f>(9/200)</f>
        <v>4.4999999999999998E-2</v>
      </c>
      <c r="S27">
        <f>(9/200)</f>
        <v>4.4999999999999998E-2</v>
      </c>
      <c r="U27">
        <f>0.055+0.05</f>
        <v>0.10500000000000001</v>
      </c>
      <c r="V27">
        <f>0.065+0.05</f>
        <v>0.115</v>
      </c>
      <c r="W27">
        <f>0.065+0.045</f>
        <v>0.11</v>
      </c>
      <c r="X27">
        <f>0.07+0.045</f>
        <v>0.115</v>
      </c>
      <c r="Z27">
        <f>SQRT((ABS($A$28-$A$27)^2+(ABS($B$28-$B$27)^2)))</f>
        <v>22.042583785617712</v>
      </c>
      <c r="AA27">
        <f>SQRT((ABS($C$28-$C$27)^2+(ABS($D$28-$D$27)^2)))</f>
        <v>23.519577525019155</v>
      </c>
      <c r="AB27">
        <f>SQRT((ABS($E$28-$E$27)^2+(ABS($F$28-$F$27)^2)))</f>
        <v>23.220287686790911</v>
      </c>
      <c r="AC27">
        <f>SQRT((ABS($G$28-$G$27)^2+(ABS($H$28-$H$27)^2)))</f>
        <v>24.677023923140961</v>
      </c>
      <c r="AJ27">
        <f>1/0.105</f>
        <v>9.5238095238095237</v>
      </c>
      <c r="AK27">
        <f>1/0.115</f>
        <v>8.695652173913043</v>
      </c>
      <c r="AL27">
        <f>1/0.11</f>
        <v>9.0909090909090917</v>
      </c>
      <c r="AM27">
        <f>1/0.115</f>
        <v>8.695652173913043</v>
      </c>
      <c r="AO27">
        <f>$Z27/$U27</f>
        <v>209.92936938683533</v>
      </c>
      <c r="AP27">
        <f>$AA27/$V27</f>
        <v>204.51806543494916</v>
      </c>
      <c r="AQ27">
        <f>$AB27/$W27</f>
        <v>211.09352442537192</v>
      </c>
      <c r="AR27">
        <f>$AC27/$X27</f>
        <v>214.58281672296488</v>
      </c>
      <c r="AV27">
        <f>((0.055/0.105)*100)</f>
        <v>52.380952380952387</v>
      </c>
      <c r="AW27">
        <f>((0.065/0.115)*100)</f>
        <v>56.521739130434781</v>
      </c>
      <c r="AX27">
        <f>((0.065/0.11)*100)</f>
        <v>59.090909090909093</v>
      </c>
      <c r="AY27">
        <f>((0.07/0.115)*100)</f>
        <v>60.869565217391312</v>
      </c>
      <c r="BA27">
        <f>((0.05/0.105)*100)</f>
        <v>47.61904761904762</v>
      </c>
      <c r="BB27">
        <f>((0.05/0.115)*100)</f>
        <v>43.478260869565219</v>
      </c>
      <c r="BC27">
        <f>((0.045/0.11)*100)</f>
        <v>40.909090909090907</v>
      </c>
      <c r="BD27">
        <f>((0.045/0.115)*100)</f>
        <v>39.130434782608688</v>
      </c>
      <c r="BF27">
        <f>ABS($B$27-$D$27)</f>
        <v>1.4606619999999992</v>
      </c>
      <c r="BG27">
        <f>ABS($F$27-$H$27)</f>
        <v>3.198861</v>
      </c>
      <c r="BL27">
        <f>SQRT((ABS($A$27-$E$28)^2+(ABS($B$27-$F$28)^2)))</f>
        <v>5.0833259140028506</v>
      </c>
      <c r="BM27">
        <f>SQRT((ABS($C$27-$G$27)^2+(ABS($D$27-$H$27)^2)))</f>
        <v>1.1186889916348488</v>
      </c>
      <c r="BO27">
        <f>SQRT((ABS($A$27-$G$28)^2+(ABS($B$27-$H$28)^2)))</f>
        <v>9.0362436778757154</v>
      </c>
      <c r="BP27">
        <f>SQRT((ABS($C$27-$E$27)^2+(ABS($D$27-$F$27)^2)))</f>
        <v>3.9359709238367233</v>
      </c>
      <c r="BR27">
        <f>DEGREES(ACOS((5.30392872233404^2+19.0964201383712^2-15.3189653234666^2)/(2*5.30392872233404*19.0964201383712)))</f>
        <v>38.681541866239577</v>
      </c>
      <c r="BS27">
        <f>DEGREES(ACOS((20.9407827452979^2+24.677023923141^2-5.30392872233404^2)/(2*20.9407827452979*24.677023923141)))</f>
        <v>9.4993822678179889</v>
      </c>
      <c r="BU27">
        <v>11</v>
      </c>
      <c r="BV27">
        <v>4</v>
      </c>
      <c r="BW27">
        <v>4</v>
      </c>
      <c r="BX27">
        <v>8</v>
      </c>
      <c r="BY27">
        <v>13</v>
      </c>
      <c r="BZ27">
        <v>5</v>
      </c>
      <c r="CA27">
        <v>7</v>
      </c>
      <c r="CB27">
        <v>4</v>
      </c>
      <c r="CC27">
        <v>13</v>
      </c>
      <c r="CD27">
        <v>4</v>
      </c>
      <c r="CE27">
        <v>7</v>
      </c>
      <c r="CF27">
        <v>10</v>
      </c>
      <c r="CG27">
        <v>14</v>
      </c>
      <c r="CH27">
        <v>8</v>
      </c>
      <c r="CI27">
        <v>5</v>
      </c>
      <c r="CJ27">
        <v>10</v>
      </c>
      <c r="CL27">
        <v>10</v>
      </c>
      <c r="CM27">
        <v>2</v>
      </c>
      <c r="CN27">
        <v>1</v>
      </c>
      <c r="CO27">
        <v>4</v>
      </c>
      <c r="CP27">
        <v>10</v>
      </c>
      <c r="CQ27">
        <v>3</v>
      </c>
      <c r="CR27">
        <v>3</v>
      </c>
      <c r="CS27">
        <v>0</v>
      </c>
      <c r="CT27">
        <v>9</v>
      </c>
      <c r="CU27">
        <v>1</v>
      </c>
      <c r="CV27">
        <v>3</v>
      </c>
      <c r="CW27">
        <v>6</v>
      </c>
      <c r="CX27">
        <v>9</v>
      </c>
      <c r="CY27">
        <v>4</v>
      </c>
      <c r="CZ27">
        <v>0</v>
      </c>
      <c r="DA27">
        <v>6</v>
      </c>
      <c r="DC27">
        <f>((4/11)*100)</f>
        <v>36.363636363636367</v>
      </c>
      <c r="DD27">
        <f>((4/11)*100)</f>
        <v>36.363636363636367</v>
      </c>
      <c r="DE27">
        <f>((8/11)*100)</f>
        <v>72.727272727272734</v>
      </c>
      <c r="DF27">
        <f>((5/13)*100)</f>
        <v>38.461538461538467</v>
      </c>
      <c r="DG27">
        <f>((7/13)*100)</f>
        <v>53.846153846153847</v>
      </c>
      <c r="DH27">
        <f>((4/13)*100)</f>
        <v>30.76923076923077</v>
      </c>
      <c r="DI27">
        <f>((4/13)*100)</f>
        <v>30.76923076923077</v>
      </c>
      <c r="DJ27">
        <f>((7/13)*100)</f>
        <v>53.846153846153847</v>
      </c>
      <c r="DK27">
        <f>((10/13)*100)</f>
        <v>76.923076923076934</v>
      </c>
      <c r="DL27">
        <f>((8/14)*100)</f>
        <v>57.142857142857139</v>
      </c>
      <c r="DM27">
        <f>((5/14)*100)</f>
        <v>35.714285714285715</v>
      </c>
      <c r="DN27">
        <f>((10/14)*100)</f>
        <v>71.428571428571431</v>
      </c>
      <c r="DP27">
        <f>((2/10)*100)</f>
        <v>20</v>
      </c>
      <c r="DQ27">
        <f>((1/10)*100)</f>
        <v>10</v>
      </c>
      <c r="DR27">
        <f>((4/10)*100)</f>
        <v>40</v>
      </c>
      <c r="DS27">
        <f>((3/10)*100)</f>
        <v>30</v>
      </c>
      <c r="DT27">
        <f>((3/10)*100)</f>
        <v>30</v>
      </c>
      <c r="DU27">
        <f>((0/10)*100)</f>
        <v>0</v>
      </c>
      <c r="DV27">
        <f>((1/9)*100)</f>
        <v>11.111111111111111</v>
      </c>
      <c r="DW27">
        <f>((3/9)*100)</f>
        <v>33.333333333333329</v>
      </c>
      <c r="DX27">
        <f>((6/9)*100)</f>
        <v>66.666666666666657</v>
      </c>
      <c r="DY27">
        <f>((4/9)*100)</f>
        <v>44.444444444444443</v>
      </c>
      <c r="DZ27">
        <f>((0/9)*100)</f>
        <v>0</v>
      </c>
      <c r="EA27">
        <f>((6/9)*100)</f>
        <v>66.666666666666657</v>
      </c>
    </row>
    <row r="28" spans="1:131" x14ac:dyDescent="0.25">
      <c r="A28">
        <v>170.69874799999999</v>
      </c>
      <c r="B28">
        <v>6.6411670000000003</v>
      </c>
      <c r="C28">
        <v>184.41605999999999</v>
      </c>
      <c r="D28">
        <v>8.1050199999999997</v>
      </c>
      <c r="E28">
        <v>187.975539</v>
      </c>
      <c r="F28">
        <v>5.3880460000000001</v>
      </c>
      <c r="G28">
        <v>183.827315</v>
      </c>
      <c r="H28">
        <v>8.6931779999999996</v>
      </c>
      <c r="K28">
        <f>(12/200)</f>
        <v>0.06</v>
      </c>
      <c r="L28">
        <f>(12/200)</f>
        <v>0.06</v>
      </c>
      <c r="M28">
        <f>(11/200)</f>
        <v>5.5E-2</v>
      </c>
      <c r="N28">
        <f>(13/200)</f>
        <v>6.5000000000000002E-2</v>
      </c>
      <c r="P28">
        <f>(11/200)</f>
        <v>5.5E-2</v>
      </c>
      <c r="Q28">
        <f>(9/200)</f>
        <v>4.4999999999999998E-2</v>
      </c>
      <c r="R28">
        <f>(9/200)</f>
        <v>4.4999999999999998E-2</v>
      </c>
      <c r="S28">
        <f>(10/200)</f>
        <v>0.05</v>
      </c>
      <c r="U28">
        <f>0.06+0.055</f>
        <v>0.11499999999999999</v>
      </c>
      <c r="V28">
        <f>0.06+0.045</f>
        <v>0.105</v>
      </c>
      <c r="W28">
        <f>0.055+0.045</f>
        <v>0.1</v>
      </c>
      <c r="X28">
        <f>0.065+0.05</f>
        <v>0.115</v>
      </c>
      <c r="Z28">
        <f>SQRT((ABS($A$29-$A$28)^2+(ABS($B$29-$B$28)^2)))</f>
        <v>16.873611985220524</v>
      </c>
      <c r="AA28">
        <f>SQRT((ABS($C$29-$C$28)^2+(ABS($D$29-$D$28)^2)))</f>
        <v>21.018253629466969</v>
      </c>
      <c r="AB28">
        <f>SQRT((ABS($E$29-$E$28)^2+(ABS($F$29-$F$28)^2)))</f>
        <v>19.096420138371212</v>
      </c>
      <c r="AC28">
        <f>SQRT((ABS($G$29-$G$28)^2+(ABS($H$29-$H$28)^2)))</f>
        <v>20.115057589547515</v>
      </c>
      <c r="AJ28">
        <f>1/0.115</f>
        <v>8.695652173913043</v>
      </c>
      <c r="AK28">
        <f>1/0.105</f>
        <v>9.5238095238095237</v>
      </c>
      <c r="AL28">
        <f>1/0.1</f>
        <v>10</v>
      </c>
      <c r="AM28">
        <f>1/0.115</f>
        <v>8.695652173913043</v>
      </c>
      <c r="AO28">
        <f>$Z28/$U28</f>
        <v>146.72706074104804</v>
      </c>
      <c r="AP28">
        <f>$AA28/$V28</f>
        <v>200.17384409016162</v>
      </c>
      <c r="AQ28">
        <f>$AB28/$W28</f>
        <v>190.96420138371209</v>
      </c>
      <c r="AR28">
        <f>$AC28/$X28</f>
        <v>174.9135442569349</v>
      </c>
      <c r="AV28">
        <f>((0.06/0.115)*100)</f>
        <v>52.173913043478258</v>
      </c>
      <c r="AW28">
        <f>((0.06/0.105)*100)</f>
        <v>57.142857142857139</v>
      </c>
      <c r="AX28">
        <f>((0.055/0.1)*100)</f>
        <v>54.999999999999993</v>
      </c>
      <c r="AY28">
        <f>((0.065/0.115)*100)</f>
        <v>56.521739130434781</v>
      </c>
      <c r="BA28">
        <f>((0.055/0.115)*100)</f>
        <v>47.826086956521735</v>
      </c>
      <c r="BB28">
        <f>((0.045/0.105)*100)</f>
        <v>42.857142857142854</v>
      </c>
      <c r="BC28">
        <f>((0.045/0.1)*100)</f>
        <v>44.999999999999993</v>
      </c>
      <c r="BD28">
        <f>((0.05/0.115)*100)</f>
        <v>43.478260869565219</v>
      </c>
      <c r="BF28">
        <f>ABS($B$28-$D$28)</f>
        <v>1.4638529999999994</v>
      </c>
      <c r="BG28">
        <f>ABS($F$28-$H$28)</f>
        <v>3.3051319999999995</v>
      </c>
      <c r="BL28">
        <f>SQRT((ABS($A$28-$E$29)^2+(ABS($B$28-$F$29)^2)))</f>
        <v>2.2351968067749746</v>
      </c>
      <c r="BM28">
        <f>SQRT((ABS($C$28-$G$28)^2+(ABS($D$28-$H$28)^2)))</f>
        <v>0.83219619561073854</v>
      </c>
      <c r="BO28">
        <f>SQRT((ABS($A$28-$G$29)^2+(ABS($B$28-$H$29)^2)))</f>
        <v>7.3689803951947761</v>
      </c>
      <c r="BP28">
        <f>SQRT((ABS($C$28-$E$28)^2+(ABS($D$28-$F$28)^2)))</f>
        <v>4.4779279212730829</v>
      </c>
      <c r="BR28">
        <f>DEGREES(ACOS((6.32313345172756^2+17.3161716455624^2-12.205810635592^2)/(2*6.32313345172756*17.3161716455624)))</f>
        <v>29.36410516807905</v>
      </c>
      <c r="BS28">
        <f>DEGREES(ACOS((15.3189653234666^2+20.1150575895475^2-6.32313345172756^2)/(2*15.3189653234666*20.1150575895475)))</f>
        <v>13.480689938192047</v>
      </c>
      <c r="BU28">
        <v>12</v>
      </c>
      <c r="BV28">
        <v>4</v>
      </c>
      <c r="BW28">
        <v>2</v>
      </c>
      <c r="BX28">
        <v>9</v>
      </c>
      <c r="BY28">
        <v>12</v>
      </c>
      <c r="BZ28">
        <v>4</v>
      </c>
      <c r="CA28">
        <v>6</v>
      </c>
      <c r="CB28">
        <v>2</v>
      </c>
      <c r="CC28">
        <v>11</v>
      </c>
      <c r="CD28">
        <v>2</v>
      </c>
      <c r="CE28">
        <v>6</v>
      </c>
      <c r="CF28">
        <v>6</v>
      </c>
      <c r="CG28">
        <v>13</v>
      </c>
      <c r="CH28">
        <v>9</v>
      </c>
      <c r="CI28">
        <v>2</v>
      </c>
      <c r="CJ28">
        <v>6</v>
      </c>
      <c r="CL28">
        <v>11</v>
      </c>
      <c r="CM28">
        <v>3</v>
      </c>
      <c r="CN28">
        <v>2</v>
      </c>
      <c r="CO28">
        <v>7</v>
      </c>
      <c r="CP28">
        <v>9</v>
      </c>
      <c r="CQ28">
        <v>2</v>
      </c>
      <c r="CR28">
        <v>3</v>
      </c>
      <c r="CS28">
        <v>0</v>
      </c>
      <c r="CT28">
        <v>9</v>
      </c>
      <c r="CU28">
        <v>2</v>
      </c>
      <c r="CV28">
        <v>3</v>
      </c>
      <c r="CW28">
        <v>5</v>
      </c>
      <c r="CX28">
        <v>10</v>
      </c>
      <c r="CY28">
        <v>7</v>
      </c>
      <c r="CZ28">
        <v>0</v>
      </c>
      <c r="DA28">
        <v>5</v>
      </c>
      <c r="DC28">
        <f>((4/12)*100)</f>
        <v>33.333333333333329</v>
      </c>
      <c r="DD28">
        <f>((2/12)*100)</f>
        <v>16.666666666666664</v>
      </c>
      <c r="DE28">
        <f>((9/12)*100)</f>
        <v>75</v>
      </c>
      <c r="DF28">
        <f>((4/12)*100)</f>
        <v>33.333333333333329</v>
      </c>
      <c r="DG28">
        <f>((6/12)*100)</f>
        <v>50</v>
      </c>
      <c r="DH28">
        <f>((2/12)*100)</f>
        <v>16.666666666666664</v>
      </c>
      <c r="DI28">
        <f>((2/11)*100)</f>
        <v>18.181818181818183</v>
      </c>
      <c r="DJ28">
        <f>((6/11)*100)</f>
        <v>54.54545454545454</v>
      </c>
      <c r="DK28">
        <f>((6/11)*100)</f>
        <v>54.54545454545454</v>
      </c>
      <c r="DL28">
        <f>((9/13)*100)</f>
        <v>69.230769230769226</v>
      </c>
      <c r="DM28">
        <f>((2/13)*100)</f>
        <v>15.384615384615385</v>
      </c>
      <c r="DN28">
        <f>((6/13)*100)</f>
        <v>46.153846153846153</v>
      </c>
      <c r="DP28">
        <f>((3/11)*100)</f>
        <v>27.27272727272727</v>
      </c>
      <c r="DQ28">
        <f>((2/11)*100)</f>
        <v>18.181818181818183</v>
      </c>
      <c r="DR28">
        <f>((7/11)*100)</f>
        <v>63.636363636363633</v>
      </c>
      <c r="DS28">
        <f>((2/9)*100)</f>
        <v>22.222222222222221</v>
      </c>
      <c r="DT28">
        <f>((3/9)*100)</f>
        <v>33.333333333333329</v>
      </c>
      <c r="DU28">
        <f>((0/9)*100)</f>
        <v>0</v>
      </c>
      <c r="DV28">
        <f>((2/9)*100)</f>
        <v>22.222222222222221</v>
      </c>
      <c r="DW28">
        <f>((3/9)*100)</f>
        <v>33.333333333333329</v>
      </c>
      <c r="DX28">
        <f>((5/9)*100)</f>
        <v>55.555555555555557</v>
      </c>
      <c r="DY28">
        <f>((7/10)*100)</f>
        <v>70</v>
      </c>
      <c r="DZ28">
        <f>((0/10)*100)</f>
        <v>0</v>
      </c>
      <c r="EA28">
        <f>((5/10)*100)</f>
        <v>50</v>
      </c>
    </row>
    <row r="29" spans="1:131" x14ac:dyDescent="0.25">
      <c r="A29">
        <v>153.845021</v>
      </c>
      <c r="B29">
        <v>7.4601100000000002</v>
      </c>
      <c r="C29">
        <v>163.39788399999998</v>
      </c>
      <c r="D29">
        <v>8.1621450000000006</v>
      </c>
      <c r="E29">
        <v>168.87917199999998</v>
      </c>
      <c r="F29">
        <v>5.3429960000000003</v>
      </c>
      <c r="G29">
        <v>163.714462</v>
      </c>
      <c r="H29">
        <v>8.9909800000000004</v>
      </c>
      <c r="K29">
        <f>(12/200)</f>
        <v>0.06</v>
      </c>
      <c r="L29">
        <f>(14/200)</f>
        <v>7.0000000000000007E-2</v>
      </c>
      <c r="M29">
        <f>(14/200)</f>
        <v>7.0000000000000007E-2</v>
      </c>
      <c r="N29">
        <f>(11/200)</f>
        <v>5.5E-2</v>
      </c>
      <c r="P29">
        <f>(11/200)</f>
        <v>5.5E-2</v>
      </c>
      <c r="Q29">
        <f>(11/200)</f>
        <v>5.5E-2</v>
      </c>
      <c r="R29">
        <f>(11/200)</f>
        <v>5.5E-2</v>
      </c>
      <c r="S29">
        <f>(11/200)</f>
        <v>5.5E-2</v>
      </c>
      <c r="U29">
        <f>0.06+0.055</f>
        <v>0.11499999999999999</v>
      </c>
      <c r="V29">
        <f>0.07+0.055</f>
        <v>0.125</v>
      </c>
      <c r="W29">
        <f>0.07+0.055</f>
        <v>0.125</v>
      </c>
      <c r="X29">
        <f>0.055+0.055</f>
        <v>0.11</v>
      </c>
      <c r="Z29">
        <f>SQRT((ABS($A$30-$A$29)^2+(ABS($B$30-$B$29)^2)))</f>
        <v>27.268198264220157</v>
      </c>
      <c r="AA29">
        <f>SQRT((ABS($C$30-$C$29)^2+(ABS($D$30-$D$29)^2)))</f>
        <v>15.141292717267451</v>
      </c>
      <c r="AB29">
        <f>SQRT((ABS($E$30-$E$29)^2+(ABS($F$30-$F$29)^2)))</f>
        <v>17.316171645562338</v>
      </c>
      <c r="AC29">
        <f>SQRT((ABS($G$30-$G$29)^2+(ABS($H$30-$H$29)^2)))</f>
        <v>14.889158526252112</v>
      </c>
      <c r="AJ29">
        <f>1/0.115</f>
        <v>8.695652173913043</v>
      </c>
      <c r="AK29">
        <f>1/0.125</f>
        <v>8</v>
      </c>
      <c r="AL29">
        <f>1/0.125</f>
        <v>8</v>
      </c>
      <c r="AM29">
        <f>1/0.11</f>
        <v>9.0909090909090917</v>
      </c>
      <c r="AO29">
        <f>$Z29/$U29</f>
        <v>237.11476751495789</v>
      </c>
      <c r="AP29">
        <f>$AA29/$V29</f>
        <v>121.13034173813961</v>
      </c>
      <c r="AQ29">
        <f>$AB29/$W29</f>
        <v>138.52937316449871</v>
      </c>
      <c r="AR29">
        <f>$AC29/$X29</f>
        <v>135.35598660229192</v>
      </c>
      <c r="AV29">
        <f>((0.06/0.115)*100)</f>
        <v>52.173913043478258</v>
      </c>
      <c r="AW29">
        <f>((0.07/0.125)*100)</f>
        <v>56.000000000000007</v>
      </c>
      <c r="AX29">
        <f>((0.07/0.125)*100)</f>
        <v>56.000000000000007</v>
      </c>
      <c r="AY29">
        <f>((0.055/0.11)*100)</f>
        <v>50</v>
      </c>
      <c r="BA29">
        <f>((0.055/0.115)*100)</f>
        <v>47.826086956521735</v>
      </c>
      <c r="BB29">
        <f>((0.055/0.125)*100)</f>
        <v>44</v>
      </c>
      <c r="BC29">
        <f>((0.055/0.125)*100)</f>
        <v>44</v>
      </c>
      <c r="BD29">
        <f>((0.055/0.11)*100)</f>
        <v>50</v>
      </c>
      <c r="BF29">
        <f>ABS($B$29-$D$29)</f>
        <v>0.70203500000000041</v>
      </c>
      <c r="BG29">
        <f>ABS($F$29-$H$29)</f>
        <v>3.6479840000000001</v>
      </c>
      <c r="BL29">
        <f>SQRT((ABS($A$29-$E$30)^2+(ABS($B$29-$F$30)^2)))</f>
        <v>2.2183537829924638</v>
      </c>
      <c r="BM29">
        <f>SQRT((ABS($C$29-$G$29)^2+(ABS($D$29-$H$29)^2)))</f>
        <v>0.88723677071513052</v>
      </c>
      <c r="BO29">
        <f>SQRT((ABS($A$29-$G$30)^2+(ABS($B$29-$H$30)^2)))</f>
        <v>5.6949039550785265</v>
      </c>
      <c r="BP29">
        <f>SQRT((ABS($C$29-$E$29)^2+(ABS($D$29-$F$29)^2)))</f>
        <v>6.16377475441349</v>
      </c>
      <c r="BR29">
        <f>DEGREES(ACOS((4.18510211795364^2+28.5474839415824^2-26.1706539816637^2)/(2*4.18510211795364*28.5474839415824)))</f>
        <v>51.860031919226586</v>
      </c>
      <c r="BS29">
        <f>DEGREES(ACOS((12.205810635592^2+14.8891585262521^2-4.18510211795364^2)/(2*12.205810635592*14.8891585262521)))</f>
        <v>13.682500888357447</v>
      </c>
      <c r="BU29">
        <v>12</v>
      </c>
      <c r="BV29">
        <v>4</v>
      </c>
      <c r="BW29">
        <v>4</v>
      </c>
      <c r="BX29">
        <v>8</v>
      </c>
      <c r="BY29">
        <v>14</v>
      </c>
      <c r="BZ29">
        <v>4</v>
      </c>
      <c r="CA29">
        <v>9</v>
      </c>
      <c r="CB29">
        <v>3</v>
      </c>
      <c r="CC29">
        <v>14</v>
      </c>
      <c r="CD29">
        <v>4</v>
      </c>
      <c r="CE29">
        <v>9</v>
      </c>
      <c r="CF29">
        <v>7</v>
      </c>
      <c r="CG29">
        <v>11</v>
      </c>
      <c r="CH29">
        <v>8</v>
      </c>
      <c r="CI29">
        <v>2</v>
      </c>
      <c r="CJ29">
        <v>7</v>
      </c>
      <c r="CL29">
        <v>11</v>
      </c>
      <c r="CM29">
        <v>1</v>
      </c>
      <c r="CN29">
        <v>1</v>
      </c>
      <c r="CO29">
        <v>8</v>
      </c>
      <c r="CP29">
        <v>11</v>
      </c>
      <c r="CQ29">
        <v>3</v>
      </c>
      <c r="CR29">
        <v>6</v>
      </c>
      <c r="CS29">
        <v>0</v>
      </c>
      <c r="CT29">
        <v>11</v>
      </c>
      <c r="CU29">
        <v>1</v>
      </c>
      <c r="CV29">
        <v>6</v>
      </c>
      <c r="CW29">
        <v>4</v>
      </c>
      <c r="CX29">
        <v>11</v>
      </c>
      <c r="CY29">
        <v>8</v>
      </c>
      <c r="CZ29">
        <v>0</v>
      </c>
      <c r="DA29">
        <v>4</v>
      </c>
      <c r="DC29">
        <f>((4/12)*100)</f>
        <v>33.333333333333329</v>
      </c>
      <c r="DD29">
        <f>((4/12)*100)</f>
        <v>33.333333333333329</v>
      </c>
      <c r="DE29">
        <f>((8/12)*100)</f>
        <v>66.666666666666657</v>
      </c>
      <c r="DF29">
        <f>((4/14)*100)</f>
        <v>28.571428571428569</v>
      </c>
      <c r="DG29">
        <f>((9/14)*100)</f>
        <v>64.285714285714292</v>
      </c>
      <c r="DH29">
        <f>((3/14)*100)</f>
        <v>21.428571428571427</v>
      </c>
      <c r="DI29">
        <f>((4/14)*100)</f>
        <v>28.571428571428569</v>
      </c>
      <c r="DJ29">
        <f>((9/14)*100)</f>
        <v>64.285714285714292</v>
      </c>
      <c r="DK29">
        <f>((7/14)*100)</f>
        <v>50</v>
      </c>
      <c r="DL29">
        <f>((8/11)*100)</f>
        <v>72.727272727272734</v>
      </c>
      <c r="DM29">
        <f>((2/11)*100)</f>
        <v>18.181818181818183</v>
      </c>
      <c r="DN29">
        <f>((7/11)*100)</f>
        <v>63.636363636363633</v>
      </c>
      <c r="DP29">
        <f>((1/11)*100)</f>
        <v>9.0909090909090917</v>
      </c>
      <c r="DQ29">
        <f>((1/11)*100)</f>
        <v>9.0909090909090917</v>
      </c>
      <c r="DR29">
        <f>((8/11)*100)</f>
        <v>72.727272727272734</v>
      </c>
      <c r="DS29">
        <f>((3/11)*100)</f>
        <v>27.27272727272727</v>
      </c>
      <c r="DT29">
        <f>((6/11)*100)</f>
        <v>54.54545454545454</v>
      </c>
      <c r="DU29">
        <f>((0/11)*100)</f>
        <v>0</v>
      </c>
      <c r="DV29">
        <f>((1/11)*100)</f>
        <v>9.0909090909090917</v>
      </c>
      <c r="DW29">
        <f>((6/11)*100)</f>
        <v>54.54545454545454</v>
      </c>
      <c r="DX29">
        <f>((4/11)*100)</f>
        <v>36.363636363636367</v>
      </c>
      <c r="DY29">
        <f>((8/11)*100)</f>
        <v>72.727272727272734</v>
      </c>
      <c r="DZ29">
        <f>((0/11)*100)</f>
        <v>0</v>
      </c>
      <c r="EA29">
        <f>((4/11)*100)</f>
        <v>36.363636363636367</v>
      </c>
    </row>
    <row r="30" spans="1:131" x14ac:dyDescent="0.25">
      <c r="A30">
        <v>126.57682300000002</v>
      </c>
      <c r="B30">
        <v>7.4639059999999997</v>
      </c>
      <c r="C30">
        <v>148.33246</v>
      </c>
      <c r="D30">
        <v>9.6759959999999996</v>
      </c>
      <c r="E30">
        <v>151.65381500000001</v>
      </c>
      <c r="F30">
        <v>7.1141189999999996</v>
      </c>
      <c r="G30">
        <v>148.878333</v>
      </c>
      <c r="H30">
        <v>10.246494999999999</v>
      </c>
      <c r="K30">
        <f>(13/200)</f>
        <v>6.5000000000000002E-2</v>
      </c>
      <c r="L30">
        <f>(16/200)</f>
        <v>0.08</v>
      </c>
      <c r="M30">
        <f>(14/200)</f>
        <v>7.0000000000000007E-2</v>
      </c>
      <c r="N30">
        <f>(15/200)</f>
        <v>7.4999999999999997E-2</v>
      </c>
      <c r="P30">
        <f>(11/200)</f>
        <v>5.5E-2</v>
      </c>
      <c r="Q30">
        <f>(9/200)</f>
        <v>4.4999999999999998E-2</v>
      </c>
      <c r="R30">
        <f>(9/200)</f>
        <v>4.4999999999999998E-2</v>
      </c>
      <c r="S30">
        <f>(10/200)</f>
        <v>0.05</v>
      </c>
      <c r="U30">
        <f>0.065+0.055</f>
        <v>0.12</v>
      </c>
      <c r="V30">
        <f>0.08+0.045</f>
        <v>0.125</v>
      </c>
      <c r="W30">
        <f>0.07+0.045</f>
        <v>0.115</v>
      </c>
      <c r="X30">
        <f>0.075+0.05</f>
        <v>0.125</v>
      </c>
      <c r="Z30">
        <f>SQRT((ABS($A$31-$A$30)^2+(ABS($B$31-$B$30)^2)))</f>
        <v>23.466430249519988</v>
      </c>
      <c r="AA30">
        <f>SQRT((ABS($C$31-$C$30)^2+(ABS($D$31-$D$30)^2)))</f>
        <v>32.491471773704852</v>
      </c>
      <c r="AB30">
        <f>SQRT((ABS($E$31-$E$30)^2+(ABS($F$31-$F$30)^2)))</f>
        <v>28.547483941582399</v>
      </c>
      <c r="AC30">
        <f>SQRT((ABS($G$31-$G$30)^2+(ABS($H$31-$H$30)^2)))</f>
        <v>31.366463267196444</v>
      </c>
      <c r="AJ30">
        <f>1/0.12</f>
        <v>8.3333333333333339</v>
      </c>
      <c r="AK30">
        <f>1/0.125</f>
        <v>8</v>
      </c>
      <c r="AL30">
        <f>1/0.115</f>
        <v>8.695652173913043</v>
      </c>
      <c r="AM30">
        <f>1/0.125</f>
        <v>8</v>
      </c>
      <c r="AO30">
        <f>$Z30/$U30</f>
        <v>195.55358541266656</v>
      </c>
      <c r="AP30">
        <f>$AA30/$V30</f>
        <v>259.93177418963882</v>
      </c>
      <c r="AQ30">
        <f>$AB30/$W30</f>
        <v>248.23899079636868</v>
      </c>
      <c r="AR30">
        <f>$AC30/$X30</f>
        <v>250.93170613757155</v>
      </c>
      <c r="AV30">
        <f>((0.065/0.12)*100)</f>
        <v>54.166666666666671</v>
      </c>
      <c r="AW30">
        <f>((0.08/0.125)*100)</f>
        <v>64</v>
      </c>
      <c r="AX30">
        <f>((0.07/0.115)*100)</f>
        <v>60.869565217391312</v>
      </c>
      <c r="AY30">
        <f>((0.075/0.125)*100)</f>
        <v>60</v>
      </c>
      <c r="BA30">
        <f>((0.055/0.12)*100)</f>
        <v>45.833333333333336</v>
      </c>
      <c r="BB30">
        <f>((0.045/0.125)*100)</f>
        <v>36</v>
      </c>
      <c r="BC30">
        <f>((0.045/0.115)*100)</f>
        <v>39.130434782608688</v>
      </c>
      <c r="BD30">
        <f>((0.05/0.125)*100)</f>
        <v>40</v>
      </c>
      <c r="BF30">
        <f>ABS($B$30-$D$30)</f>
        <v>2.2120899999999999</v>
      </c>
      <c r="BG30">
        <f>ABS($F$30-$H$30)</f>
        <v>3.1323759999999998</v>
      </c>
      <c r="BL30">
        <f>SQRT((ABS($A$30-$E$31)^2+(ABS($B$30-$F$31)^2)))</f>
        <v>3.9845597940492814</v>
      </c>
      <c r="BM30">
        <f>SQRT((ABS($C$30-$G$30)^2+(ABS($D$30-$H$30)^2)))</f>
        <v>0.78958624679638389</v>
      </c>
      <c r="BO30">
        <f>SQRT((ABS($A$30-$G$31)^2+(ABS($B$30-$H$31)^2)))</f>
        <v>9.0438276792157009</v>
      </c>
      <c r="BP30">
        <f>SQRT((ABS($C$30-$E$30)^2+(ABS($D$30-$F$30)^2)))</f>
        <v>4.194593281732339</v>
      </c>
      <c r="BR30">
        <f>DEGREES(ACOS((6.28542651578474^2+23.9754684061914^2-18.6266217505884^2)/(2*6.28542651578474*23.9754684061914)))</f>
        <v>27.483286163603839</v>
      </c>
      <c r="BS30">
        <f>DEGREES(ACOS((26.1706539816637^2+31.3664632671965^2-6.28542651578474^2)/(2*26.1706539816637*31.3664632671965)))</f>
        <v>7.0776654325958637</v>
      </c>
      <c r="BU30">
        <v>13</v>
      </c>
      <c r="BV30">
        <v>4</v>
      </c>
      <c r="BW30">
        <v>4</v>
      </c>
      <c r="BX30">
        <v>10</v>
      </c>
      <c r="BY30">
        <v>16</v>
      </c>
      <c r="BZ30">
        <v>5</v>
      </c>
      <c r="CA30">
        <v>11</v>
      </c>
      <c r="CB30">
        <v>6</v>
      </c>
      <c r="CC30">
        <v>14</v>
      </c>
      <c r="CD30">
        <v>4</v>
      </c>
      <c r="CE30">
        <v>11</v>
      </c>
      <c r="CF30">
        <v>9</v>
      </c>
      <c r="CG30">
        <v>15</v>
      </c>
      <c r="CH30">
        <v>10</v>
      </c>
      <c r="CI30">
        <v>6</v>
      </c>
      <c r="CJ30">
        <v>9</v>
      </c>
      <c r="CL30">
        <v>11</v>
      </c>
      <c r="CM30">
        <v>0</v>
      </c>
      <c r="CN30">
        <v>1</v>
      </c>
      <c r="CO30">
        <v>6</v>
      </c>
      <c r="CP30">
        <v>9</v>
      </c>
      <c r="CQ30">
        <v>1</v>
      </c>
      <c r="CR30">
        <v>4</v>
      </c>
      <c r="CS30">
        <v>0</v>
      </c>
      <c r="CT30">
        <v>9</v>
      </c>
      <c r="CU30">
        <v>1</v>
      </c>
      <c r="CV30">
        <v>4</v>
      </c>
      <c r="CW30">
        <v>5</v>
      </c>
      <c r="CX30">
        <v>10</v>
      </c>
      <c r="CY30">
        <v>6</v>
      </c>
      <c r="CZ30">
        <v>0</v>
      </c>
      <c r="DA30">
        <v>5</v>
      </c>
      <c r="DC30">
        <f>((4/13)*100)</f>
        <v>30.76923076923077</v>
      </c>
      <c r="DD30">
        <f>((4/13)*100)</f>
        <v>30.76923076923077</v>
      </c>
      <c r="DE30">
        <f>((10/13)*100)</f>
        <v>76.923076923076934</v>
      </c>
      <c r="DF30">
        <f>((5/16)*100)</f>
        <v>31.25</v>
      </c>
      <c r="DG30">
        <f>((11/16)*100)</f>
        <v>68.75</v>
      </c>
      <c r="DH30">
        <f>((6/16)*100)</f>
        <v>37.5</v>
      </c>
      <c r="DI30">
        <f>((4/14)*100)</f>
        <v>28.571428571428569</v>
      </c>
      <c r="DJ30">
        <f>((11/14)*100)</f>
        <v>78.571428571428569</v>
      </c>
      <c r="DK30">
        <f>((9/14)*100)</f>
        <v>64.285714285714292</v>
      </c>
      <c r="DL30">
        <f>((10/15)*100)</f>
        <v>66.666666666666657</v>
      </c>
      <c r="DM30">
        <f>((6/15)*100)</f>
        <v>40</v>
      </c>
      <c r="DN30">
        <f>((9/15)*100)</f>
        <v>60</v>
      </c>
      <c r="DP30">
        <f>((0/11)*100)</f>
        <v>0</v>
      </c>
      <c r="DQ30">
        <f>((1/11)*100)</f>
        <v>9.0909090909090917</v>
      </c>
      <c r="DR30">
        <f>((6/11)*100)</f>
        <v>54.54545454545454</v>
      </c>
      <c r="DS30">
        <f>((1/9)*100)</f>
        <v>11.111111111111111</v>
      </c>
      <c r="DT30">
        <f>((4/9)*100)</f>
        <v>44.444444444444443</v>
      </c>
      <c r="DU30">
        <f>((0/9)*100)</f>
        <v>0</v>
      </c>
      <c r="DV30">
        <f>((1/9)*100)</f>
        <v>11.111111111111111</v>
      </c>
      <c r="DW30">
        <f>((4/9)*100)</f>
        <v>44.444444444444443</v>
      </c>
      <c r="DX30">
        <f>((5/9)*100)</f>
        <v>55.555555555555557</v>
      </c>
      <c r="DY30">
        <f>((6/10)*100)</f>
        <v>60</v>
      </c>
      <c r="DZ30">
        <f>((0/10)*100)</f>
        <v>0</v>
      </c>
      <c r="EA30">
        <f>((5/10)*100)</f>
        <v>50</v>
      </c>
    </row>
    <row r="31" spans="1:131" x14ac:dyDescent="0.25">
      <c r="A31">
        <v>103.136042</v>
      </c>
      <c r="B31">
        <v>6.3670309999999999</v>
      </c>
      <c r="C31">
        <v>115.85541800000001</v>
      </c>
      <c r="D31">
        <v>8.7077600000000004</v>
      </c>
      <c r="E31">
        <v>123.15666800000001</v>
      </c>
      <c r="F31">
        <v>5.4195830000000003</v>
      </c>
      <c r="G31">
        <v>117.57208500000002</v>
      </c>
      <c r="H31">
        <v>8.3038539999999994</v>
      </c>
      <c r="K31">
        <f>(14/200)</f>
        <v>7.0000000000000007E-2</v>
      </c>
      <c r="L31">
        <f>(13/200)</f>
        <v>6.5000000000000002E-2</v>
      </c>
      <c r="M31">
        <f>(13/200)</f>
        <v>6.5000000000000002E-2</v>
      </c>
      <c r="N31">
        <f>(13/200)</f>
        <v>6.5000000000000002E-2</v>
      </c>
      <c r="P31">
        <f>(10/200)</f>
        <v>0.05</v>
      </c>
      <c r="Q31">
        <f>(9/200)</f>
        <v>4.4999999999999998E-2</v>
      </c>
      <c r="R31">
        <f>(10/200)</f>
        <v>0.05</v>
      </c>
      <c r="S31">
        <f>(9/200)</f>
        <v>4.4999999999999998E-2</v>
      </c>
      <c r="U31">
        <f>0.07+0.05</f>
        <v>0.12000000000000001</v>
      </c>
      <c r="V31">
        <f>0.065+0.045</f>
        <v>0.11</v>
      </c>
      <c r="W31">
        <f>0.065+0.05</f>
        <v>0.115</v>
      </c>
      <c r="X31">
        <f>0.065+0.045</f>
        <v>0.11</v>
      </c>
      <c r="Z31">
        <f>SQRT((ABS($A$32-$A$31)^2+(ABS($B$32-$B$31)^2)))</f>
        <v>21.558981902754955</v>
      </c>
      <c r="AA31">
        <f>SQRT((ABS($C$32-$C$31)^2+(ABS($D$32-$D$31)^2)))</f>
        <v>22.50084783422361</v>
      </c>
      <c r="AB31">
        <f>SQRT((ABS($E$32-$E$31)^2+(ABS($F$32-$F$31)^2)))</f>
        <v>23.975468406191375</v>
      </c>
      <c r="AC31">
        <f>SQRT((ABS($G$32-$G$31)^2+(ABS($H$32-$H$31)^2)))</f>
        <v>23.636980771071816</v>
      </c>
      <c r="AJ31">
        <f>1/0.12</f>
        <v>8.3333333333333339</v>
      </c>
      <c r="AK31">
        <f>1/0.11</f>
        <v>9.0909090909090917</v>
      </c>
      <c r="AL31">
        <f>1/0.115</f>
        <v>8.695652173913043</v>
      </c>
      <c r="AM31">
        <f>1/0.11</f>
        <v>9.0909090909090917</v>
      </c>
      <c r="AO31">
        <f>$Z31/$U31</f>
        <v>179.65818252295793</v>
      </c>
      <c r="AP31">
        <f>$AA31/$V31</f>
        <v>204.55316212930555</v>
      </c>
      <c r="AQ31">
        <f>$AB31/$W31</f>
        <v>208.48233396688153</v>
      </c>
      <c r="AR31">
        <f>$AC31/$X31</f>
        <v>214.88164337338014</v>
      </c>
      <c r="AV31">
        <f>((0.07/0.12)*100)</f>
        <v>58.333333333333336</v>
      </c>
      <c r="AW31">
        <f>((0.065/0.11)*100)</f>
        <v>59.090909090909093</v>
      </c>
      <c r="AX31">
        <f>((0.065/0.115)*100)</f>
        <v>56.521739130434781</v>
      </c>
      <c r="AY31">
        <f>((0.065/0.11)*100)</f>
        <v>59.090909090909093</v>
      </c>
      <c r="BA31">
        <f>((0.05/0.12)*100)</f>
        <v>41.666666666666671</v>
      </c>
      <c r="BB31">
        <f>((0.045/0.11)*100)</f>
        <v>40.909090909090907</v>
      </c>
      <c r="BC31">
        <f>((0.05/0.115)*100)</f>
        <v>43.478260869565219</v>
      </c>
      <c r="BD31">
        <f>((0.045/0.11)*100)</f>
        <v>40.909090909090907</v>
      </c>
      <c r="BF31">
        <f>ABS($B$31-$D$31)</f>
        <v>2.3407290000000005</v>
      </c>
      <c r="BG31">
        <f>ABS($F$31-$H$31)</f>
        <v>2.8842709999999991</v>
      </c>
      <c r="BL31">
        <f>SQRT((ABS($A$31-$E$32)^2+(ABS($B$31-$F$32)^2)))</f>
        <v>4.0836267802796229</v>
      </c>
      <c r="BM31">
        <f>SQRT((ABS($C$31-$G$31)^2+(ABS($D$31-$H$31)^2)))</f>
        <v>1.7635434913052199</v>
      </c>
      <c r="BO31">
        <f>SQRT((ABS($A$31-$G$32)^2+(ABS($B$31-$H$32)^2)))</f>
        <v>9.4785398849132907</v>
      </c>
      <c r="BP31">
        <f>SQRT((ABS($C$31-$E$31)^2+(ABS($D$31-$F$31)^2)))</f>
        <v>8.0075189382123195</v>
      </c>
      <c r="BR31">
        <f>DEGREES(ACOS((6.19852813129254^2+19.0749948931182^2-14.3361745012434^2)/(2*6.19852813129254*19.0749948931182)))</f>
        <v>33.693037856013447</v>
      </c>
      <c r="BS31">
        <f>DEGREES(ACOS((18.6266217505884^2+23.6369807710718^2-6.19852813129254^2)/(2*18.6266217505884*23.6369807710718)))</f>
        <v>9.9776637414155882</v>
      </c>
      <c r="BU31">
        <v>14</v>
      </c>
      <c r="BV31">
        <v>5</v>
      </c>
      <c r="BW31">
        <v>4</v>
      </c>
      <c r="BX31">
        <v>9</v>
      </c>
      <c r="BY31">
        <v>13</v>
      </c>
      <c r="BZ31">
        <v>3</v>
      </c>
      <c r="CA31">
        <v>9</v>
      </c>
      <c r="CB31">
        <v>4</v>
      </c>
      <c r="CC31">
        <v>13</v>
      </c>
      <c r="CD31">
        <v>4</v>
      </c>
      <c r="CE31">
        <v>9</v>
      </c>
      <c r="CF31">
        <v>8</v>
      </c>
      <c r="CG31">
        <v>13</v>
      </c>
      <c r="CH31">
        <v>9</v>
      </c>
      <c r="CI31">
        <v>4</v>
      </c>
      <c r="CJ31">
        <v>8</v>
      </c>
      <c r="CL31">
        <v>10</v>
      </c>
      <c r="CM31">
        <v>0</v>
      </c>
      <c r="CN31">
        <v>1</v>
      </c>
      <c r="CO31">
        <v>6</v>
      </c>
      <c r="CP31">
        <v>9</v>
      </c>
      <c r="CQ31">
        <v>0</v>
      </c>
      <c r="CR31">
        <v>6</v>
      </c>
      <c r="CS31">
        <v>0</v>
      </c>
      <c r="CT31">
        <v>10</v>
      </c>
      <c r="CU31">
        <v>1</v>
      </c>
      <c r="CV31">
        <v>6</v>
      </c>
      <c r="CW31">
        <v>4</v>
      </c>
      <c r="CX31">
        <v>9</v>
      </c>
      <c r="CY31">
        <v>6</v>
      </c>
      <c r="CZ31">
        <v>0</v>
      </c>
      <c r="DA31">
        <v>4</v>
      </c>
      <c r="DC31">
        <f>((5/14)*100)</f>
        <v>35.714285714285715</v>
      </c>
      <c r="DD31">
        <f>((4/14)*100)</f>
        <v>28.571428571428569</v>
      </c>
      <c r="DE31">
        <f>((9/14)*100)</f>
        <v>64.285714285714292</v>
      </c>
      <c r="DF31">
        <f>((3/13)*100)</f>
        <v>23.076923076923077</v>
      </c>
      <c r="DG31">
        <f>((9/13)*100)</f>
        <v>69.230769230769226</v>
      </c>
      <c r="DH31">
        <f>((4/13)*100)</f>
        <v>30.76923076923077</v>
      </c>
      <c r="DI31">
        <f>((4/13)*100)</f>
        <v>30.76923076923077</v>
      </c>
      <c r="DJ31">
        <f>((9/13)*100)</f>
        <v>69.230769230769226</v>
      </c>
      <c r="DK31">
        <f>((8/13)*100)</f>
        <v>61.53846153846154</v>
      </c>
      <c r="DL31">
        <f>((9/13)*100)</f>
        <v>69.230769230769226</v>
      </c>
      <c r="DM31">
        <f>((4/13)*100)</f>
        <v>30.76923076923077</v>
      </c>
      <c r="DN31">
        <f>((8/13)*100)</f>
        <v>61.53846153846154</v>
      </c>
      <c r="DP31">
        <f>((0/10)*100)</f>
        <v>0</v>
      </c>
      <c r="DQ31">
        <f>((1/10)*100)</f>
        <v>10</v>
      </c>
      <c r="DR31">
        <f>((6/10)*100)</f>
        <v>60</v>
      </c>
      <c r="DS31">
        <f>((0/9)*100)</f>
        <v>0</v>
      </c>
      <c r="DT31">
        <f>((6/9)*100)</f>
        <v>66.666666666666657</v>
      </c>
      <c r="DU31">
        <f>((0/9)*100)</f>
        <v>0</v>
      </c>
      <c r="DV31">
        <f>((1/10)*100)</f>
        <v>10</v>
      </c>
      <c r="DW31">
        <f>((6/10)*100)</f>
        <v>60</v>
      </c>
      <c r="DX31">
        <f>((4/10)*100)</f>
        <v>40</v>
      </c>
      <c r="DY31">
        <f>((6/9)*100)</f>
        <v>66.666666666666657</v>
      </c>
      <c r="DZ31">
        <f>((0/9)*100)</f>
        <v>0</v>
      </c>
      <c r="EA31">
        <f>((4/9)*100)</f>
        <v>44.444444444444443</v>
      </c>
    </row>
    <row r="32" spans="1:131" x14ac:dyDescent="0.25">
      <c r="A32">
        <v>81.587396000000012</v>
      </c>
      <c r="B32">
        <v>5.6995310000000003</v>
      </c>
      <c r="C32">
        <v>93.369532000000007</v>
      </c>
      <c r="D32">
        <v>7.8873430000000004</v>
      </c>
      <c r="E32">
        <v>99.181303000000014</v>
      </c>
      <c r="F32">
        <v>5.3491669999999996</v>
      </c>
      <c r="G32">
        <v>93.937708000000001</v>
      </c>
      <c r="H32">
        <v>8.6546869999999991</v>
      </c>
      <c r="K32">
        <f>(12/200)</f>
        <v>0.06</v>
      </c>
      <c r="L32">
        <f>(13/200)</f>
        <v>6.5000000000000002E-2</v>
      </c>
      <c r="M32">
        <f>(13/200)</f>
        <v>6.5000000000000002E-2</v>
      </c>
      <c r="N32">
        <f>(13/200)</f>
        <v>6.5000000000000002E-2</v>
      </c>
      <c r="P32">
        <f>(10/200)</f>
        <v>0.05</v>
      </c>
      <c r="Q32">
        <f>(9/200)</f>
        <v>4.4999999999999998E-2</v>
      </c>
      <c r="R32">
        <f>(10/200)</f>
        <v>0.05</v>
      </c>
      <c r="S32">
        <f>(10/200)</f>
        <v>0.05</v>
      </c>
      <c r="U32">
        <f>0.06+0.05</f>
        <v>0.11</v>
      </c>
      <c r="V32">
        <f>0.065+0.045</f>
        <v>0.11</v>
      </c>
      <c r="W32">
        <f>0.065+0.05</f>
        <v>0.115</v>
      </c>
      <c r="X32">
        <f>0.065+0.05</f>
        <v>0.115</v>
      </c>
      <c r="Z32">
        <f>SQRT((ABS($A$33-$A$32)^2+(ABS($B$33-$B$32)^2)))</f>
        <v>17.095791002240084</v>
      </c>
      <c r="AA32">
        <f>SQRT((ABS($C$33-$C$32)^2+(ABS($D$33-$D$32)^2)))</f>
        <v>17.676700476532655</v>
      </c>
      <c r="AB32">
        <f>SQRT((ABS($E$33-$E$32)^2+(ABS($F$33-$F$32)^2)))</f>
        <v>19.074994893118195</v>
      </c>
      <c r="AC32">
        <f>SQRT((ABS($G$33-$G$32)^2+(ABS($H$33-$H$32)^2)))</f>
        <v>17.424710093587088</v>
      </c>
      <c r="AJ32">
        <f>1/0.11</f>
        <v>9.0909090909090917</v>
      </c>
      <c r="AK32">
        <f>1/0.11</f>
        <v>9.0909090909090917</v>
      </c>
      <c r="AL32">
        <f>1/0.115</f>
        <v>8.695652173913043</v>
      </c>
      <c r="AM32">
        <f>1/0.115</f>
        <v>8.695652173913043</v>
      </c>
      <c r="AO32">
        <f>$Z32/$U32</f>
        <v>155.41628183854621</v>
      </c>
      <c r="AP32">
        <f>$AA32/$V32</f>
        <v>160.69727705938777</v>
      </c>
      <c r="AQ32">
        <f>$AB32/$W32</f>
        <v>165.86952080972341</v>
      </c>
      <c r="AR32">
        <f>$AC32/$X32</f>
        <v>151.51921820510509</v>
      </c>
      <c r="AV32">
        <f>((0.06/0.11)*100)</f>
        <v>54.54545454545454</v>
      </c>
      <c r="AW32">
        <f>((0.065/0.11)*100)</f>
        <v>59.090909090909093</v>
      </c>
      <c r="AX32">
        <f>((0.065/0.115)*100)</f>
        <v>56.521739130434781</v>
      </c>
      <c r="AY32">
        <f>((0.065/0.115)*100)</f>
        <v>56.521739130434781</v>
      </c>
      <c r="BA32">
        <f>((0.05/0.11)*100)</f>
        <v>45.45454545454546</v>
      </c>
      <c r="BB32">
        <f>((0.045/0.11)*100)</f>
        <v>40.909090909090907</v>
      </c>
      <c r="BC32">
        <f>((0.05/0.115)*100)</f>
        <v>43.478260869565219</v>
      </c>
      <c r="BD32">
        <f>((0.05/0.115)*100)</f>
        <v>43.478260869565219</v>
      </c>
      <c r="BF32">
        <f>ABS($B$32-$D$32)</f>
        <v>2.1878120000000001</v>
      </c>
      <c r="BG32">
        <f>ABS($F$32-$H$32)</f>
        <v>3.3055199999999996</v>
      </c>
      <c r="BL32">
        <f>SQRT((ABS($A$32-$E$33)^2+(ABS($B$32-$F$33)^2)))</f>
        <v>1.696483394947329</v>
      </c>
      <c r="BM32">
        <f>SQRT((ABS($C$32-$G$32)^2+(ABS($D$32-$H$32)^2)))</f>
        <v>0.95479881719239212</v>
      </c>
      <c r="BO32">
        <f>SQRT((ABS($A$32-$G$33)^2+(ABS($B$32-$H$33)^2)))</f>
        <v>5.6109383918774247</v>
      </c>
      <c r="BP32">
        <f>SQRT((ABS($C$32-$E$32)^2+(ABS($D$32-$F$32)^2)))</f>
        <v>6.3418466997726366</v>
      </c>
      <c r="BR32">
        <f>DEGREES(ACOS((4.84381311661711^2+17.5440898697125^2-14.3312744001855^2)/(2*4.84381311661711*17.5440898697125)))</f>
        <v>42.217759835134224</v>
      </c>
      <c r="BS32">
        <f>DEGREES(ACOS((14.3361745012434^2+17.4247100935871^2-4.84381311661711^2)/(2*14.3361745012434*17.4247100935871)))</f>
        <v>13.558473827996931</v>
      </c>
      <c r="BU32">
        <v>12</v>
      </c>
      <c r="BV32">
        <v>4</v>
      </c>
      <c r="BW32">
        <v>3</v>
      </c>
      <c r="BX32">
        <v>8</v>
      </c>
      <c r="BY32">
        <v>13</v>
      </c>
      <c r="BZ32">
        <v>5</v>
      </c>
      <c r="CA32">
        <v>8</v>
      </c>
      <c r="CB32">
        <v>3</v>
      </c>
      <c r="CC32">
        <v>13</v>
      </c>
      <c r="CD32">
        <v>3</v>
      </c>
      <c r="CE32">
        <v>8</v>
      </c>
      <c r="CF32">
        <v>8</v>
      </c>
      <c r="CG32">
        <v>13</v>
      </c>
      <c r="CH32">
        <v>8</v>
      </c>
      <c r="CI32">
        <v>3</v>
      </c>
      <c r="CJ32">
        <v>8</v>
      </c>
      <c r="CL32">
        <v>10</v>
      </c>
      <c r="CM32">
        <v>2</v>
      </c>
      <c r="CN32">
        <v>0</v>
      </c>
      <c r="CO32">
        <v>5</v>
      </c>
      <c r="CP32">
        <v>9</v>
      </c>
      <c r="CQ32">
        <v>0</v>
      </c>
      <c r="CR32">
        <v>5</v>
      </c>
      <c r="CS32">
        <v>0</v>
      </c>
      <c r="CT32">
        <v>10</v>
      </c>
      <c r="CU32">
        <v>0</v>
      </c>
      <c r="CV32">
        <v>5</v>
      </c>
      <c r="CW32">
        <v>5</v>
      </c>
      <c r="CX32">
        <v>10</v>
      </c>
      <c r="CY32">
        <v>5</v>
      </c>
      <c r="CZ32">
        <v>0</v>
      </c>
      <c r="DA32">
        <v>5</v>
      </c>
      <c r="DC32">
        <f>((4/12)*100)</f>
        <v>33.333333333333329</v>
      </c>
      <c r="DD32">
        <f>((3/12)*100)</f>
        <v>25</v>
      </c>
      <c r="DE32">
        <f>((8/12)*100)</f>
        <v>66.666666666666657</v>
      </c>
      <c r="DF32">
        <f>((5/13)*100)</f>
        <v>38.461538461538467</v>
      </c>
      <c r="DG32">
        <f>((8/13)*100)</f>
        <v>61.53846153846154</v>
      </c>
      <c r="DH32">
        <f>((3/13)*100)</f>
        <v>23.076923076923077</v>
      </c>
      <c r="DI32">
        <f>((3/13)*100)</f>
        <v>23.076923076923077</v>
      </c>
      <c r="DJ32">
        <f>((8/13)*100)</f>
        <v>61.53846153846154</v>
      </c>
      <c r="DK32">
        <f>((8/13)*100)</f>
        <v>61.53846153846154</v>
      </c>
      <c r="DL32">
        <f>((8/13)*100)</f>
        <v>61.53846153846154</v>
      </c>
      <c r="DM32">
        <f>((3/13)*100)</f>
        <v>23.076923076923077</v>
      </c>
      <c r="DN32">
        <f>((8/13)*100)</f>
        <v>61.53846153846154</v>
      </c>
      <c r="DP32">
        <f>((2/10)*100)</f>
        <v>20</v>
      </c>
      <c r="DQ32">
        <f>((0/10)*100)</f>
        <v>0</v>
      </c>
      <c r="DR32">
        <f>((5/10)*100)</f>
        <v>50</v>
      </c>
      <c r="DS32">
        <f>((0/9)*100)</f>
        <v>0</v>
      </c>
      <c r="DT32">
        <f>((5/9)*100)</f>
        <v>55.555555555555557</v>
      </c>
      <c r="DU32">
        <f>((0/9)*100)</f>
        <v>0</v>
      </c>
      <c r="DV32">
        <f>((0/10)*100)</f>
        <v>0</v>
      </c>
      <c r="DW32">
        <f>((5/10)*100)</f>
        <v>50</v>
      </c>
      <c r="DX32">
        <f>((5/10)*100)</f>
        <v>50</v>
      </c>
      <c r="DY32">
        <f>((5/10)*100)</f>
        <v>50</v>
      </c>
      <c r="DZ32">
        <f>((0/10)*100)</f>
        <v>0</v>
      </c>
      <c r="EA32">
        <f>((5/10)*100)</f>
        <v>50</v>
      </c>
    </row>
    <row r="33" spans="1:131" x14ac:dyDescent="0.25">
      <c r="A33">
        <v>64.498684000000011</v>
      </c>
      <c r="B33">
        <v>6.1914579999999999</v>
      </c>
      <c r="C33">
        <v>75.703385000000011</v>
      </c>
      <c r="D33">
        <v>7.2766140000000004</v>
      </c>
      <c r="E33">
        <v>80.112552000000008</v>
      </c>
      <c r="F33">
        <v>4.8611449999999996</v>
      </c>
      <c r="G33">
        <v>76.52145800000001</v>
      </c>
      <c r="H33">
        <v>8.1117709999999992</v>
      </c>
      <c r="K33">
        <f>(11/200)</f>
        <v>5.5E-2</v>
      </c>
      <c r="L33">
        <f>(13/200)</f>
        <v>6.5000000000000002E-2</v>
      </c>
      <c r="M33">
        <f>(13/200)</f>
        <v>6.5000000000000002E-2</v>
      </c>
      <c r="N33">
        <f>(13/200)</f>
        <v>6.5000000000000002E-2</v>
      </c>
      <c r="P33">
        <f>(11/200)</f>
        <v>5.5E-2</v>
      </c>
      <c r="Q33">
        <f>(10/200)</f>
        <v>0.05</v>
      </c>
      <c r="R33">
        <f>(10/200)</f>
        <v>0.05</v>
      </c>
      <c r="S33">
        <f>(10/200)</f>
        <v>0.05</v>
      </c>
      <c r="U33">
        <f>0.055+0.055</f>
        <v>0.11</v>
      </c>
      <c r="V33">
        <f>0.065+0.05</f>
        <v>0.115</v>
      </c>
      <c r="W33">
        <f>0.065+0.05</f>
        <v>0.115</v>
      </c>
      <c r="X33">
        <f>0.065+0.05</f>
        <v>0.115</v>
      </c>
      <c r="Z33">
        <f>SQRT((ABS($A$34-$A$33)^2+(ABS($B$34-$B$33)^2)))</f>
        <v>20.633339675816561</v>
      </c>
      <c r="AA33">
        <f>SQRT((ABS($C$34-$C$33)^2+(ABS($D$34-$D$33)^2)))</f>
        <v>18.966303765119573</v>
      </c>
      <c r="AB33">
        <f>SQRT((ABS($E$34-$E$33)^2+(ABS($F$34-$F$33)^2)))</f>
        <v>17.544089869712472</v>
      </c>
      <c r="AC33">
        <f>SQRT((ABS($G$34-$G$33)^2+(ABS($H$34-$H$33)^2)))</f>
        <v>18.335343412483166</v>
      </c>
      <c r="AJ33">
        <f>1/0.11</f>
        <v>9.0909090909090917</v>
      </c>
      <c r="AK33">
        <f>1/0.115</f>
        <v>8.695652173913043</v>
      </c>
      <c r="AL33">
        <f>1/0.115</f>
        <v>8.695652173913043</v>
      </c>
      <c r="AM33">
        <f>1/0.115</f>
        <v>8.695652173913043</v>
      </c>
      <c r="AO33">
        <f>$Z33/$U33</f>
        <v>187.57581523469602</v>
      </c>
      <c r="AP33">
        <f>$AA33/$V33</f>
        <v>164.92438056625716</v>
      </c>
      <c r="AQ33">
        <f>$AB33/$W33</f>
        <v>152.55730321489105</v>
      </c>
      <c r="AR33">
        <f>$AC33/$X33</f>
        <v>159.43776880420143</v>
      </c>
      <c r="AV33">
        <f>((0.055/0.11)*100)</f>
        <v>50</v>
      </c>
      <c r="AW33">
        <f>((0.065/0.115)*100)</f>
        <v>56.521739130434781</v>
      </c>
      <c r="AX33">
        <f>((0.065/0.115)*100)</f>
        <v>56.521739130434781</v>
      </c>
      <c r="AY33">
        <f>((0.065/0.115)*100)</f>
        <v>56.521739130434781</v>
      </c>
      <c r="BA33">
        <f>((0.055/0.11)*100)</f>
        <v>50</v>
      </c>
      <c r="BB33">
        <f>((0.05/0.115)*100)</f>
        <v>43.478260869565219</v>
      </c>
      <c r="BC33">
        <f>((0.05/0.115)*100)</f>
        <v>43.478260869565219</v>
      </c>
      <c r="BD33">
        <f>((0.05/0.115)*100)</f>
        <v>43.478260869565219</v>
      </c>
      <c r="BF33">
        <f>ABS($B$33-$D$33)</f>
        <v>1.0851560000000005</v>
      </c>
      <c r="BG33">
        <f>ABS($F$33-$H$33)</f>
        <v>3.2506259999999996</v>
      </c>
      <c r="BL33">
        <f>SQRT((ABS($A$33-$E$34)^2+(ABS($B$33-$F$34)^2)))</f>
        <v>2.3558773023952209</v>
      </c>
      <c r="BM33">
        <f>SQRT((ABS($C$33-$G$33)^2+(ABS($D$33-$H$33)^2)))</f>
        <v>1.1690725589021389</v>
      </c>
      <c r="BO33">
        <f>SQRT((ABS($A$33-$G$34)^2+(ABS($B$33-$H$34)^2)))</f>
        <v>6.6891899350229966</v>
      </c>
      <c r="BP33">
        <f>SQRT((ABS($C$33-$E$33)^2+(ABS($D$33-$F$33)^2)))</f>
        <v>5.0274490672556764</v>
      </c>
      <c r="BR33">
        <f>DEGREES(ACOS((5.65087738341738^2+21.8643493553711^2-17.7470570466668^2)/(2*5.65087738341738*21.8643493553711)))</f>
        <v>37.885984503334242</v>
      </c>
      <c r="BS33">
        <f>DEGREES(ACOS((14.3312744001855^2+18.3353434124832^2-5.65087738341738^2)/(2*14.3312744001855*18.3353434124832)))</f>
        <v>14.129709656080818</v>
      </c>
      <c r="BU33">
        <v>11</v>
      </c>
      <c r="BV33">
        <v>3</v>
      </c>
      <c r="BW33">
        <v>3</v>
      </c>
      <c r="BX33">
        <v>8</v>
      </c>
      <c r="BY33">
        <v>13</v>
      </c>
      <c r="BZ33">
        <v>4</v>
      </c>
      <c r="CA33">
        <v>8</v>
      </c>
      <c r="CB33">
        <v>3</v>
      </c>
      <c r="CC33">
        <v>13</v>
      </c>
      <c r="CD33">
        <v>3</v>
      </c>
      <c r="CE33">
        <v>8</v>
      </c>
      <c r="CF33">
        <v>8</v>
      </c>
      <c r="CG33">
        <v>13</v>
      </c>
      <c r="CH33">
        <v>8</v>
      </c>
      <c r="CI33">
        <v>3</v>
      </c>
      <c r="CJ33">
        <v>8</v>
      </c>
      <c r="CL33">
        <v>11</v>
      </c>
      <c r="CM33">
        <v>2</v>
      </c>
      <c r="CN33">
        <v>1</v>
      </c>
      <c r="CO33">
        <v>6</v>
      </c>
      <c r="CP33">
        <v>10</v>
      </c>
      <c r="CQ33">
        <v>2</v>
      </c>
      <c r="CR33">
        <v>5</v>
      </c>
      <c r="CS33">
        <v>0</v>
      </c>
      <c r="CT33">
        <v>10</v>
      </c>
      <c r="CU33">
        <v>1</v>
      </c>
      <c r="CV33">
        <v>5</v>
      </c>
      <c r="CW33">
        <v>5</v>
      </c>
      <c r="CX33">
        <v>10</v>
      </c>
      <c r="CY33">
        <v>6</v>
      </c>
      <c r="CZ33">
        <v>0</v>
      </c>
      <c r="DA33">
        <v>5</v>
      </c>
      <c r="DC33">
        <f>((3/11)*100)</f>
        <v>27.27272727272727</v>
      </c>
      <c r="DD33">
        <f>((3/11)*100)</f>
        <v>27.27272727272727</v>
      </c>
      <c r="DE33">
        <f>((8/11)*100)</f>
        <v>72.727272727272734</v>
      </c>
      <c r="DF33">
        <f>((4/13)*100)</f>
        <v>30.76923076923077</v>
      </c>
      <c r="DG33">
        <f>((8/13)*100)</f>
        <v>61.53846153846154</v>
      </c>
      <c r="DH33">
        <f>((3/13)*100)</f>
        <v>23.076923076923077</v>
      </c>
      <c r="DI33">
        <f>((3/13)*100)</f>
        <v>23.076923076923077</v>
      </c>
      <c r="DJ33">
        <f>((8/13)*100)</f>
        <v>61.53846153846154</v>
      </c>
      <c r="DK33">
        <f>((8/13)*100)</f>
        <v>61.53846153846154</v>
      </c>
      <c r="DL33">
        <f>((8/13)*100)</f>
        <v>61.53846153846154</v>
      </c>
      <c r="DM33">
        <f>((3/13)*100)</f>
        <v>23.076923076923077</v>
      </c>
      <c r="DN33">
        <f>((8/13)*100)</f>
        <v>61.53846153846154</v>
      </c>
      <c r="DP33">
        <f>((2/11)*100)</f>
        <v>18.181818181818183</v>
      </c>
      <c r="DQ33">
        <f>((1/11)*100)</f>
        <v>9.0909090909090917</v>
      </c>
      <c r="DR33">
        <f>((6/11)*100)</f>
        <v>54.54545454545454</v>
      </c>
      <c r="DS33">
        <f>((2/10)*100)</f>
        <v>20</v>
      </c>
      <c r="DT33">
        <f>((5/10)*100)</f>
        <v>50</v>
      </c>
      <c r="DU33">
        <f>((0/10)*100)</f>
        <v>0</v>
      </c>
      <c r="DV33">
        <f>((1/10)*100)</f>
        <v>10</v>
      </c>
      <c r="DW33">
        <f>((5/10)*100)</f>
        <v>50</v>
      </c>
      <c r="DX33">
        <f>((5/10)*100)</f>
        <v>50</v>
      </c>
      <c r="DY33">
        <f>((6/10)*100)</f>
        <v>60</v>
      </c>
      <c r="DZ33">
        <f>((0/10)*100)</f>
        <v>0</v>
      </c>
      <c r="EA33">
        <f>((5/10)*100)</f>
        <v>50</v>
      </c>
    </row>
    <row r="34" spans="1:131" x14ac:dyDescent="0.25">
      <c r="A34">
        <v>43.871235000000013</v>
      </c>
      <c r="B34">
        <v>6.684463</v>
      </c>
      <c r="C34">
        <v>56.764015000000015</v>
      </c>
      <c r="D34">
        <v>8.2870310000000007</v>
      </c>
      <c r="E34">
        <v>62.568474000000016</v>
      </c>
      <c r="F34">
        <v>4.8407369999999998</v>
      </c>
      <c r="G34">
        <v>58.188561000000014</v>
      </c>
      <c r="H34">
        <v>8.4112799999999996</v>
      </c>
      <c r="K34">
        <f>(13/200)</f>
        <v>6.5000000000000002E-2</v>
      </c>
      <c r="L34">
        <f>(13/200)</f>
        <v>6.5000000000000002E-2</v>
      </c>
      <c r="M34">
        <f>(13/200)</f>
        <v>6.5000000000000002E-2</v>
      </c>
      <c r="N34">
        <f>(12/200)</f>
        <v>0.06</v>
      </c>
      <c r="P34">
        <f>(12/200)</f>
        <v>0.06</v>
      </c>
      <c r="Q34">
        <f>(10/200)</f>
        <v>0.05</v>
      </c>
      <c r="R34">
        <f>(10/200)</f>
        <v>0.05</v>
      </c>
      <c r="S34">
        <f>(10/200)</f>
        <v>0.05</v>
      </c>
      <c r="U34">
        <f>0.065+0.06</f>
        <v>0.125</v>
      </c>
      <c r="V34">
        <f>0.065+0.05</f>
        <v>0.115</v>
      </c>
      <c r="W34">
        <f>0.065+0.05</f>
        <v>0.115</v>
      </c>
      <c r="X34">
        <f>0.06+0.05</f>
        <v>0.11</v>
      </c>
      <c r="Z34">
        <f>SQRT((ABS($A$35-$A$34)^2+(ABS($B$35-$B$34)^2)))</f>
        <v>20.418855969269437</v>
      </c>
      <c r="AA34">
        <f>SQRT((ABS($C$35-$C$34)^2+(ABS($D$35-$D$34)^2)))</f>
        <v>21.314284609592907</v>
      </c>
      <c r="AB34">
        <f>SQRT((ABS($E$35-$E$34)^2+(ABS($F$35-$F$34)^2)))</f>
        <v>21.864349355371107</v>
      </c>
      <c r="AC34">
        <f>SQRT((ABS($G$35-$G$34)^2+(ABS($H$35-$H$34)^2)))</f>
        <v>20.598291777478494</v>
      </c>
      <c r="AJ34">
        <f>1/0.125</f>
        <v>8</v>
      </c>
      <c r="AK34">
        <f>1/0.115</f>
        <v>8.695652173913043</v>
      </c>
      <c r="AL34">
        <f>1/0.115</f>
        <v>8.695652173913043</v>
      </c>
      <c r="AM34">
        <f>1/0.11</f>
        <v>9.0909090909090917</v>
      </c>
      <c r="AO34">
        <f>$Z34/$U34</f>
        <v>163.3508477541555</v>
      </c>
      <c r="AP34">
        <f>$AA34/$V34</f>
        <v>185.34160530080788</v>
      </c>
      <c r="AQ34">
        <f>$AB34/$W34</f>
        <v>190.12477700322702</v>
      </c>
      <c r="AR34">
        <f>$AC34/$X34</f>
        <v>187.25719797707723</v>
      </c>
      <c r="AV34">
        <f>((0.065/0.125)*100)</f>
        <v>52</v>
      </c>
      <c r="AW34">
        <f>((0.065/0.115)*100)</f>
        <v>56.521739130434781</v>
      </c>
      <c r="AX34">
        <f>((0.065/0.115)*100)</f>
        <v>56.521739130434781</v>
      </c>
      <c r="AY34">
        <f>((0.06/0.11)*100)</f>
        <v>54.54545454545454</v>
      </c>
      <c r="BA34">
        <f>((0.06/0.125)*100)</f>
        <v>48</v>
      </c>
      <c r="BB34">
        <f>((0.05/0.115)*100)</f>
        <v>43.478260869565219</v>
      </c>
      <c r="BC34">
        <f>((0.05/0.115)*100)</f>
        <v>43.478260869565219</v>
      </c>
      <c r="BD34">
        <f>((0.05/0.11)*100)</f>
        <v>45.45454545454546</v>
      </c>
      <c r="BF34">
        <f>ABS($B$34-$D$34)</f>
        <v>1.6025680000000007</v>
      </c>
      <c r="BG34">
        <f>ABS($F$34-$H$34)</f>
        <v>3.5705429999999998</v>
      </c>
      <c r="BL34">
        <f>SQRT((ABS($A$34-$E$35)^2+(ABS($B$34-$F$35)^2)))</f>
        <v>3.4365513788866848</v>
      </c>
      <c r="BM34">
        <f>SQRT((ABS($C$34-$G$34)^2+(ABS($D$34-$H$34)^2)))</f>
        <v>1.4299542370708924</v>
      </c>
      <c r="BO34">
        <f>SQRT((ABS($A$34-$G$35)^2+(ABS($B$34-$H$35)^2)))</f>
        <v>6.8274465668650262</v>
      </c>
      <c r="BP34">
        <f>SQRT((ABS($C$34-$E$34)^2+(ABS($D$34-$F$34)^2)))</f>
        <v>6.7504582523793912</v>
      </c>
      <c r="BS34">
        <f>DEGREES(ACOS((17.7470570466668^2+20.5982917774785^2-5.12158185639134^2)/(2*17.7470570466668*20.5982917774785)))</f>
        <v>12.77603210175984</v>
      </c>
      <c r="BU34">
        <v>13</v>
      </c>
      <c r="BV34">
        <v>5</v>
      </c>
      <c r="BW34">
        <v>3</v>
      </c>
      <c r="BX34">
        <v>7</v>
      </c>
      <c r="BY34">
        <v>13</v>
      </c>
      <c r="BZ34">
        <v>3</v>
      </c>
      <c r="CA34">
        <v>8</v>
      </c>
      <c r="CB34">
        <v>3</v>
      </c>
      <c r="CC34">
        <v>13</v>
      </c>
      <c r="CD34">
        <v>3</v>
      </c>
      <c r="CE34">
        <v>8</v>
      </c>
      <c r="CF34">
        <v>8</v>
      </c>
      <c r="CG34">
        <v>12</v>
      </c>
      <c r="CH34">
        <v>7</v>
      </c>
      <c r="CI34">
        <v>3</v>
      </c>
      <c r="CJ34">
        <v>8</v>
      </c>
      <c r="CL34">
        <v>12</v>
      </c>
      <c r="CM34">
        <v>2</v>
      </c>
      <c r="CN34">
        <v>2</v>
      </c>
      <c r="CO34">
        <v>7</v>
      </c>
      <c r="CP34">
        <v>10</v>
      </c>
      <c r="CQ34">
        <v>2</v>
      </c>
      <c r="CR34">
        <v>5</v>
      </c>
      <c r="CS34">
        <v>0</v>
      </c>
      <c r="CT34">
        <v>10</v>
      </c>
      <c r="CU34">
        <v>2</v>
      </c>
      <c r="CV34">
        <v>5</v>
      </c>
      <c r="CW34">
        <v>5</v>
      </c>
      <c r="CX34">
        <v>10</v>
      </c>
      <c r="CY34">
        <v>7</v>
      </c>
      <c r="CZ34">
        <v>0</v>
      </c>
      <c r="DA34">
        <v>5</v>
      </c>
      <c r="DC34">
        <f>((5/13)*100)</f>
        <v>38.461538461538467</v>
      </c>
      <c r="DD34">
        <f>((3/13)*100)</f>
        <v>23.076923076923077</v>
      </c>
      <c r="DE34">
        <f>((7/13)*100)</f>
        <v>53.846153846153847</v>
      </c>
      <c r="DF34">
        <f>((3/13)*100)</f>
        <v>23.076923076923077</v>
      </c>
      <c r="DG34">
        <f>((8/13)*100)</f>
        <v>61.53846153846154</v>
      </c>
      <c r="DH34">
        <f>((3/13)*100)</f>
        <v>23.076923076923077</v>
      </c>
      <c r="DI34">
        <f>((3/13)*100)</f>
        <v>23.076923076923077</v>
      </c>
      <c r="DJ34">
        <f>((8/13)*100)</f>
        <v>61.53846153846154</v>
      </c>
      <c r="DK34">
        <f>((8/13)*100)</f>
        <v>61.53846153846154</v>
      </c>
      <c r="DL34">
        <f>((7/12)*100)</f>
        <v>58.333333333333336</v>
      </c>
      <c r="DM34">
        <f>((3/12)*100)</f>
        <v>25</v>
      </c>
      <c r="DN34">
        <f>((8/12)*100)</f>
        <v>66.666666666666657</v>
      </c>
      <c r="DP34">
        <f>((2/12)*100)</f>
        <v>16.666666666666664</v>
      </c>
      <c r="DQ34">
        <f>((2/12)*100)</f>
        <v>16.666666666666664</v>
      </c>
      <c r="DR34">
        <f>((7/12)*100)</f>
        <v>58.333333333333336</v>
      </c>
      <c r="DS34">
        <f>((2/10)*100)</f>
        <v>20</v>
      </c>
      <c r="DT34">
        <f>((5/10)*100)</f>
        <v>50</v>
      </c>
      <c r="DU34">
        <f>((0/10)*100)</f>
        <v>0</v>
      </c>
      <c r="DV34">
        <f>((2/10)*100)</f>
        <v>20</v>
      </c>
      <c r="DW34">
        <f>((5/10)*100)</f>
        <v>50</v>
      </c>
      <c r="DX34">
        <f>((5/10)*100)</f>
        <v>50</v>
      </c>
      <c r="DY34">
        <f>((7/10)*100)</f>
        <v>70</v>
      </c>
      <c r="DZ34">
        <f>((0/10)*100)</f>
        <v>0</v>
      </c>
      <c r="EA34">
        <f>((5/10)*100)</f>
        <v>50</v>
      </c>
    </row>
    <row r="35" spans="1:131" x14ac:dyDescent="0.25">
      <c r="A35">
        <v>23.452812000000009</v>
      </c>
      <c r="B35">
        <v>6.8174340000000004</v>
      </c>
      <c r="C35">
        <v>35.453570000000013</v>
      </c>
      <c r="D35">
        <v>8.6915829999999996</v>
      </c>
      <c r="E35">
        <v>40.709763000000017</v>
      </c>
      <c r="F35">
        <v>5.3372510000000002</v>
      </c>
      <c r="G35">
        <v>37.614884000000011</v>
      </c>
      <c r="H35">
        <v>9.4179770000000005</v>
      </c>
      <c r="L35">
        <f>(13/200)</f>
        <v>6.5000000000000002E-2</v>
      </c>
      <c r="P35">
        <f>(10/200)</f>
        <v>0.05</v>
      </c>
      <c r="Q35">
        <f>(10/200)</f>
        <v>0.05</v>
      </c>
      <c r="R35">
        <f>(11/200)</f>
        <v>5.5E-2</v>
      </c>
      <c r="S35">
        <f>(11/200)</f>
        <v>5.5E-2</v>
      </c>
      <c r="V35">
        <f>0.065+0.05</f>
        <v>0.115</v>
      </c>
      <c r="AA35">
        <f>SQRT((ABS($C$36-$C$35)^2+(ABS($D$36-$D$35)^2)))</f>
        <v>17.998092230918367</v>
      </c>
      <c r="AK35">
        <f>1/0.115</f>
        <v>8.695652173913043</v>
      </c>
      <c r="AP35">
        <f>$AA35/$V35</f>
        <v>156.50514983407274</v>
      </c>
      <c r="AW35">
        <f>((0.065/0.115)*100)</f>
        <v>56.521739130434781</v>
      </c>
      <c r="BB35">
        <f>((0.05/0.115)*100)</f>
        <v>43.478260869565219</v>
      </c>
      <c r="BF35">
        <f>ABS($B$35-$D$35)</f>
        <v>1.8741489999999992</v>
      </c>
      <c r="BG35">
        <f>ABS($F$35-$H$35)</f>
        <v>4.0807260000000003</v>
      </c>
      <c r="BI35">
        <v>2.1849675</v>
      </c>
      <c r="BJ35">
        <v>2.5901629999999995</v>
      </c>
      <c r="BM35">
        <f>SQRT((ABS($C$35-$G$35)^2+(ABS($D$35-$H$35)^2)))</f>
        <v>2.2801154466017701</v>
      </c>
      <c r="BP35">
        <f>SQRT((ABS($C$35-$E$35)^2+(ABS($D$35-$F$35)^2)))</f>
        <v>6.2353113811158645</v>
      </c>
      <c r="BY35">
        <v>13</v>
      </c>
      <c r="BZ35">
        <v>5</v>
      </c>
      <c r="CA35">
        <v>7</v>
      </c>
      <c r="CB35">
        <v>3</v>
      </c>
      <c r="CL35">
        <v>10</v>
      </c>
      <c r="CM35">
        <v>2</v>
      </c>
      <c r="CN35">
        <v>1</v>
      </c>
      <c r="CO35">
        <v>5</v>
      </c>
      <c r="CP35">
        <v>10</v>
      </c>
      <c r="CQ35">
        <v>2</v>
      </c>
      <c r="CR35">
        <v>5</v>
      </c>
      <c r="CS35">
        <v>1</v>
      </c>
      <c r="CT35">
        <v>11</v>
      </c>
      <c r="CU35">
        <v>1</v>
      </c>
      <c r="CV35">
        <v>5</v>
      </c>
      <c r="CW35">
        <v>7</v>
      </c>
      <c r="CX35">
        <v>11</v>
      </c>
      <c r="CY35">
        <v>5</v>
      </c>
      <c r="CZ35">
        <v>1</v>
      </c>
      <c r="DA35">
        <v>7</v>
      </c>
      <c r="DF35">
        <f>((5/13)*100)</f>
        <v>38.461538461538467</v>
      </c>
      <c r="DG35">
        <f>((7/13)*100)</f>
        <v>53.846153846153847</v>
      </c>
      <c r="DH35">
        <f>((3/13)*100)</f>
        <v>23.076923076923077</v>
      </c>
      <c r="DP35">
        <f>((2/10)*100)</f>
        <v>20</v>
      </c>
      <c r="DQ35">
        <f>((1/10)*100)</f>
        <v>10</v>
      </c>
      <c r="DR35">
        <f>((5/10)*100)</f>
        <v>50</v>
      </c>
      <c r="DS35">
        <f>((2/10)*100)</f>
        <v>20</v>
      </c>
      <c r="DT35">
        <f>((5/10)*100)</f>
        <v>50</v>
      </c>
      <c r="DU35">
        <f>((1/10)*100)</f>
        <v>10</v>
      </c>
      <c r="DV35">
        <f>((1/11)*100)</f>
        <v>9.0909090909090917</v>
      </c>
      <c r="DW35">
        <f>((5/11)*100)</f>
        <v>45.454545454545453</v>
      </c>
      <c r="DX35">
        <f>((7/11)*100)</f>
        <v>63.636363636363633</v>
      </c>
      <c r="DY35">
        <f>((5/11)*100)</f>
        <v>45.454545454545453</v>
      </c>
      <c r="DZ35">
        <f>((1/11)*100)</f>
        <v>9.0909090909090917</v>
      </c>
      <c r="EA35">
        <f>((7/11)*100)</f>
        <v>63.636363636363633</v>
      </c>
    </row>
    <row r="36" spans="1:131" x14ac:dyDescent="0.25">
      <c r="C36">
        <v>17.457460000000012</v>
      </c>
      <c r="D36">
        <v>8.4244710000000005</v>
      </c>
      <c r="BR36">
        <f>DEGREES(ACOS((10.2088885133141^2+23.3931243122903^2-13.6473595761863^2)/(2*10.2088885133141*23.3931243122903)))</f>
        <v>13.09806564029023</v>
      </c>
    </row>
    <row r="37" spans="1:131" x14ac:dyDescent="0.25">
      <c r="A37" t="s">
        <v>22</v>
      </c>
      <c r="B37" t="s">
        <v>22</v>
      </c>
      <c r="C37" t="s">
        <v>22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BR37">
        <f>DEGREES(ACOS((9.26121529429335^2+20.8736953407817^2-12.4691758276634^2)/(2*9.26121529429335*20.8736953407817)))</f>
        <v>18.801642728425854</v>
      </c>
      <c r="BS37">
        <f>DEGREES(ACOS((13.6473595761863^2+22.1742787163569^2-9.26121529429335^2)/(2*13.6473595761863*22.1742787163569)))</f>
        <v>11.925004379726804</v>
      </c>
    </row>
    <row r="38" spans="1:131" x14ac:dyDescent="0.25">
      <c r="A38">
        <v>238.48610500000001</v>
      </c>
      <c r="B38">
        <v>5.926158</v>
      </c>
      <c r="C38">
        <v>249.91515899999999</v>
      </c>
      <c r="D38">
        <v>7.0922640000000001</v>
      </c>
      <c r="E38">
        <v>260.19410499999998</v>
      </c>
      <c r="F38">
        <v>5.3657370000000002</v>
      </c>
      <c r="G38">
        <v>250.261156</v>
      </c>
      <c r="H38">
        <v>7.7232630000000002</v>
      </c>
      <c r="K38">
        <f>(13/200)</f>
        <v>6.5000000000000002E-2</v>
      </c>
      <c r="L38">
        <f>(13/200)</f>
        <v>6.5000000000000002E-2</v>
      </c>
      <c r="M38">
        <f>(13/200)</f>
        <v>6.5000000000000002E-2</v>
      </c>
      <c r="N38">
        <f>(13/200)</f>
        <v>6.5000000000000002E-2</v>
      </c>
      <c r="P38">
        <f>(10/200)</f>
        <v>0.05</v>
      </c>
      <c r="Q38">
        <f>(12/200)</f>
        <v>0.06</v>
      </c>
      <c r="R38">
        <f>(12/200)</f>
        <v>0.06</v>
      </c>
      <c r="S38">
        <f>(11/200)</f>
        <v>5.5E-2</v>
      </c>
      <c r="U38">
        <f>0.065+0.05</f>
        <v>0.115</v>
      </c>
      <c r="V38">
        <f>0.065+0.06</f>
        <v>0.125</v>
      </c>
      <c r="W38">
        <f>0.065+0.06</f>
        <v>0.125</v>
      </c>
      <c r="X38">
        <f>0.065+0.055</f>
        <v>0.12</v>
      </c>
      <c r="Z38">
        <f>SQRT((ABS($A$39-$A$38)^2+(ABS($B$39-$B$38)^2)))</f>
        <v>20.322093304242507</v>
      </c>
      <c r="AA38">
        <f>SQRT((ABS($C$39-$C$38)^2+(ABS($D$39-$D$38)^2)))</f>
        <v>21.789671279786951</v>
      </c>
      <c r="AB38">
        <f>SQRT((ABS($E$39-$E$38)^2+(ABS($F$39-$F$38)^2)))</f>
        <v>23.393124312290251</v>
      </c>
      <c r="AC38">
        <f>SQRT((ABS($G$39-$G$38)^2+(ABS($H$39-$H$38)^2)))</f>
        <v>22.174278716356852</v>
      </c>
      <c r="AJ38">
        <f>1/0.115</f>
        <v>8.695652173913043</v>
      </c>
      <c r="AK38">
        <f>1/0.125</f>
        <v>8</v>
      </c>
      <c r="AL38">
        <f>1/0.125</f>
        <v>8</v>
      </c>
      <c r="AM38">
        <f>1/0.12</f>
        <v>8.3333333333333339</v>
      </c>
      <c r="AO38">
        <f>$Z38/$U38</f>
        <v>176.71385481950006</v>
      </c>
      <c r="AP38">
        <f>$AA38/$V38</f>
        <v>174.31737023829561</v>
      </c>
      <c r="AQ38">
        <f>$AB38/$W38</f>
        <v>187.14499449832201</v>
      </c>
      <c r="AR38">
        <f>$AC38/$X38</f>
        <v>184.78565596964043</v>
      </c>
      <c r="AV38">
        <f>((0.065/0.115)*100)</f>
        <v>56.521739130434781</v>
      </c>
      <c r="AW38">
        <f>((0.065/0.125)*100)</f>
        <v>52</v>
      </c>
      <c r="AX38">
        <f>((0.065/0.125)*100)</f>
        <v>52</v>
      </c>
      <c r="AY38">
        <f>((0.065/0.12)*100)</f>
        <v>54.166666666666671</v>
      </c>
      <c r="BA38">
        <f>((0.05/0.115)*100)</f>
        <v>43.478260869565219</v>
      </c>
      <c r="BB38">
        <f>((0.06/0.125)*100)</f>
        <v>48</v>
      </c>
      <c r="BC38">
        <f>((0.06/0.125)*100)</f>
        <v>48</v>
      </c>
      <c r="BD38">
        <f>((0.055/0.12)*100)</f>
        <v>45.833333333333336</v>
      </c>
      <c r="BF38">
        <f>ABS($B$38-$D$38)</f>
        <v>1.1661060000000001</v>
      </c>
      <c r="BG38">
        <f>ABS($F$38-$H$38)</f>
        <v>2.357526</v>
      </c>
      <c r="BL38">
        <f>SQRT((ABS($A$38-$E$39)^2+(ABS($B$38-$F$39)^2)))</f>
        <v>1.7457307278011231</v>
      </c>
      <c r="BM38">
        <f>SQRT((ABS($C$38-$G$38)^2+(ABS($D$38-$H$38)^2)))</f>
        <v>0.71963439468247192</v>
      </c>
      <c r="BO38">
        <f>SQRT((ABS($A$38-$G$39)^2+(ABS($B$38-$H$39)^2)))</f>
        <v>10.733227605839465</v>
      </c>
      <c r="BP38">
        <f>SQRT((ABS($C$38-$E$38)^2+(ABS($D$38-$F$38)^2)))</f>
        <v>10.422937510732989</v>
      </c>
      <c r="BR38">
        <f>DEGREES(ACOS((7.52508046516774^2+20.7784045984481^2-14.4958824098203^2)/(2*7.52508046516774*20.7784045984481)))</f>
        <v>27.159279133326347</v>
      </c>
      <c r="BS38">
        <f>DEGREES(ACOS((12.4691758276634^2+18.880002801678^2-7.52508046516774^2)/(2*12.4691758276634*18.880002801678)))</f>
        <v>14.755815788045082</v>
      </c>
      <c r="BU38">
        <v>13</v>
      </c>
      <c r="BV38">
        <v>3</v>
      </c>
      <c r="BW38">
        <v>3</v>
      </c>
      <c r="BX38">
        <v>13</v>
      </c>
      <c r="BY38">
        <v>13</v>
      </c>
      <c r="BZ38">
        <v>3</v>
      </c>
      <c r="CA38">
        <v>11</v>
      </c>
      <c r="CB38">
        <v>2</v>
      </c>
      <c r="CC38">
        <v>13</v>
      </c>
      <c r="CD38">
        <v>3</v>
      </c>
      <c r="CE38">
        <v>11</v>
      </c>
      <c r="CF38">
        <v>3</v>
      </c>
      <c r="CG38">
        <v>13</v>
      </c>
      <c r="CH38">
        <v>13</v>
      </c>
      <c r="CI38">
        <v>3</v>
      </c>
      <c r="CJ38">
        <v>3</v>
      </c>
      <c r="CL38">
        <v>10</v>
      </c>
      <c r="CM38">
        <v>0</v>
      </c>
      <c r="CN38">
        <v>0</v>
      </c>
      <c r="CO38">
        <v>10</v>
      </c>
      <c r="CP38">
        <v>12</v>
      </c>
      <c r="CQ38">
        <v>0</v>
      </c>
      <c r="CR38">
        <v>10</v>
      </c>
      <c r="CS38">
        <v>0</v>
      </c>
      <c r="CT38">
        <v>12</v>
      </c>
      <c r="CU38">
        <v>0</v>
      </c>
      <c r="CV38">
        <v>10</v>
      </c>
      <c r="CW38">
        <v>1</v>
      </c>
      <c r="CX38">
        <v>11</v>
      </c>
      <c r="CY38">
        <v>10</v>
      </c>
      <c r="CZ38">
        <v>0</v>
      </c>
      <c r="DA38">
        <v>1</v>
      </c>
      <c r="DC38">
        <f>((3/13)*100)</f>
        <v>23.076923076923077</v>
      </c>
      <c r="DD38">
        <f>((3/13)*100)</f>
        <v>23.076923076923077</v>
      </c>
      <c r="DE38">
        <f>((13/13)*100)</f>
        <v>100</v>
      </c>
      <c r="DF38">
        <f>((3/13)*100)</f>
        <v>23.076923076923077</v>
      </c>
      <c r="DG38">
        <f>((11/13)*100)</f>
        <v>84.615384615384613</v>
      </c>
      <c r="DH38">
        <f>((2/13)*100)</f>
        <v>15.384615384615385</v>
      </c>
      <c r="DI38">
        <f>((3/13)*100)</f>
        <v>23.076923076923077</v>
      </c>
      <c r="DJ38">
        <f>((11/13)*100)</f>
        <v>84.615384615384613</v>
      </c>
      <c r="DK38">
        <f>((3/13)*100)</f>
        <v>23.076923076923077</v>
      </c>
      <c r="DL38">
        <f>((13/13)*100)</f>
        <v>100</v>
      </c>
      <c r="DM38">
        <f>((3/13)*100)</f>
        <v>23.076923076923077</v>
      </c>
      <c r="DN38">
        <f>((3/13)*100)</f>
        <v>23.076923076923077</v>
      </c>
      <c r="DP38">
        <f>((0/10)*100)</f>
        <v>0</v>
      </c>
      <c r="DQ38">
        <f>((0/10)*100)</f>
        <v>0</v>
      </c>
      <c r="DR38">
        <f>((10/10)*100)</f>
        <v>100</v>
      </c>
      <c r="DS38">
        <f>((0/12)*100)</f>
        <v>0</v>
      </c>
      <c r="DT38">
        <f>((10/12)*100)</f>
        <v>83.333333333333343</v>
      </c>
      <c r="DU38">
        <f>((0/12)*100)</f>
        <v>0</v>
      </c>
      <c r="DV38">
        <f>((0/12)*100)</f>
        <v>0</v>
      </c>
      <c r="DW38">
        <f>((10/12)*100)</f>
        <v>83.333333333333343</v>
      </c>
      <c r="DX38">
        <f>((1/12)*100)</f>
        <v>8.3333333333333321</v>
      </c>
      <c r="DY38">
        <f>((10/11)*100)</f>
        <v>90.909090909090907</v>
      </c>
      <c r="DZ38">
        <f>((0/11)*100)</f>
        <v>0</v>
      </c>
      <c r="EA38">
        <f>((1/11)*100)</f>
        <v>9.0909090909090917</v>
      </c>
    </row>
    <row r="39" spans="1:131" x14ac:dyDescent="0.25">
      <c r="A39">
        <v>218.17836800000001</v>
      </c>
      <c r="B39">
        <v>6.6898949999999999</v>
      </c>
      <c r="C39">
        <v>228.161157</v>
      </c>
      <c r="D39">
        <v>8.3385269999999991</v>
      </c>
      <c r="E39">
        <v>236.80121</v>
      </c>
      <c r="F39">
        <v>5.4693160000000001</v>
      </c>
      <c r="G39">
        <v>228.10663199999999</v>
      </c>
      <c r="H39">
        <v>8.6590530000000001</v>
      </c>
      <c r="K39">
        <f>(12/200)</f>
        <v>0.06</v>
      </c>
      <c r="L39">
        <f>(13/200)</f>
        <v>6.5000000000000002E-2</v>
      </c>
      <c r="M39">
        <f>(14/200)</f>
        <v>7.0000000000000007E-2</v>
      </c>
      <c r="N39">
        <f>(13/200)</f>
        <v>6.5000000000000002E-2</v>
      </c>
      <c r="P39">
        <f>(11/200)</f>
        <v>5.5E-2</v>
      </c>
      <c r="Q39">
        <f>(10/200)</f>
        <v>0.05</v>
      </c>
      <c r="R39">
        <f>(11/200)</f>
        <v>5.5E-2</v>
      </c>
      <c r="S39">
        <f>(10/200)</f>
        <v>0.05</v>
      </c>
      <c r="U39">
        <f>0.06+0.055</f>
        <v>0.11499999999999999</v>
      </c>
      <c r="V39">
        <f>0.065+0.05</f>
        <v>0.115</v>
      </c>
      <c r="W39">
        <f>0.07+0.055</f>
        <v>0.125</v>
      </c>
      <c r="X39">
        <f>0.065+0.05</f>
        <v>0.115</v>
      </c>
      <c r="Z39">
        <f>SQRT((ABS($A$40-$A$39)^2+(ABS($B$40-$B$39)^2)))</f>
        <v>20.687650092343141</v>
      </c>
      <c r="AA39">
        <f>SQRT((ABS($C$40-$C$39)^2+(ABS($D$40-$D$39)^2)))</f>
        <v>19.517003688437566</v>
      </c>
      <c r="AB39">
        <f>SQRT((ABS($E$40-$E$39)^2+(ABS($F$40-$F$39)^2)))</f>
        <v>20.873695340781719</v>
      </c>
      <c r="AC39">
        <f>SQRT((ABS($G$40-$G$39)^2+(ABS($H$40-$H$39)^2)))</f>
        <v>18.880002801677982</v>
      </c>
      <c r="AJ39">
        <f>1/0.115</f>
        <v>8.695652173913043</v>
      </c>
      <c r="AK39">
        <f>1/0.115</f>
        <v>8.695652173913043</v>
      </c>
      <c r="AL39">
        <f>1/0.125</f>
        <v>8</v>
      </c>
      <c r="AM39">
        <f>1/0.115</f>
        <v>8.695652173913043</v>
      </c>
      <c r="AO39">
        <f>$Z39/$U39</f>
        <v>179.89260949863603</v>
      </c>
      <c r="AP39">
        <f>$AA39/$V39</f>
        <v>169.71307555163099</v>
      </c>
      <c r="AQ39">
        <f>$AB39/$W39</f>
        <v>166.98956272625375</v>
      </c>
      <c r="AR39">
        <f>$AC39/$X39</f>
        <v>164.17393740589549</v>
      </c>
      <c r="AV39">
        <f>((0.06/0.115)*100)</f>
        <v>52.173913043478258</v>
      </c>
      <c r="AW39">
        <f>((0.065/0.115)*100)</f>
        <v>56.521739130434781</v>
      </c>
      <c r="AX39">
        <f>((0.07/0.125)*100)</f>
        <v>56.000000000000007</v>
      </c>
      <c r="AY39">
        <f>((0.065/0.115)*100)</f>
        <v>56.521739130434781</v>
      </c>
      <c r="BA39">
        <f>((0.055/0.115)*100)</f>
        <v>47.826086956521735</v>
      </c>
      <c r="BB39">
        <f>((0.05/0.115)*100)</f>
        <v>43.478260869565219</v>
      </c>
      <c r="BC39">
        <f>((0.055/0.125)*100)</f>
        <v>44</v>
      </c>
      <c r="BD39">
        <f>((0.05/0.115)*100)</f>
        <v>43.478260869565219</v>
      </c>
      <c r="BF39">
        <f>ABS($B$39-$D$39)</f>
        <v>1.6486319999999992</v>
      </c>
      <c r="BG39">
        <f>ABS($F$39-$H$39)</f>
        <v>3.189737</v>
      </c>
      <c r="BL39">
        <f>SQRT((ABS($A$39-$E$40)^2+(ABS($B$39-$F$40)^2)))</f>
        <v>2.3610321946542738</v>
      </c>
      <c r="BM39">
        <f>SQRT((ABS($C$39-$G$39)^2+(ABS($D$39-$H$39)^2)))</f>
        <v>0.32513057730856687</v>
      </c>
      <c r="BO39">
        <f>SQRT((ABS($A$39-$G$39)^2+(ABS($B$39-$H$39)^2)))</f>
        <v>10.121660401468709</v>
      </c>
      <c r="BP39">
        <f>SQRT((ABS($C$39-$E$39)^2+(ABS($D$39-$F$39)^2)))</f>
        <v>9.1040039326293076</v>
      </c>
      <c r="BR39">
        <f>DEGREES(ACOS((7.23680234358753^2+20.8565881295229^2-14.9168643881207^2)/(2*7.23680234358753*20.8565881295229)))</f>
        <v>28.671683919195122</v>
      </c>
      <c r="BS39">
        <f>DEGREES(ACOS((14.4958824098203^2+20.4865465402108^2-7.23680234358753^2)/(2*14.4958824098203*20.4865465402108)))</f>
        <v>13.529972323250652</v>
      </c>
      <c r="BU39">
        <v>12</v>
      </c>
      <c r="BV39">
        <v>2</v>
      </c>
      <c r="BW39">
        <v>4</v>
      </c>
      <c r="BX39">
        <v>12</v>
      </c>
      <c r="BY39">
        <v>13</v>
      </c>
      <c r="BZ39">
        <v>2</v>
      </c>
      <c r="CA39">
        <v>10</v>
      </c>
      <c r="CB39">
        <v>3</v>
      </c>
      <c r="CC39">
        <v>14</v>
      </c>
      <c r="CD39">
        <v>4</v>
      </c>
      <c r="CE39">
        <v>10</v>
      </c>
      <c r="CF39">
        <v>5</v>
      </c>
      <c r="CG39">
        <v>13</v>
      </c>
      <c r="CH39">
        <v>12</v>
      </c>
      <c r="CI39">
        <v>3</v>
      </c>
      <c r="CJ39">
        <v>5</v>
      </c>
      <c r="CL39">
        <v>11</v>
      </c>
      <c r="CM39">
        <v>0</v>
      </c>
      <c r="CN39">
        <v>1</v>
      </c>
      <c r="CO39">
        <v>10</v>
      </c>
      <c r="CP39">
        <v>10</v>
      </c>
      <c r="CQ39">
        <v>0</v>
      </c>
      <c r="CR39">
        <v>8</v>
      </c>
      <c r="CS39">
        <v>0</v>
      </c>
      <c r="CT39">
        <v>11</v>
      </c>
      <c r="CU39">
        <v>1</v>
      </c>
      <c r="CV39">
        <v>8</v>
      </c>
      <c r="CW39">
        <v>1</v>
      </c>
      <c r="CX39">
        <v>10</v>
      </c>
      <c r="CY39">
        <v>10</v>
      </c>
      <c r="CZ39">
        <v>0</v>
      </c>
      <c r="DA39">
        <v>1</v>
      </c>
      <c r="DC39">
        <f>((2/12)*100)</f>
        <v>16.666666666666664</v>
      </c>
      <c r="DD39">
        <f>((4/12)*100)</f>
        <v>33.333333333333329</v>
      </c>
      <c r="DE39">
        <f>((12/12)*100)</f>
        <v>100</v>
      </c>
      <c r="DF39">
        <f>((2/13)*100)</f>
        <v>15.384615384615385</v>
      </c>
      <c r="DG39">
        <f>((10/13)*100)</f>
        <v>76.923076923076934</v>
      </c>
      <c r="DH39">
        <f>((3/13)*100)</f>
        <v>23.076923076923077</v>
      </c>
      <c r="DI39">
        <f>((4/14)*100)</f>
        <v>28.571428571428569</v>
      </c>
      <c r="DJ39">
        <f>((10/14)*100)</f>
        <v>71.428571428571431</v>
      </c>
      <c r="DK39">
        <f>((5/14)*100)</f>
        <v>35.714285714285715</v>
      </c>
      <c r="DL39">
        <f>((12/13)*100)</f>
        <v>92.307692307692307</v>
      </c>
      <c r="DM39">
        <f>((3/13)*100)</f>
        <v>23.076923076923077</v>
      </c>
      <c r="DN39">
        <f>((5/13)*100)</f>
        <v>38.461538461538467</v>
      </c>
      <c r="DP39">
        <f>((0/11)*100)</f>
        <v>0</v>
      </c>
      <c r="DQ39">
        <f>((1/11)*100)</f>
        <v>9.0909090909090917</v>
      </c>
      <c r="DR39">
        <f>((10/11)*100)</f>
        <v>90.909090909090907</v>
      </c>
      <c r="DS39">
        <f>((0/10)*100)</f>
        <v>0</v>
      </c>
      <c r="DT39">
        <f>((8/10)*100)</f>
        <v>80</v>
      </c>
      <c r="DU39">
        <f>((0/10)*100)</f>
        <v>0</v>
      </c>
      <c r="DV39">
        <f>((1/11)*100)</f>
        <v>9.0909090909090917</v>
      </c>
      <c r="DW39">
        <f>((8/11)*100)</f>
        <v>72.727272727272734</v>
      </c>
      <c r="DX39">
        <f>((1/11)*100)</f>
        <v>9.0909090909090917</v>
      </c>
      <c r="DY39">
        <f>((10/10)*100)</f>
        <v>100</v>
      </c>
      <c r="DZ39">
        <f>((0/10)*100)</f>
        <v>0</v>
      </c>
      <c r="EA39">
        <f>((1/10)*100)</f>
        <v>10</v>
      </c>
    </row>
    <row r="40" spans="1:131" x14ac:dyDescent="0.25">
      <c r="A40">
        <v>197.495372</v>
      </c>
      <c r="B40">
        <v>7.128692</v>
      </c>
      <c r="C40">
        <v>208.65660399999999</v>
      </c>
      <c r="D40">
        <v>9.0355530000000002</v>
      </c>
      <c r="E40">
        <v>215.93326300000001</v>
      </c>
      <c r="F40">
        <v>5.9591580000000004</v>
      </c>
      <c r="G40">
        <v>209.241195</v>
      </c>
      <c r="H40">
        <v>9.4005329999999994</v>
      </c>
      <c r="K40">
        <f>(13/200)</f>
        <v>6.5000000000000002E-2</v>
      </c>
      <c r="L40">
        <f>(13/200)</f>
        <v>6.5000000000000002E-2</v>
      </c>
      <c r="M40">
        <f>(14/200)</f>
        <v>7.0000000000000007E-2</v>
      </c>
      <c r="N40">
        <f>(12/200)</f>
        <v>0.06</v>
      </c>
      <c r="P40">
        <f>(12/200)</f>
        <v>0.06</v>
      </c>
      <c r="Q40">
        <f>(10/200)</f>
        <v>0.05</v>
      </c>
      <c r="R40">
        <f>(10/200)</f>
        <v>0.05</v>
      </c>
      <c r="S40">
        <f>(11/200)</f>
        <v>5.5E-2</v>
      </c>
      <c r="U40">
        <f>0.065+0.06</f>
        <v>0.125</v>
      </c>
      <c r="V40">
        <f>0.065+0.05</f>
        <v>0.115</v>
      </c>
      <c r="W40">
        <f>0.07+0.05</f>
        <v>0.12000000000000001</v>
      </c>
      <c r="X40">
        <f>0.06+0.055</f>
        <v>0.11499999999999999</v>
      </c>
      <c r="Z40">
        <f>SQRT((ABS($A$41-$A$40)^2+(ABS($B$41-$B$40)^2)))</f>
        <v>21.778776908989972</v>
      </c>
      <c r="AA40">
        <f>SQRT((ABS($C$41-$C$40)^2+(ABS($D$41-$D$40)^2)))</f>
        <v>20.757270173893403</v>
      </c>
      <c r="AB40">
        <f>SQRT((ABS($E$41-$E$40)^2+(ABS($F$41-$F$40)^2)))</f>
        <v>20.778404598448112</v>
      </c>
      <c r="AC40">
        <f>SQRT((ABS($G$41-$G$40)^2+(ABS($H$41-$H$40)^2)))</f>
        <v>20.486546540210828</v>
      </c>
      <c r="AJ40">
        <f>1/0.125</f>
        <v>8</v>
      </c>
      <c r="AK40">
        <f>1/0.115</f>
        <v>8.695652173913043</v>
      </c>
      <c r="AL40">
        <f>1/0.12</f>
        <v>8.3333333333333339</v>
      </c>
      <c r="AM40">
        <f>1/0.115</f>
        <v>8.695652173913043</v>
      </c>
      <c r="AO40">
        <f>$Z40/$U40</f>
        <v>174.23021527191977</v>
      </c>
      <c r="AP40">
        <f>$AA40/$V40</f>
        <v>180.49800151211653</v>
      </c>
      <c r="AQ40">
        <f>$AB40/$W40</f>
        <v>173.15337165373427</v>
      </c>
      <c r="AR40">
        <f>$AC40/$X40</f>
        <v>178.14388295835505</v>
      </c>
      <c r="AV40">
        <f>((0.065/0.125)*100)</f>
        <v>52</v>
      </c>
      <c r="AW40">
        <f>((0.065/0.115)*100)</f>
        <v>56.521739130434781</v>
      </c>
      <c r="AX40">
        <f>((0.07/0.12)*100)</f>
        <v>58.333333333333336</v>
      </c>
      <c r="AY40">
        <f>((0.06/0.115)*100)</f>
        <v>52.173913043478258</v>
      </c>
      <c r="BA40">
        <f>((0.06/0.125)*100)</f>
        <v>48</v>
      </c>
      <c r="BB40">
        <f>((0.05/0.115)*100)</f>
        <v>43.478260869565219</v>
      </c>
      <c r="BC40">
        <f>((0.05/0.12)*100)</f>
        <v>41.666666666666671</v>
      </c>
      <c r="BD40">
        <f>((0.055/0.115)*100)</f>
        <v>47.826086956521735</v>
      </c>
      <c r="BF40">
        <f>ABS($B$40-$D$40)</f>
        <v>1.9068610000000001</v>
      </c>
      <c r="BG40">
        <f>ABS($F$40-$H$40)</f>
        <v>3.441374999999999</v>
      </c>
      <c r="BL40">
        <f>SQRT((ABS($A$40-$E$41)^2+(ABS($B$40-$F$41)^2)))</f>
        <v>2.6075758408644698</v>
      </c>
      <c r="BM40">
        <f>SQRT((ABS($C$40-$G$40)^2+(ABS($D$40-$H$40)^2)))</f>
        <v>0.68917126875764323</v>
      </c>
      <c r="BO40">
        <f>SQRT((ABS($A$40-$G$40)^2+(ABS($B$40-$H$40)^2)))</f>
        <v>11.963512004282439</v>
      </c>
      <c r="BP40">
        <f>SQRT((ABS($C$40-$E$40)^2+(ABS($D$40-$F$40)^2)))</f>
        <v>7.900251413613768</v>
      </c>
      <c r="BR40">
        <f>DEGREES(ACOS((6.55979051642788^2+18.852397373077^2-13.4288080755731^2)/(2*6.55979051642788*18.852397373077)))</f>
        <v>28.134646643790543</v>
      </c>
      <c r="BS40">
        <f>DEGREES(ACOS((14.9168643881207^2+20.1146369971398^2-6.55979051642788^2)/(2*14.9168643881207*20.1146369971398)))</f>
        <v>13.266256258034643</v>
      </c>
      <c r="BU40">
        <v>13</v>
      </c>
      <c r="BV40">
        <v>2</v>
      </c>
      <c r="BW40">
        <v>4</v>
      </c>
      <c r="BX40">
        <v>11</v>
      </c>
      <c r="BY40">
        <v>13</v>
      </c>
      <c r="BZ40">
        <v>2</v>
      </c>
      <c r="CA40">
        <v>9</v>
      </c>
      <c r="CB40">
        <v>2</v>
      </c>
      <c r="CC40">
        <v>14</v>
      </c>
      <c r="CD40">
        <v>4</v>
      </c>
      <c r="CE40">
        <v>9</v>
      </c>
      <c r="CF40">
        <v>5</v>
      </c>
      <c r="CG40">
        <v>12</v>
      </c>
      <c r="CH40">
        <v>11</v>
      </c>
      <c r="CI40">
        <v>0</v>
      </c>
      <c r="CJ40">
        <v>5</v>
      </c>
      <c r="CL40">
        <v>12</v>
      </c>
      <c r="CM40">
        <v>1</v>
      </c>
      <c r="CN40">
        <v>2</v>
      </c>
      <c r="CO40">
        <v>11</v>
      </c>
      <c r="CP40">
        <v>10</v>
      </c>
      <c r="CQ40">
        <v>0</v>
      </c>
      <c r="CR40">
        <v>6</v>
      </c>
      <c r="CS40">
        <v>0</v>
      </c>
      <c r="CT40">
        <v>10</v>
      </c>
      <c r="CU40">
        <v>2</v>
      </c>
      <c r="CV40">
        <v>6</v>
      </c>
      <c r="CW40">
        <v>2</v>
      </c>
      <c r="CX40">
        <v>11</v>
      </c>
      <c r="CY40">
        <v>11</v>
      </c>
      <c r="CZ40">
        <v>0</v>
      </c>
      <c r="DA40">
        <v>2</v>
      </c>
      <c r="DC40">
        <f>((2/13)*100)</f>
        <v>15.384615384615385</v>
      </c>
      <c r="DD40">
        <f>((4/13)*100)</f>
        <v>30.76923076923077</v>
      </c>
      <c r="DE40">
        <f>((11/13)*100)</f>
        <v>84.615384615384613</v>
      </c>
      <c r="DF40">
        <f>((2/13)*100)</f>
        <v>15.384615384615385</v>
      </c>
      <c r="DG40">
        <f>((9/13)*100)</f>
        <v>69.230769230769226</v>
      </c>
      <c r="DH40">
        <f>((2/13)*100)</f>
        <v>15.384615384615385</v>
      </c>
      <c r="DI40">
        <f>((4/14)*100)</f>
        <v>28.571428571428569</v>
      </c>
      <c r="DJ40">
        <f>((9/14)*100)</f>
        <v>64.285714285714292</v>
      </c>
      <c r="DK40">
        <f>((5/14)*100)</f>
        <v>35.714285714285715</v>
      </c>
      <c r="DL40">
        <f>((11/12)*100)</f>
        <v>91.666666666666657</v>
      </c>
      <c r="DM40">
        <f>((0/12)*100)</f>
        <v>0</v>
      </c>
      <c r="DN40">
        <f>((5/12)*100)</f>
        <v>41.666666666666671</v>
      </c>
      <c r="DP40">
        <f>((1/12)*100)</f>
        <v>8.3333333333333321</v>
      </c>
      <c r="DQ40">
        <f>((2/12)*100)</f>
        <v>16.666666666666664</v>
      </c>
      <c r="DR40">
        <f>((11/12)*100)</f>
        <v>91.666666666666657</v>
      </c>
      <c r="DS40">
        <f>((0/10)*100)</f>
        <v>0</v>
      </c>
      <c r="DT40">
        <f>((6/10)*100)</f>
        <v>60</v>
      </c>
      <c r="DU40">
        <f>((0/10)*100)</f>
        <v>0</v>
      </c>
      <c r="DV40">
        <f>((2/10)*100)</f>
        <v>20</v>
      </c>
      <c r="DW40">
        <f>((6/10)*100)</f>
        <v>60</v>
      </c>
      <c r="DX40">
        <f>((2/10)*100)</f>
        <v>20</v>
      </c>
      <c r="DY40">
        <f>((11/11)*100)</f>
        <v>100</v>
      </c>
      <c r="DZ40">
        <f>((0/11)*100)</f>
        <v>0</v>
      </c>
      <c r="EA40">
        <f>((2/11)*100)</f>
        <v>18.181818181818183</v>
      </c>
    </row>
    <row r="41" spans="1:131" x14ac:dyDescent="0.25">
      <c r="A41">
        <v>175.72394499999999</v>
      </c>
      <c r="B41">
        <v>6.5629270000000002</v>
      </c>
      <c r="C41">
        <v>187.899531</v>
      </c>
      <c r="D41">
        <v>8.9450789999999998</v>
      </c>
      <c r="E41">
        <v>195.15486799999999</v>
      </c>
      <c r="F41">
        <v>5.9791299999999996</v>
      </c>
      <c r="G41">
        <v>188.754695</v>
      </c>
      <c r="H41">
        <v>9.3568650000000009</v>
      </c>
      <c r="K41">
        <f>(13/200)</f>
        <v>6.5000000000000002E-2</v>
      </c>
      <c r="L41">
        <f>(13/200)</f>
        <v>6.5000000000000002E-2</v>
      </c>
      <c r="M41">
        <f>(14/200)</f>
        <v>7.0000000000000007E-2</v>
      </c>
      <c r="N41">
        <f>(13/200)</f>
        <v>6.5000000000000002E-2</v>
      </c>
      <c r="P41">
        <f>(13/200)</f>
        <v>6.5000000000000002E-2</v>
      </c>
      <c r="Q41">
        <f>(12/200)</f>
        <v>0.06</v>
      </c>
      <c r="R41">
        <f>(11/200)</f>
        <v>5.5E-2</v>
      </c>
      <c r="S41">
        <f>(12/200)</f>
        <v>0.06</v>
      </c>
      <c r="U41">
        <f>0.065+0.065</f>
        <v>0.13</v>
      </c>
      <c r="V41">
        <f>0.065+0.06</f>
        <v>0.125</v>
      </c>
      <c r="W41">
        <f>0.07+0.055</f>
        <v>0.125</v>
      </c>
      <c r="X41">
        <f>0.065+0.06</f>
        <v>0.125</v>
      </c>
      <c r="Z41">
        <f>SQRT((ABS($A$42-$A$41)^2+(ABS($B$42-$B$41)^2)))</f>
        <v>18.074393208198618</v>
      </c>
      <c r="AA41">
        <f>SQRT((ABS($C$42-$C$41)^2+(ABS($D$42-$D$41)^2)))</f>
        <v>19.923217319125328</v>
      </c>
      <c r="AB41">
        <f>SQRT((ABS($E$42-$E$41)^2+(ABS($F$42-$F$41)^2)))</f>
        <v>20.856588129522926</v>
      </c>
      <c r="AC41">
        <f>SQRT((ABS($G$42-$G$41)^2+(ABS($H$42-$H$41)^2)))</f>
        <v>20.114636997139826</v>
      </c>
      <c r="AJ41">
        <f>1/0.13</f>
        <v>7.6923076923076916</v>
      </c>
      <c r="AK41">
        <f>1/0.125</f>
        <v>8</v>
      </c>
      <c r="AL41">
        <f>1/0.125</f>
        <v>8</v>
      </c>
      <c r="AM41">
        <f>1/0.125</f>
        <v>8</v>
      </c>
      <c r="AO41">
        <f>$Z41/$U41</f>
        <v>139.03379390922012</v>
      </c>
      <c r="AP41">
        <f>$AA41/$V41</f>
        <v>159.38573855300262</v>
      </c>
      <c r="AQ41">
        <f>$AB41/$W41</f>
        <v>166.85270503618341</v>
      </c>
      <c r="AR41">
        <f>$AC41/$X41</f>
        <v>160.91709597711861</v>
      </c>
      <c r="AV41">
        <f>((0.065/0.13)*100)</f>
        <v>50</v>
      </c>
      <c r="AW41">
        <f>((0.065/0.125)*100)</f>
        <v>52</v>
      </c>
      <c r="AX41">
        <f>((0.07/0.125)*100)</f>
        <v>56.000000000000007</v>
      </c>
      <c r="AY41">
        <f>((0.065/0.125)*100)</f>
        <v>52</v>
      </c>
      <c r="BA41">
        <f>((0.065/0.13)*100)</f>
        <v>50</v>
      </c>
      <c r="BB41">
        <f>((0.06/0.125)*100)</f>
        <v>48</v>
      </c>
      <c r="BC41">
        <f>((0.055/0.125)*100)</f>
        <v>44</v>
      </c>
      <c r="BD41">
        <f>((0.06/0.125)*100)</f>
        <v>48</v>
      </c>
      <c r="BF41">
        <f>ABS($B$41-$D$41)</f>
        <v>2.3821519999999996</v>
      </c>
      <c r="BG41">
        <f>ABS($F$41-$H$41)</f>
        <v>3.3777350000000013</v>
      </c>
      <c r="BL41">
        <f>SQRT((ABS($A$41-$E$42)^2+(ABS($B$41-$F$42)^2)))</f>
        <v>1.6801345667692686</v>
      </c>
      <c r="BM41">
        <f>SQRT((ABS($C$41-$G$41)^2+(ABS($D$41-$H$41)^2)))</f>
        <v>0.94914339100686174</v>
      </c>
      <c r="BO41">
        <f>SQRT((ABS($A$41-$G$42)^2+(ABS($B$41-$H$42)^2)))</f>
        <v>7.4853027409243724</v>
      </c>
      <c r="BP41">
        <f>SQRT((ABS($C$41-$E$41)^2+(ABS($D$41-$F$41)^2)))</f>
        <v>7.838161037779841</v>
      </c>
      <c r="BR41">
        <f>DEGREES(ACOS((4.07422133220324^2+27.0531683257843^2-25.3663747234839^2)/(2*4.07422133220324*27.0531683257843)))</f>
        <v>61.548852102052976</v>
      </c>
      <c r="BS41">
        <f>DEGREES(ACOS((13.4288080755731^2+15.2671423975472^2-4.07422133220324^2)/(2*13.4288080755731*15.2671423975472)))</f>
        <v>14.588523667043594</v>
      </c>
      <c r="BU41">
        <v>13</v>
      </c>
      <c r="BV41">
        <v>4</v>
      </c>
      <c r="BW41">
        <v>3</v>
      </c>
      <c r="BX41">
        <v>10</v>
      </c>
      <c r="BY41">
        <v>13</v>
      </c>
      <c r="BZ41">
        <v>2</v>
      </c>
      <c r="CA41">
        <v>9</v>
      </c>
      <c r="CB41">
        <v>1</v>
      </c>
      <c r="CC41">
        <v>14</v>
      </c>
      <c r="CD41">
        <v>3</v>
      </c>
      <c r="CE41">
        <v>9</v>
      </c>
      <c r="CF41">
        <v>6</v>
      </c>
      <c r="CG41">
        <v>13</v>
      </c>
      <c r="CH41">
        <v>10</v>
      </c>
      <c r="CI41">
        <v>2</v>
      </c>
      <c r="CJ41">
        <v>6</v>
      </c>
      <c r="CL41">
        <v>13</v>
      </c>
      <c r="CM41">
        <v>2</v>
      </c>
      <c r="CN41">
        <v>2</v>
      </c>
      <c r="CO41">
        <v>10</v>
      </c>
      <c r="CP41">
        <v>12</v>
      </c>
      <c r="CQ41">
        <v>1</v>
      </c>
      <c r="CR41">
        <v>7</v>
      </c>
      <c r="CS41">
        <v>0</v>
      </c>
      <c r="CT41">
        <v>11</v>
      </c>
      <c r="CU41">
        <v>2</v>
      </c>
      <c r="CV41">
        <v>7</v>
      </c>
      <c r="CW41">
        <v>4</v>
      </c>
      <c r="CX41">
        <v>12</v>
      </c>
      <c r="CY41">
        <v>10</v>
      </c>
      <c r="CZ41">
        <v>0</v>
      </c>
      <c r="DA41">
        <v>4</v>
      </c>
      <c r="DC41">
        <f>((4/13)*100)</f>
        <v>30.76923076923077</v>
      </c>
      <c r="DD41">
        <f>((3/13)*100)</f>
        <v>23.076923076923077</v>
      </c>
      <c r="DE41">
        <f>((10/13)*100)</f>
        <v>76.923076923076934</v>
      </c>
      <c r="DF41">
        <f>((2/13)*100)</f>
        <v>15.384615384615385</v>
      </c>
      <c r="DG41">
        <f>((9/13)*100)</f>
        <v>69.230769230769226</v>
      </c>
      <c r="DH41">
        <f>((1/13)*100)</f>
        <v>7.6923076923076925</v>
      </c>
      <c r="DI41">
        <f>((3/14)*100)</f>
        <v>21.428571428571427</v>
      </c>
      <c r="DJ41">
        <f>((9/14)*100)</f>
        <v>64.285714285714292</v>
      </c>
      <c r="DK41">
        <f>((6/14)*100)</f>
        <v>42.857142857142854</v>
      </c>
      <c r="DL41">
        <f>((10/13)*100)</f>
        <v>76.923076923076934</v>
      </c>
      <c r="DM41">
        <f>((2/13)*100)</f>
        <v>15.384615384615385</v>
      </c>
      <c r="DN41">
        <f>((6/13)*100)</f>
        <v>46.153846153846153</v>
      </c>
      <c r="DP41">
        <f>((2/13)*100)</f>
        <v>15.384615384615385</v>
      </c>
      <c r="DQ41">
        <f>((2/13)*100)</f>
        <v>15.384615384615385</v>
      </c>
      <c r="DR41">
        <f>((10/13)*100)</f>
        <v>76.923076923076934</v>
      </c>
      <c r="DS41">
        <f>((1/12)*100)</f>
        <v>8.3333333333333321</v>
      </c>
      <c r="DT41">
        <f>((7/12)*100)</f>
        <v>58.333333333333336</v>
      </c>
      <c r="DU41">
        <f>((0/12)*100)</f>
        <v>0</v>
      </c>
      <c r="DV41">
        <f>((2/11)*100)</f>
        <v>18.181818181818183</v>
      </c>
      <c r="DW41">
        <f>((7/11)*100)</f>
        <v>63.636363636363633</v>
      </c>
      <c r="DX41">
        <f>((4/11)*100)</f>
        <v>36.363636363636367</v>
      </c>
      <c r="DY41">
        <f>((10/12)*100)</f>
        <v>83.333333333333343</v>
      </c>
      <c r="DZ41">
        <f>((0/12)*100)</f>
        <v>0</v>
      </c>
      <c r="EA41">
        <f>((4/12)*100)</f>
        <v>33.333333333333329</v>
      </c>
    </row>
    <row r="42" spans="1:131" x14ac:dyDescent="0.25">
      <c r="A42">
        <v>157.652466</v>
      </c>
      <c r="B42">
        <v>6.8874829999999996</v>
      </c>
      <c r="C42">
        <v>167.97640100000001</v>
      </c>
      <c r="D42">
        <v>8.8860930000000007</v>
      </c>
      <c r="E42">
        <v>174.300567</v>
      </c>
      <c r="F42">
        <v>5.6702640000000004</v>
      </c>
      <c r="G42">
        <v>168.64338599999999</v>
      </c>
      <c r="H42">
        <v>8.9909800000000004</v>
      </c>
      <c r="K42">
        <f>(13/200)</f>
        <v>6.5000000000000002E-2</v>
      </c>
      <c r="L42">
        <f>(12/200)</f>
        <v>0.06</v>
      </c>
      <c r="M42">
        <f>(14/200)</f>
        <v>7.0000000000000007E-2</v>
      </c>
      <c r="N42">
        <f>(11/200)</f>
        <v>5.5E-2</v>
      </c>
      <c r="P42">
        <f>(11/200)</f>
        <v>5.5E-2</v>
      </c>
      <c r="Q42">
        <f>(11/200)</f>
        <v>5.5E-2</v>
      </c>
      <c r="R42">
        <f>(11/200)</f>
        <v>5.5E-2</v>
      </c>
      <c r="S42">
        <f>(11/200)</f>
        <v>5.5E-2</v>
      </c>
      <c r="U42">
        <f>0.065+0.055</f>
        <v>0.12</v>
      </c>
      <c r="V42">
        <f>0.06+0.055</f>
        <v>0.11499999999999999</v>
      </c>
      <c r="W42">
        <f>0.07+0.055</f>
        <v>0.125</v>
      </c>
      <c r="X42">
        <f>0.055+0.055</f>
        <v>0.11</v>
      </c>
      <c r="Z42">
        <f>SQRT((ABS($A$43-$A$42)^2+(ABS($B$43-$B$42)^2)))</f>
        <v>25.428566617955074</v>
      </c>
      <c r="AA42">
        <f>SQRT((ABS($C$43-$C$42)^2+(ABS($D$43-$D$42)^2)))</f>
        <v>15.438185480986981</v>
      </c>
      <c r="AB42">
        <f>SQRT((ABS($E$43-$E$42)^2+(ABS($F$43-$F$42)^2)))</f>
        <v>18.85239737307699</v>
      </c>
      <c r="AC42">
        <f>SQRT((ABS($G$43-$G$42)^2+(ABS($H$43-$H$42)^2)))</f>
        <v>15.267142397547238</v>
      </c>
      <c r="AJ42">
        <f>1/0.12</f>
        <v>8.3333333333333339</v>
      </c>
      <c r="AK42">
        <f>1/0.115</f>
        <v>8.695652173913043</v>
      </c>
      <c r="AL42">
        <f>1/0.125</f>
        <v>8</v>
      </c>
      <c r="AM42">
        <f>1/0.11</f>
        <v>9.0909090909090917</v>
      </c>
      <c r="AO42">
        <f>$Z42/$U42</f>
        <v>211.90472181629229</v>
      </c>
      <c r="AP42">
        <f>$AA42/$V42</f>
        <v>134.24509113901723</v>
      </c>
      <c r="AQ42">
        <f>$AB42/$W42</f>
        <v>150.81917898461592</v>
      </c>
      <c r="AR42">
        <f>$AC42/$X42</f>
        <v>138.79220361406578</v>
      </c>
      <c r="AV42">
        <f>((0.065/0.12)*100)</f>
        <v>54.166666666666671</v>
      </c>
      <c r="AW42">
        <f>((0.06/0.115)*100)</f>
        <v>52.173913043478258</v>
      </c>
      <c r="AX42">
        <f>((0.07/0.125)*100)</f>
        <v>56.000000000000007</v>
      </c>
      <c r="AY42">
        <f>((0.055/0.11)*100)</f>
        <v>50</v>
      </c>
      <c r="BA42">
        <f>((0.055/0.12)*100)</f>
        <v>45.833333333333336</v>
      </c>
      <c r="BB42">
        <f>((0.055/0.115)*100)</f>
        <v>47.826086956521735</v>
      </c>
      <c r="BC42">
        <f>((0.055/0.125)*100)</f>
        <v>44</v>
      </c>
      <c r="BD42">
        <f>((0.055/0.11)*100)</f>
        <v>50</v>
      </c>
      <c r="BF42">
        <f>ABS($B$42-$D$42)</f>
        <v>1.9986100000000011</v>
      </c>
      <c r="BG42">
        <f>ABS($F$42-$H$42)</f>
        <v>3.320716</v>
      </c>
      <c r="BL42">
        <f>SQRT((ABS($A$42-$E$43)^2+(ABS($B$42-$F$43)^2)))</f>
        <v>2.2388384165459638</v>
      </c>
      <c r="BM42">
        <f>SQRT((ABS($C$42-$G$42)^2+(ABS($D$42-$H$42)^2)))</f>
        <v>0.67518165925473472</v>
      </c>
      <c r="BO42">
        <f>SQRT((ABS($A$42-$G$43)^2+(ABS($B$42-$H$43)^2)))</f>
        <v>5.2278580990216197</v>
      </c>
      <c r="BP42">
        <f>SQRT((ABS($C$42-$E$42)^2+(ABS($D$42-$F$42)^2)))</f>
        <v>7.0948313406871693</v>
      </c>
      <c r="BR42">
        <f>DEGREES(ACOS((3.78007752448611^2+20.379478797279^2-19.7280851261943^2)/(2*3.78007752448611*20.379478797279)))</f>
        <v>74.792761645729058</v>
      </c>
      <c r="BS42">
        <f>DEGREES(ACOS((25.3663747234839^2+25.3221228994213^2-3.72332842571831^2)/(2*25.3663747234839*25.3221228994213)))</f>
        <v>8.4243289268371697</v>
      </c>
      <c r="BU42">
        <v>13</v>
      </c>
      <c r="BV42">
        <v>5</v>
      </c>
      <c r="BW42">
        <v>4</v>
      </c>
      <c r="BX42">
        <v>8</v>
      </c>
      <c r="BY42">
        <v>12</v>
      </c>
      <c r="BZ42">
        <v>4</v>
      </c>
      <c r="CA42">
        <v>7</v>
      </c>
      <c r="CB42">
        <v>1</v>
      </c>
      <c r="CC42">
        <v>14</v>
      </c>
      <c r="CD42">
        <v>4</v>
      </c>
      <c r="CE42">
        <v>7</v>
      </c>
      <c r="CF42">
        <v>7</v>
      </c>
      <c r="CG42">
        <v>11</v>
      </c>
      <c r="CH42">
        <v>8</v>
      </c>
      <c r="CI42">
        <v>0</v>
      </c>
      <c r="CJ42">
        <v>7</v>
      </c>
      <c r="CL42">
        <v>11</v>
      </c>
      <c r="CM42">
        <v>3</v>
      </c>
      <c r="CN42">
        <v>1</v>
      </c>
      <c r="CO42">
        <v>8</v>
      </c>
      <c r="CP42">
        <v>11</v>
      </c>
      <c r="CQ42">
        <v>2</v>
      </c>
      <c r="CR42">
        <v>6</v>
      </c>
      <c r="CS42">
        <v>0</v>
      </c>
      <c r="CT42">
        <v>11</v>
      </c>
      <c r="CU42">
        <v>1</v>
      </c>
      <c r="CV42">
        <v>6</v>
      </c>
      <c r="CW42">
        <v>4</v>
      </c>
      <c r="CX42">
        <v>11</v>
      </c>
      <c r="CY42">
        <v>8</v>
      </c>
      <c r="CZ42">
        <v>0</v>
      </c>
      <c r="DA42">
        <v>4</v>
      </c>
      <c r="DC42">
        <f>((5/13)*100)</f>
        <v>38.461538461538467</v>
      </c>
      <c r="DD42">
        <f>((4/13)*100)</f>
        <v>30.76923076923077</v>
      </c>
      <c r="DE42">
        <f>((8/13)*100)</f>
        <v>61.53846153846154</v>
      </c>
      <c r="DF42">
        <f>((4/12)*100)</f>
        <v>33.333333333333329</v>
      </c>
      <c r="DG42">
        <f>((7/12)*100)</f>
        <v>58.333333333333336</v>
      </c>
      <c r="DH42">
        <f>((1/12)*100)</f>
        <v>8.3333333333333321</v>
      </c>
      <c r="DI42">
        <f>((4/14)*100)</f>
        <v>28.571428571428569</v>
      </c>
      <c r="DJ42">
        <f>((7/14)*100)</f>
        <v>50</v>
      </c>
      <c r="DK42">
        <f>((7/14)*100)</f>
        <v>50</v>
      </c>
      <c r="DL42">
        <f>((8/11)*100)</f>
        <v>72.727272727272734</v>
      </c>
      <c r="DM42">
        <f>((0/11)*100)</f>
        <v>0</v>
      </c>
      <c r="DN42">
        <f>((7/11)*100)</f>
        <v>63.636363636363633</v>
      </c>
      <c r="DP42">
        <f>((3/11)*100)</f>
        <v>27.27272727272727</v>
      </c>
      <c r="DQ42">
        <f>((1/11)*100)</f>
        <v>9.0909090909090917</v>
      </c>
      <c r="DR42">
        <f>((8/11)*100)</f>
        <v>72.727272727272734</v>
      </c>
      <c r="DS42">
        <f>((2/11)*100)</f>
        <v>18.181818181818183</v>
      </c>
      <c r="DT42">
        <f>((6/11)*100)</f>
        <v>54.54545454545454</v>
      </c>
      <c r="DU42">
        <f>((0/11)*100)</f>
        <v>0</v>
      </c>
      <c r="DV42">
        <f>((1/11)*100)</f>
        <v>9.0909090909090917</v>
      </c>
      <c r="DW42">
        <f>((6/11)*100)</f>
        <v>54.54545454545454</v>
      </c>
      <c r="DX42">
        <f>((4/11)*100)</f>
        <v>36.363636363636367</v>
      </c>
      <c r="DY42">
        <f>((8/11)*100)</f>
        <v>72.727272727272734</v>
      </c>
      <c r="DZ42">
        <f>((0/11)*100)</f>
        <v>0</v>
      </c>
      <c r="EA42">
        <f>((4/11)*100)</f>
        <v>36.363636363636367</v>
      </c>
    </row>
    <row r="43" spans="1:131" x14ac:dyDescent="0.25">
      <c r="A43">
        <v>132.22797200000002</v>
      </c>
      <c r="B43">
        <v>6.4323949999999996</v>
      </c>
      <c r="C43">
        <v>152.546052</v>
      </c>
      <c r="D43">
        <v>9.3779269999999997</v>
      </c>
      <c r="E43">
        <v>155.463067</v>
      </c>
      <c r="F43">
        <v>6.4195840000000004</v>
      </c>
      <c r="G43">
        <v>153.40552500000001</v>
      </c>
      <c r="H43">
        <v>9.9360879999999998</v>
      </c>
      <c r="K43">
        <f>(13/200)</f>
        <v>6.5000000000000002E-2</v>
      </c>
      <c r="L43">
        <f>(12/200)</f>
        <v>0.06</v>
      </c>
      <c r="M43">
        <f>(13/200)</f>
        <v>6.5000000000000002E-2</v>
      </c>
      <c r="N43">
        <f>(10/200)</f>
        <v>0.05</v>
      </c>
      <c r="P43">
        <f>(11/200)</f>
        <v>5.5E-2</v>
      </c>
      <c r="Q43">
        <f>(11/200)</f>
        <v>5.5E-2</v>
      </c>
      <c r="R43">
        <f>(10/200)</f>
        <v>0.05</v>
      </c>
      <c r="S43">
        <f>(11/200)</f>
        <v>5.5E-2</v>
      </c>
      <c r="U43">
        <f>0.065+0.055</f>
        <v>0.12</v>
      </c>
      <c r="V43">
        <f>0.06+0.055</f>
        <v>0.11499999999999999</v>
      </c>
      <c r="W43">
        <f>0.065+0.05</f>
        <v>0.115</v>
      </c>
      <c r="X43">
        <f>0.05+0.055</f>
        <v>0.10500000000000001</v>
      </c>
      <c r="Z43">
        <f>SQRT((ABS($A$44-$A$43)^2+(ABS($B$44-$B$43)^2)))</f>
        <v>21.669411585986836</v>
      </c>
      <c r="AA43">
        <f>SQRT((ABS($C$44-$C$43)^2+(ABS($D$44-$D$43)^2)))</f>
        <v>26.533242788704229</v>
      </c>
      <c r="AB43">
        <f>SQRT((ABS($E$44-$E$43)^2+(ABS($F$44-$F$43)^2)))</f>
        <v>27.053168325784299</v>
      </c>
      <c r="AC43">
        <f>SQRT((ABS($G$44-$G$43)^2+(ABS($H$44-$H$43)^2)))</f>
        <v>25.322122899421252</v>
      </c>
      <c r="AJ43">
        <f>1/0.12</f>
        <v>8.3333333333333339</v>
      </c>
      <c r="AK43">
        <f>1/0.115</f>
        <v>8.695652173913043</v>
      </c>
      <c r="AL43">
        <f>1/0.115</f>
        <v>8.695652173913043</v>
      </c>
      <c r="AM43">
        <f>1/0.105</f>
        <v>9.5238095238095237</v>
      </c>
      <c r="AO43">
        <f>$Z43/$U43</f>
        <v>180.57842988322363</v>
      </c>
      <c r="AP43">
        <f>$AA43/$V43</f>
        <v>230.72385033655851</v>
      </c>
      <c r="AQ43">
        <f>$AB43/$W43</f>
        <v>235.24494196334172</v>
      </c>
      <c r="AR43">
        <f>$AC43/$X43</f>
        <v>241.16307523258334</v>
      </c>
      <c r="AV43">
        <f>((0.065/0.12)*100)</f>
        <v>54.166666666666671</v>
      </c>
      <c r="AW43">
        <f>((0.06/0.115)*100)</f>
        <v>52.173913043478258</v>
      </c>
      <c r="AX43">
        <f>((0.065/0.115)*100)</f>
        <v>56.521739130434781</v>
      </c>
      <c r="AY43">
        <f>((0.05/0.105)*100)</f>
        <v>47.61904761904762</v>
      </c>
      <c r="BA43">
        <f>((0.055/0.12)*100)</f>
        <v>45.833333333333336</v>
      </c>
      <c r="BB43">
        <f>((0.055/0.115)*100)</f>
        <v>47.826086956521735</v>
      </c>
      <c r="BC43">
        <f>((0.05/0.115)*100)</f>
        <v>43.478260869565219</v>
      </c>
      <c r="BD43">
        <f>((0.055/0.105)*100)</f>
        <v>52.380952380952387</v>
      </c>
      <c r="BF43">
        <f>ABS($B$43-$D$43)</f>
        <v>2.945532</v>
      </c>
      <c r="BG43">
        <f>ABS($F$43-$H$43)</f>
        <v>3.5165039999999994</v>
      </c>
      <c r="BL43">
        <f>SQRT((ABS($A$43-$E$44)^2+(ABS($B$43-$F$44)^2)))</f>
        <v>3.9087277705506716</v>
      </c>
      <c r="BM43">
        <f>SQRT((ABS($C$43-$G$43)^2+(ABS($D$43-$H$43)^2)))</f>
        <v>1.0248109775222036</v>
      </c>
      <c r="BO43">
        <f>SQRT((ABS($A$43-$G$44)^2+(ABS($B$43-$H$44)^2)))</f>
        <v>4.9981170208729724</v>
      </c>
      <c r="BP43">
        <f>SQRT((ABS($C$43-$E$43)^2+(ABS($D$43-$F$43)^2)))</f>
        <v>4.1546082626252439</v>
      </c>
      <c r="BR43">
        <f>DEGREES(ACOS((3.29298488151586^2+18.648726659953^2-17.9278623489648^2)/(2*3.29298488151586*18.648726659953)))</f>
        <v>72.364048072763921</v>
      </c>
      <c r="BS43">
        <f>DEGREES(ACOS((19.7280851261943^2+20.2700579221799^2-3.29298488151586^2)/(2*19.7280851261943*20.2700579221799)))</f>
        <v>9.3166068845923125</v>
      </c>
      <c r="BU43">
        <v>13</v>
      </c>
      <c r="BV43">
        <v>7</v>
      </c>
      <c r="BW43">
        <v>3</v>
      </c>
      <c r="BX43">
        <v>5</v>
      </c>
      <c r="BY43">
        <v>12</v>
      </c>
      <c r="BZ43">
        <v>5</v>
      </c>
      <c r="CA43">
        <v>6</v>
      </c>
      <c r="CB43">
        <v>1</v>
      </c>
      <c r="CC43">
        <v>13</v>
      </c>
      <c r="CD43">
        <v>3</v>
      </c>
      <c r="CE43">
        <v>6</v>
      </c>
      <c r="CF43">
        <v>8</v>
      </c>
      <c r="CG43">
        <v>10</v>
      </c>
      <c r="CH43">
        <v>5</v>
      </c>
      <c r="CI43">
        <v>1</v>
      </c>
      <c r="CJ43">
        <v>8</v>
      </c>
      <c r="CL43">
        <v>11</v>
      </c>
      <c r="CM43">
        <v>4</v>
      </c>
      <c r="CN43">
        <v>1</v>
      </c>
      <c r="CO43">
        <v>6</v>
      </c>
      <c r="CP43">
        <v>11</v>
      </c>
      <c r="CQ43">
        <v>3</v>
      </c>
      <c r="CR43">
        <v>4</v>
      </c>
      <c r="CS43">
        <v>0</v>
      </c>
      <c r="CT43">
        <v>10</v>
      </c>
      <c r="CU43">
        <v>1</v>
      </c>
      <c r="CV43">
        <v>4</v>
      </c>
      <c r="CW43">
        <v>6</v>
      </c>
      <c r="CX43">
        <v>11</v>
      </c>
      <c r="CY43">
        <v>6</v>
      </c>
      <c r="CZ43">
        <v>0</v>
      </c>
      <c r="DA43">
        <v>6</v>
      </c>
      <c r="DC43">
        <f>((7/13)*100)</f>
        <v>53.846153846153847</v>
      </c>
      <c r="DD43">
        <f>((3/13)*100)</f>
        <v>23.076923076923077</v>
      </c>
      <c r="DE43">
        <f>((5/13)*100)</f>
        <v>38.461538461538467</v>
      </c>
      <c r="DF43">
        <f>((5/12)*100)</f>
        <v>41.666666666666671</v>
      </c>
      <c r="DG43">
        <f>((6/12)*100)</f>
        <v>50</v>
      </c>
      <c r="DH43">
        <f>((1/12)*100)</f>
        <v>8.3333333333333321</v>
      </c>
      <c r="DI43">
        <f>((3/13)*100)</f>
        <v>23.076923076923077</v>
      </c>
      <c r="DJ43">
        <f>((6/13)*100)</f>
        <v>46.153846153846153</v>
      </c>
      <c r="DK43">
        <f>((8/13)*100)</f>
        <v>61.53846153846154</v>
      </c>
      <c r="DL43">
        <f>((5/10)*100)</f>
        <v>50</v>
      </c>
      <c r="DM43">
        <f>((1/10)*100)</f>
        <v>10</v>
      </c>
      <c r="DN43">
        <f>((8/10)*100)</f>
        <v>80</v>
      </c>
      <c r="DP43">
        <f>((4/11)*100)</f>
        <v>36.363636363636367</v>
      </c>
      <c r="DQ43">
        <f>((1/11)*100)</f>
        <v>9.0909090909090917</v>
      </c>
      <c r="DR43">
        <f>((6/11)*100)</f>
        <v>54.54545454545454</v>
      </c>
      <c r="DS43">
        <f>((3/11)*100)</f>
        <v>27.27272727272727</v>
      </c>
      <c r="DT43">
        <f>((4/11)*100)</f>
        <v>36.363636363636367</v>
      </c>
      <c r="DU43">
        <f>((0/11)*100)</f>
        <v>0</v>
      </c>
      <c r="DV43">
        <f>((1/10)*100)</f>
        <v>10</v>
      </c>
      <c r="DW43">
        <f>((4/10)*100)</f>
        <v>40</v>
      </c>
      <c r="DX43">
        <f>((6/10)*100)</f>
        <v>60</v>
      </c>
      <c r="DY43">
        <f>((6/11)*100)</f>
        <v>54.54545454545454</v>
      </c>
      <c r="DZ43">
        <f>((0/11)*100)</f>
        <v>0</v>
      </c>
      <c r="EA43">
        <f>((6/11)*100)</f>
        <v>54.54545454545454</v>
      </c>
    </row>
    <row r="44" spans="1:131" x14ac:dyDescent="0.25">
      <c r="A44">
        <v>110.56682400000001</v>
      </c>
      <c r="B44">
        <v>7.0307810000000002</v>
      </c>
      <c r="C44">
        <v>126.018595</v>
      </c>
      <c r="D44">
        <v>8.8238529999999997</v>
      </c>
      <c r="E44">
        <v>128.42447900000002</v>
      </c>
      <c r="F44">
        <v>5.5315099999999999</v>
      </c>
      <c r="G44">
        <v>128.09297000000001</v>
      </c>
      <c r="H44">
        <v>9.2400509999999993</v>
      </c>
      <c r="K44">
        <f>(12/200)</f>
        <v>0.06</v>
      </c>
      <c r="L44">
        <f>(14/200)</f>
        <v>7.0000000000000007E-2</v>
      </c>
      <c r="M44">
        <f>(13/200)</f>
        <v>6.5000000000000002E-2</v>
      </c>
      <c r="N44">
        <f>(14/200)</f>
        <v>7.0000000000000007E-2</v>
      </c>
      <c r="P44">
        <f>(10/200)</f>
        <v>0.05</v>
      </c>
      <c r="Q44">
        <f>(10/200)</f>
        <v>0.05</v>
      </c>
      <c r="R44">
        <f>(11/200)</f>
        <v>5.5E-2</v>
      </c>
      <c r="S44">
        <f>(10/200)</f>
        <v>0.05</v>
      </c>
      <c r="U44">
        <f>0.06+0.05</f>
        <v>0.11</v>
      </c>
      <c r="V44">
        <f>0.07+0.05</f>
        <v>0.12000000000000001</v>
      </c>
      <c r="W44">
        <f>0.065+0.055</f>
        <v>0.12</v>
      </c>
      <c r="X44">
        <f>0.07+0.05</f>
        <v>0.12000000000000001</v>
      </c>
      <c r="Z44">
        <f>SQRT((ABS($A$45-$A$44)^2+(ABS($B$45-$B$44)^2)))</f>
        <v>21.474014529731235</v>
      </c>
      <c r="AA44">
        <f>SQRT((ABS($C$45-$C$44)^2+(ABS($D$45-$D$44)^2)))</f>
        <v>23.009086441634135</v>
      </c>
      <c r="AB44">
        <f>SQRT((ABS($E$45-$E$44)^2+(ABS($F$45-$F$44)^2)))</f>
        <v>23.436989213172644</v>
      </c>
      <c r="AC44">
        <f>SQRT((ABS($G$45-$G$44)^2+(ABS($H$45-$H$44)^2)))</f>
        <v>24.088457285190866</v>
      </c>
      <c r="AJ44">
        <f>1/0.11</f>
        <v>9.0909090909090917</v>
      </c>
      <c r="AK44">
        <f>1/0.12</f>
        <v>8.3333333333333339</v>
      </c>
      <c r="AL44">
        <f>1/0.12</f>
        <v>8.3333333333333339</v>
      </c>
      <c r="AM44">
        <f>1/0.12</f>
        <v>8.3333333333333339</v>
      </c>
      <c r="AO44">
        <f>$Z44/$U44</f>
        <v>195.21831390664758</v>
      </c>
      <c r="AP44">
        <f>$AA44/$V44</f>
        <v>191.74238701361779</v>
      </c>
      <c r="AQ44">
        <f>$AB44/$W44</f>
        <v>195.30824344310537</v>
      </c>
      <c r="AR44">
        <f>$AC44/$X44</f>
        <v>200.73714404325722</v>
      </c>
      <c r="AV44">
        <f>((0.06/0.11)*100)</f>
        <v>54.54545454545454</v>
      </c>
      <c r="AW44">
        <f>((0.07/0.12)*100)</f>
        <v>58.333333333333336</v>
      </c>
      <c r="AX44">
        <f>((0.065/0.12)*100)</f>
        <v>54.166666666666671</v>
      </c>
      <c r="AY44">
        <f>((0.07/0.12)*100)</f>
        <v>58.333333333333336</v>
      </c>
      <c r="BA44">
        <f>((0.05/0.11)*100)</f>
        <v>45.45454545454546</v>
      </c>
      <c r="BB44">
        <f>((0.05/0.12)*100)</f>
        <v>41.666666666666671</v>
      </c>
      <c r="BC44">
        <f>((0.055/0.12)*100)</f>
        <v>45.833333333333336</v>
      </c>
      <c r="BD44">
        <f>((0.05/0.12)*100)</f>
        <v>41.666666666666671</v>
      </c>
      <c r="BF44">
        <f>ABS($B$44-$D$44)</f>
        <v>1.7930719999999996</v>
      </c>
      <c r="BG44">
        <f>ABS($F$44-$H$44)</f>
        <v>3.7085409999999994</v>
      </c>
      <c r="BL44">
        <f>SQRT((ABS($A$44-$E$45)^2+(ABS($B$44-$F$45)^2)))</f>
        <v>5.7213195628131199</v>
      </c>
      <c r="BM44">
        <f>SQRT((ABS($C$44-$G$44)^2+(ABS($D$44-$H$44)^2)))</f>
        <v>2.1157155800884517</v>
      </c>
      <c r="BO44">
        <f>SQRT((ABS($A$44-$G$45)^2+(ABS($B$44-$H$45)^2)))</f>
        <v>6.9794420242891189</v>
      </c>
      <c r="BP44">
        <f>SQRT((ABS($C$44-$E$44)^2+(ABS($D$44-$F$44)^2)))</f>
        <v>4.0777199819390573</v>
      </c>
      <c r="BR44">
        <f>DEGREES(ACOS((3.50426882531863^2+19.990483951179^2-19.5465726872438^2)/(2*3.50426882531863*19.990483951179)))</f>
        <v>77.706519866305527</v>
      </c>
      <c r="BS44">
        <f>DEGREES(ACOS((17.9278623489648^2+18.5323676378939^2-3.50426882531863^2)/(2*17.9278623489648*18.5323676378939)))</f>
        <v>10.866292953655766</v>
      </c>
      <c r="BU44">
        <v>12</v>
      </c>
      <c r="BV44">
        <v>6</v>
      </c>
      <c r="BW44">
        <v>4</v>
      </c>
      <c r="BX44">
        <v>6</v>
      </c>
      <c r="BY44">
        <v>14</v>
      </c>
      <c r="BZ44">
        <v>7</v>
      </c>
      <c r="CA44">
        <v>6</v>
      </c>
      <c r="CB44">
        <v>5</v>
      </c>
      <c r="CC44">
        <v>13</v>
      </c>
      <c r="CD44">
        <v>4</v>
      </c>
      <c r="CE44">
        <v>6</v>
      </c>
      <c r="CF44">
        <v>12</v>
      </c>
      <c r="CG44">
        <v>14</v>
      </c>
      <c r="CH44">
        <v>6</v>
      </c>
      <c r="CI44">
        <v>5</v>
      </c>
      <c r="CJ44">
        <v>12</v>
      </c>
      <c r="CL44">
        <v>10</v>
      </c>
      <c r="CM44">
        <v>3</v>
      </c>
      <c r="CN44">
        <v>1</v>
      </c>
      <c r="CO44">
        <v>2</v>
      </c>
      <c r="CP44">
        <v>10</v>
      </c>
      <c r="CQ44">
        <v>4</v>
      </c>
      <c r="CR44">
        <v>3</v>
      </c>
      <c r="CS44">
        <v>1</v>
      </c>
      <c r="CT44">
        <v>11</v>
      </c>
      <c r="CU44">
        <v>1</v>
      </c>
      <c r="CV44">
        <v>3</v>
      </c>
      <c r="CW44">
        <v>9</v>
      </c>
      <c r="CX44">
        <v>10</v>
      </c>
      <c r="CY44">
        <v>2</v>
      </c>
      <c r="CZ44">
        <v>1</v>
      </c>
      <c r="DA44">
        <v>9</v>
      </c>
      <c r="DC44">
        <f>((6/12)*100)</f>
        <v>50</v>
      </c>
      <c r="DD44">
        <f>((4/12)*100)</f>
        <v>33.333333333333329</v>
      </c>
      <c r="DE44">
        <f>((6/12)*100)</f>
        <v>50</v>
      </c>
      <c r="DF44">
        <f>((7/14)*100)</f>
        <v>50</v>
      </c>
      <c r="DG44">
        <f>((6/14)*100)</f>
        <v>42.857142857142854</v>
      </c>
      <c r="DH44">
        <f>((5/14)*100)</f>
        <v>35.714285714285715</v>
      </c>
      <c r="DI44">
        <f>((4/13)*100)</f>
        <v>30.76923076923077</v>
      </c>
      <c r="DJ44">
        <f>((6/13)*100)</f>
        <v>46.153846153846153</v>
      </c>
      <c r="DK44">
        <f>((12/13)*100)</f>
        <v>92.307692307692307</v>
      </c>
      <c r="DL44">
        <f>((6/14)*100)</f>
        <v>42.857142857142854</v>
      </c>
      <c r="DM44">
        <f>((5/14)*100)</f>
        <v>35.714285714285715</v>
      </c>
      <c r="DN44">
        <f>((12/14)*100)</f>
        <v>85.714285714285708</v>
      </c>
      <c r="DP44">
        <f>((3/10)*100)</f>
        <v>30</v>
      </c>
      <c r="DQ44">
        <f>((1/10)*100)</f>
        <v>10</v>
      </c>
      <c r="DR44">
        <f>((2/10)*100)</f>
        <v>20</v>
      </c>
      <c r="DS44">
        <f>((4/10)*100)</f>
        <v>40</v>
      </c>
      <c r="DT44">
        <f>((3/10)*100)</f>
        <v>30</v>
      </c>
      <c r="DU44">
        <f>((1/10)*100)</f>
        <v>10</v>
      </c>
      <c r="DV44">
        <f>((1/11)*100)</f>
        <v>9.0909090909090917</v>
      </c>
      <c r="DW44">
        <f>((3/11)*100)</f>
        <v>27.27272727272727</v>
      </c>
      <c r="DX44">
        <f>((9/11)*100)</f>
        <v>81.818181818181827</v>
      </c>
      <c r="DY44">
        <f>((2/10)*100)</f>
        <v>20</v>
      </c>
      <c r="DZ44">
        <f>((1/10)*100)</f>
        <v>10</v>
      </c>
      <c r="EA44">
        <f>((9/10)*100)</f>
        <v>90</v>
      </c>
    </row>
    <row r="45" spans="1:131" x14ac:dyDescent="0.25">
      <c r="A45">
        <v>89.097136000000006</v>
      </c>
      <c r="B45">
        <v>6.5997389999999996</v>
      </c>
      <c r="C45">
        <v>103.00953100000001</v>
      </c>
      <c r="D45">
        <v>8.8559889999999992</v>
      </c>
      <c r="E45">
        <v>104.988596</v>
      </c>
      <c r="F45">
        <v>5.7592189999999999</v>
      </c>
      <c r="G45">
        <v>104.00510600000001</v>
      </c>
      <c r="H45">
        <v>9.4091140000000006</v>
      </c>
      <c r="K45">
        <f>(12/200)</f>
        <v>0.06</v>
      </c>
      <c r="L45">
        <f>(13/200)</f>
        <v>6.5000000000000002E-2</v>
      </c>
      <c r="M45">
        <f>(12/200)</f>
        <v>0.06</v>
      </c>
      <c r="N45">
        <f>(13/200)</f>
        <v>6.5000000000000002E-2</v>
      </c>
      <c r="P45">
        <f>(10/200)</f>
        <v>0.05</v>
      </c>
      <c r="Q45">
        <f>(9/200)</f>
        <v>4.4999999999999998E-2</v>
      </c>
      <c r="R45">
        <f>(10/200)</f>
        <v>0.05</v>
      </c>
      <c r="S45">
        <f>(10/200)</f>
        <v>0.05</v>
      </c>
      <c r="U45">
        <f>0.06+0.05</f>
        <v>0.11</v>
      </c>
      <c r="V45">
        <f>0.065+0.045</f>
        <v>0.11</v>
      </c>
      <c r="W45">
        <f>0.06+0.05</f>
        <v>0.11</v>
      </c>
      <c r="X45">
        <f>0.065+0.05</f>
        <v>0.115</v>
      </c>
      <c r="Z45">
        <f>SQRT((ABS($A$46-$A$45)^2+(ABS($B$46-$B$45)^2)))</f>
        <v>16.686309196594561</v>
      </c>
      <c r="AA45">
        <f>SQRT((ABS($C$46-$C$45)^2+(ABS($D$46-$D$45)^2)))</f>
        <v>19.875951824885068</v>
      </c>
      <c r="AB45">
        <f>SQRT((ABS($E$46-$E$45)^2+(ABS($F$46-$F$45)^2)))</f>
        <v>20.379478797279006</v>
      </c>
      <c r="AC45">
        <f>SQRT((ABS($G$46-$G$45)^2+(ABS($H$46-$H$45)^2)))</f>
        <v>20.270057922179948</v>
      </c>
      <c r="AJ45">
        <f>1/0.11</f>
        <v>9.0909090909090917</v>
      </c>
      <c r="AK45">
        <f>1/0.11</f>
        <v>9.0909090909090917</v>
      </c>
      <c r="AL45">
        <f>1/0.11</f>
        <v>9.0909090909090917</v>
      </c>
      <c r="AM45">
        <f>1/0.115</f>
        <v>8.695652173913043</v>
      </c>
      <c r="AO45">
        <f>$Z45/$U45</f>
        <v>151.69371996904147</v>
      </c>
      <c r="AP45">
        <f>$AA45/$V45</f>
        <v>180.6904711353188</v>
      </c>
      <c r="AQ45">
        <f>$AB45/$W45</f>
        <v>185.26798906617279</v>
      </c>
      <c r="AR45">
        <f>$AC45/$X45</f>
        <v>176.26137323634737</v>
      </c>
      <c r="AV45">
        <f>((0.06/0.11)*100)</f>
        <v>54.54545454545454</v>
      </c>
      <c r="AW45">
        <f>((0.065/0.11)*100)</f>
        <v>59.090909090909093</v>
      </c>
      <c r="AX45">
        <f>((0.06/0.11)*100)</f>
        <v>54.54545454545454</v>
      </c>
      <c r="AY45">
        <f>((0.065/0.115)*100)</f>
        <v>56.521739130434781</v>
      </c>
      <c r="BA45">
        <f>((0.05/0.11)*100)</f>
        <v>45.45454545454546</v>
      </c>
      <c r="BB45">
        <f>((0.045/0.11)*100)</f>
        <v>40.909090909090907</v>
      </c>
      <c r="BC45">
        <f>((0.05/0.11)*100)</f>
        <v>45.45454545454546</v>
      </c>
      <c r="BD45">
        <f>((0.05/0.115)*100)</f>
        <v>43.478260869565219</v>
      </c>
      <c r="BF45">
        <f>ABS($B$45-$D$45)</f>
        <v>2.2562499999999996</v>
      </c>
      <c r="BG45">
        <f>ABS($F$45-$H$45)</f>
        <v>3.6498950000000008</v>
      </c>
      <c r="BL45">
        <f>SQRT((ABS($A$45-$E$46)^2+(ABS($B$45-$F$46)^2)))</f>
        <v>4.5579200392267669</v>
      </c>
      <c r="BM45">
        <f>SQRT((ABS($C$45-$G$45)^2+(ABS($D$45-$H$45)^2)))</f>
        <v>1.1389103767417375</v>
      </c>
      <c r="BO45">
        <f>SQRT((ABS($A$45-$G$46)^2+(ABS($B$45-$H$46)^2)))</f>
        <v>5.8626576140590849</v>
      </c>
      <c r="BP45">
        <f>SQRT((ABS($C$45-$E$45)^2+(ABS($D$45-$F$45)^2)))</f>
        <v>3.6751439029138657</v>
      </c>
      <c r="BR45">
        <f>DEGREES(ACOS((3.61365056563166^2+18.8052013492673^2-18.2371089281882^2)/(2*3.61365056563166*18.8052013492673)))</f>
        <v>75.468399614438411</v>
      </c>
      <c r="BS45">
        <f>DEGREES(ACOS((19.5465726872438^2+20.1741962280861^2-3.61365056563166^2)/(2*19.5465726872438*20.1741962280861)))</f>
        <v>10.281751884775556</v>
      </c>
      <c r="BU45">
        <v>12</v>
      </c>
      <c r="BV45">
        <v>5</v>
      </c>
      <c r="BW45">
        <v>4</v>
      </c>
      <c r="BX45">
        <v>7</v>
      </c>
      <c r="BY45">
        <v>13</v>
      </c>
      <c r="BZ45">
        <v>6</v>
      </c>
      <c r="CA45">
        <v>5</v>
      </c>
      <c r="CB45">
        <v>3</v>
      </c>
      <c r="CC45">
        <v>12</v>
      </c>
      <c r="CD45">
        <v>4</v>
      </c>
      <c r="CE45">
        <v>5</v>
      </c>
      <c r="CF45">
        <v>10</v>
      </c>
      <c r="CG45">
        <v>13</v>
      </c>
      <c r="CH45">
        <v>7</v>
      </c>
      <c r="CI45">
        <v>3</v>
      </c>
      <c r="CJ45">
        <v>10</v>
      </c>
      <c r="CL45">
        <v>10</v>
      </c>
      <c r="CM45">
        <v>3</v>
      </c>
      <c r="CN45">
        <v>2</v>
      </c>
      <c r="CO45">
        <v>4</v>
      </c>
      <c r="CP45">
        <v>9</v>
      </c>
      <c r="CQ45">
        <v>3</v>
      </c>
      <c r="CR45">
        <v>2</v>
      </c>
      <c r="CS45">
        <v>0</v>
      </c>
      <c r="CT45">
        <v>10</v>
      </c>
      <c r="CU45">
        <v>2</v>
      </c>
      <c r="CV45">
        <v>2</v>
      </c>
      <c r="CW45">
        <v>8</v>
      </c>
      <c r="CX45">
        <v>10</v>
      </c>
      <c r="CY45">
        <v>4</v>
      </c>
      <c r="CZ45">
        <v>0</v>
      </c>
      <c r="DA45">
        <v>8</v>
      </c>
      <c r="DC45">
        <f>((5/12)*100)</f>
        <v>41.666666666666671</v>
      </c>
      <c r="DD45">
        <f>((4/12)*100)</f>
        <v>33.333333333333329</v>
      </c>
      <c r="DE45">
        <f>((7/12)*100)</f>
        <v>58.333333333333336</v>
      </c>
      <c r="DF45">
        <f>((6/13)*100)</f>
        <v>46.153846153846153</v>
      </c>
      <c r="DG45">
        <f>((5/13)*100)</f>
        <v>38.461538461538467</v>
      </c>
      <c r="DH45">
        <f>((3/13)*100)</f>
        <v>23.076923076923077</v>
      </c>
      <c r="DI45">
        <f>((4/12)*100)</f>
        <v>33.333333333333329</v>
      </c>
      <c r="DJ45">
        <f>((5/12)*100)</f>
        <v>41.666666666666671</v>
      </c>
      <c r="DK45">
        <f>((10/12)*100)</f>
        <v>83.333333333333343</v>
      </c>
      <c r="DL45">
        <f>((7/13)*100)</f>
        <v>53.846153846153847</v>
      </c>
      <c r="DM45">
        <f>((3/13)*100)</f>
        <v>23.076923076923077</v>
      </c>
      <c r="DN45">
        <f>((10/13)*100)</f>
        <v>76.923076923076934</v>
      </c>
      <c r="DP45">
        <f>((3/10)*100)</f>
        <v>30</v>
      </c>
      <c r="DQ45">
        <f>((2/10)*100)</f>
        <v>20</v>
      </c>
      <c r="DR45">
        <f>((4/10)*100)</f>
        <v>40</v>
      </c>
      <c r="DS45">
        <f>((3/9)*100)</f>
        <v>33.333333333333329</v>
      </c>
      <c r="DT45">
        <f>((2/9)*100)</f>
        <v>22.222222222222221</v>
      </c>
      <c r="DU45">
        <f>((0/9)*100)</f>
        <v>0</v>
      </c>
      <c r="DV45">
        <f>((2/10)*100)</f>
        <v>20</v>
      </c>
      <c r="DW45">
        <f>((2/10)*100)</f>
        <v>20</v>
      </c>
      <c r="DX45">
        <f>((8/10)*100)</f>
        <v>80</v>
      </c>
      <c r="DY45">
        <f>((4/10)*100)</f>
        <v>40</v>
      </c>
      <c r="DZ45">
        <f>((0/10)*100)</f>
        <v>0</v>
      </c>
      <c r="EA45">
        <f>((8/10)*100)</f>
        <v>80</v>
      </c>
    </row>
    <row r="46" spans="1:131" x14ac:dyDescent="0.25">
      <c r="A46">
        <v>72.415520000000001</v>
      </c>
      <c r="B46">
        <v>6.9954689999999999</v>
      </c>
      <c r="C46">
        <v>83.142187000000007</v>
      </c>
      <c r="D46">
        <v>8.2710930000000005</v>
      </c>
      <c r="E46">
        <v>84.609167000000014</v>
      </c>
      <c r="F46">
        <v>5.804271</v>
      </c>
      <c r="G46">
        <v>83.73958300000001</v>
      </c>
      <c r="H46">
        <v>8.9803650000000008</v>
      </c>
      <c r="K46">
        <f>(11/200)</f>
        <v>5.5E-2</v>
      </c>
      <c r="L46">
        <f>(12/200)</f>
        <v>0.06</v>
      </c>
      <c r="M46">
        <f>(13/200)</f>
        <v>6.5000000000000002E-2</v>
      </c>
      <c r="N46">
        <f>(13/200)</f>
        <v>6.5000000000000002E-2</v>
      </c>
      <c r="P46">
        <f>(10/200)</f>
        <v>0.05</v>
      </c>
      <c r="Q46">
        <f>(10/200)</f>
        <v>0.05</v>
      </c>
      <c r="R46">
        <f>(10/200)</f>
        <v>0.05</v>
      </c>
      <c r="S46">
        <f>(9/200)</f>
        <v>4.4999999999999998E-2</v>
      </c>
      <c r="U46">
        <f>0.055+0.05</f>
        <v>0.10500000000000001</v>
      </c>
      <c r="V46">
        <f>0.06+0.05</f>
        <v>0.11</v>
      </c>
      <c r="W46">
        <f>0.065+0.05</f>
        <v>0.115</v>
      </c>
      <c r="X46">
        <f>0.065+0.045</f>
        <v>0.11</v>
      </c>
      <c r="Z46">
        <f>SQRT((ABS($A$47-$A$46)^2+(ABS($B$47-$B$46)^2)))</f>
        <v>21.103955275230387</v>
      </c>
      <c r="AA46">
        <f>SQRT((ABS($C$47-$C$46)^2+(ABS($D$47-$D$46)^2)))</f>
        <v>17.727488809575082</v>
      </c>
      <c r="AB46">
        <f>SQRT((ABS($E$47-$E$46)^2+(ABS($F$47-$F$46)^2)))</f>
        <v>18.648726659952956</v>
      </c>
      <c r="AC46">
        <f>SQRT((ABS($G$47-$G$46)^2+(ABS($H$47-$H$46)^2)))</f>
        <v>18.532367637893866</v>
      </c>
      <c r="AJ46">
        <f>1/0.105</f>
        <v>9.5238095238095237</v>
      </c>
      <c r="AK46">
        <f>1/0.11</f>
        <v>9.0909090909090917</v>
      </c>
      <c r="AL46">
        <f>1/0.115</f>
        <v>8.695652173913043</v>
      </c>
      <c r="AM46">
        <f>1/0.11</f>
        <v>9.0909090909090917</v>
      </c>
      <c r="AO46">
        <f>$Z46/$U46</f>
        <v>200.99005024028938</v>
      </c>
      <c r="AP46">
        <f>$AA46/$V46</f>
        <v>161.15898917795528</v>
      </c>
      <c r="AQ46">
        <f>$AB46/$W46</f>
        <v>162.16284052133005</v>
      </c>
      <c r="AR46">
        <f>$AC46/$X46</f>
        <v>168.47606943539878</v>
      </c>
      <c r="AV46">
        <f>((0.055/0.105)*100)</f>
        <v>52.380952380952387</v>
      </c>
      <c r="AW46">
        <f>((0.06/0.11)*100)</f>
        <v>54.54545454545454</v>
      </c>
      <c r="AX46">
        <f>((0.065/0.115)*100)</f>
        <v>56.521739130434781</v>
      </c>
      <c r="AY46">
        <f>((0.065/0.11)*100)</f>
        <v>59.090909090909093</v>
      </c>
      <c r="BA46">
        <f>((0.05/0.105)*100)</f>
        <v>47.61904761904762</v>
      </c>
      <c r="BB46">
        <f>((0.05/0.11)*100)</f>
        <v>45.45454545454546</v>
      </c>
      <c r="BC46">
        <f>((0.05/0.115)*100)</f>
        <v>43.478260869565219</v>
      </c>
      <c r="BD46">
        <f>((0.045/0.11)*100)</f>
        <v>40.909090909090907</v>
      </c>
      <c r="BF46">
        <f>ABS($B$46-$D$46)</f>
        <v>1.2756240000000005</v>
      </c>
      <c r="BG46">
        <f>ABS($F$46-$H$46)</f>
        <v>3.1760940000000009</v>
      </c>
      <c r="BL46">
        <f>SQRT((ABS($A$46-$E$47)^2+(ABS($B$46-$F$47)^2)))</f>
        <v>6.4544099429937711</v>
      </c>
      <c r="BM46">
        <f>SQRT((ABS($C$46-$G$46)^2+(ABS($D$46-$H$46)^2)))</f>
        <v>0.92733421742110034</v>
      </c>
      <c r="BO46">
        <f>SQRT((ABS($A$46-$G$47)^2+(ABS($B$46-$H$47)^2)))</f>
        <v>7.7786520796105032</v>
      </c>
      <c r="BP46">
        <f>SQRT((ABS($C$46-$E$46)^2+(ABS($D$46-$F$46)^2)))</f>
        <v>2.8700594244865423</v>
      </c>
      <c r="BU46">
        <v>11</v>
      </c>
      <c r="BV46">
        <v>5</v>
      </c>
      <c r="BW46">
        <v>5</v>
      </c>
      <c r="BX46">
        <v>7</v>
      </c>
      <c r="BY46">
        <v>12</v>
      </c>
      <c r="BZ46">
        <v>5</v>
      </c>
      <c r="CA46">
        <v>5</v>
      </c>
      <c r="CB46">
        <v>3</v>
      </c>
      <c r="CC46">
        <v>13</v>
      </c>
      <c r="CD46">
        <v>5</v>
      </c>
      <c r="CE46">
        <v>5</v>
      </c>
      <c r="CF46">
        <v>11</v>
      </c>
      <c r="CG46">
        <v>13</v>
      </c>
      <c r="CH46">
        <v>7</v>
      </c>
      <c r="CI46">
        <v>4</v>
      </c>
      <c r="CJ46">
        <v>11</v>
      </c>
      <c r="CL46">
        <v>10</v>
      </c>
      <c r="CM46">
        <v>3</v>
      </c>
      <c r="CN46">
        <v>2</v>
      </c>
      <c r="CO46">
        <v>4</v>
      </c>
      <c r="CP46">
        <v>10</v>
      </c>
      <c r="CQ46">
        <v>3</v>
      </c>
      <c r="CR46">
        <v>3</v>
      </c>
      <c r="CS46">
        <v>0</v>
      </c>
      <c r="CT46">
        <v>10</v>
      </c>
      <c r="CU46">
        <v>2</v>
      </c>
      <c r="CV46">
        <v>3</v>
      </c>
      <c r="CW46">
        <v>7</v>
      </c>
      <c r="CX46">
        <v>9</v>
      </c>
      <c r="CY46">
        <v>4</v>
      </c>
      <c r="CZ46">
        <v>0</v>
      </c>
      <c r="DA46">
        <v>7</v>
      </c>
      <c r="DC46">
        <f>((5/11)*100)</f>
        <v>45.454545454545453</v>
      </c>
      <c r="DD46">
        <f>((5/11)*100)</f>
        <v>45.454545454545453</v>
      </c>
      <c r="DE46">
        <f>((7/11)*100)</f>
        <v>63.636363636363633</v>
      </c>
      <c r="DF46">
        <f>((5/12)*100)</f>
        <v>41.666666666666671</v>
      </c>
      <c r="DG46">
        <f>((5/12)*100)</f>
        <v>41.666666666666671</v>
      </c>
      <c r="DH46">
        <f>((3/12)*100)</f>
        <v>25</v>
      </c>
      <c r="DI46">
        <f>((5/13)*100)</f>
        <v>38.461538461538467</v>
      </c>
      <c r="DJ46">
        <f>((5/13)*100)</f>
        <v>38.461538461538467</v>
      </c>
      <c r="DK46">
        <f>((11/13)*100)</f>
        <v>84.615384615384613</v>
      </c>
      <c r="DL46">
        <f>((7/13)*100)</f>
        <v>53.846153846153847</v>
      </c>
      <c r="DM46">
        <f>((4/13)*100)</f>
        <v>30.76923076923077</v>
      </c>
      <c r="DN46">
        <f>((11/13)*100)</f>
        <v>84.615384615384613</v>
      </c>
      <c r="DP46">
        <f>((3/10)*100)</f>
        <v>30</v>
      </c>
      <c r="DQ46">
        <f>((2/10)*100)</f>
        <v>20</v>
      </c>
      <c r="DR46">
        <f>((4/10)*100)</f>
        <v>40</v>
      </c>
      <c r="DS46">
        <f>((3/10)*100)</f>
        <v>30</v>
      </c>
      <c r="DT46">
        <f>((3/10)*100)</f>
        <v>30</v>
      </c>
      <c r="DU46">
        <f>((0/10)*100)</f>
        <v>0</v>
      </c>
      <c r="DV46">
        <f>((2/10)*100)</f>
        <v>20</v>
      </c>
      <c r="DW46">
        <f>((3/10)*100)</f>
        <v>30</v>
      </c>
      <c r="DX46">
        <f>((7/10)*100)</f>
        <v>70</v>
      </c>
      <c r="DY46">
        <f>((4/9)*100)</f>
        <v>44.444444444444443</v>
      </c>
      <c r="DZ46">
        <f>((0/9)*100)</f>
        <v>0</v>
      </c>
      <c r="EA46">
        <f>((7/9)*100)</f>
        <v>77.777777777777786</v>
      </c>
    </row>
    <row r="47" spans="1:131" x14ac:dyDescent="0.25">
      <c r="A47">
        <v>51.323738000000013</v>
      </c>
      <c r="B47">
        <v>7.7121700000000004</v>
      </c>
      <c r="C47">
        <v>65.436234000000013</v>
      </c>
      <c r="D47">
        <v>9.1446419999999993</v>
      </c>
      <c r="E47">
        <v>65.975781000000012</v>
      </c>
      <c r="F47">
        <v>6.5605330000000004</v>
      </c>
      <c r="G47">
        <v>65.234493000000015</v>
      </c>
      <c r="H47">
        <v>9.9854990000000008</v>
      </c>
      <c r="K47">
        <f>(12/200)</f>
        <v>0.06</v>
      </c>
      <c r="L47">
        <f>(12/200)</f>
        <v>0.06</v>
      </c>
      <c r="M47">
        <f>(13/200)</f>
        <v>6.5000000000000002E-2</v>
      </c>
      <c r="N47">
        <f>(13/200)</f>
        <v>6.5000000000000002E-2</v>
      </c>
      <c r="P47">
        <f>(11/200)</f>
        <v>5.5E-2</v>
      </c>
      <c r="Q47">
        <f>(9/200)</f>
        <v>4.4999999999999998E-2</v>
      </c>
      <c r="R47">
        <f>(10/200)</f>
        <v>0.05</v>
      </c>
      <c r="S47">
        <f>(10/200)</f>
        <v>0.05</v>
      </c>
      <c r="U47">
        <f>0.06+0.055</f>
        <v>0.11499999999999999</v>
      </c>
      <c r="V47">
        <f>0.06+0.045</f>
        <v>0.105</v>
      </c>
      <c r="W47">
        <f>0.065+0.05</f>
        <v>0.115</v>
      </c>
      <c r="X47">
        <f>0.065+0.05</f>
        <v>0.115</v>
      </c>
      <c r="Z47">
        <f>SQRT((ABS($A$48-$A$47)^2+(ABS($B$48-$B$47)^2)))</f>
        <v>20.229949919487687</v>
      </c>
      <c r="AA47">
        <f>SQRT((ABS($C$48-$C$47)^2+(ABS($D$48-$D$47)^2)))</f>
        <v>20.943666386173192</v>
      </c>
      <c r="AB47">
        <f>SQRT((ABS($E$48-$E$47)^2+(ABS($F$48-$F$47)^2)))</f>
        <v>19.990483951178991</v>
      </c>
      <c r="AC47">
        <f>SQRT((ABS($G$48-$G$47)^2+(ABS($H$48-$H$47)^2)))</f>
        <v>20.174196228086142</v>
      </c>
      <c r="AJ47">
        <f>1/0.115</f>
        <v>8.695652173913043</v>
      </c>
      <c r="AK47">
        <f>1/0.105</f>
        <v>9.5238095238095237</v>
      </c>
      <c r="AL47">
        <f>1/0.115</f>
        <v>8.695652173913043</v>
      </c>
      <c r="AM47">
        <f>1/0.115</f>
        <v>8.695652173913043</v>
      </c>
      <c r="AO47">
        <f>$Z47/$U47</f>
        <v>175.91260799554513</v>
      </c>
      <c r="AP47">
        <f>$AA47/$V47</f>
        <v>199.46348939212564</v>
      </c>
      <c r="AQ47">
        <f>$AB47/$W47</f>
        <v>173.8302952276434</v>
      </c>
      <c r="AR47">
        <f>$AC47/$X47</f>
        <v>175.42779328770558</v>
      </c>
      <c r="AV47">
        <f>((0.06/0.115)*100)</f>
        <v>52.173913043478258</v>
      </c>
      <c r="AW47">
        <f>((0.06/0.105)*100)</f>
        <v>57.142857142857139</v>
      </c>
      <c r="AX47">
        <f>((0.065/0.115)*100)</f>
        <v>56.521739130434781</v>
      </c>
      <c r="AY47">
        <f>((0.065/0.115)*100)</f>
        <v>56.521739130434781</v>
      </c>
      <c r="BA47">
        <f>((0.055/0.115)*100)</f>
        <v>47.826086956521735</v>
      </c>
      <c r="BB47">
        <f>((0.045/0.105)*100)</f>
        <v>42.857142857142854</v>
      </c>
      <c r="BC47">
        <f>((0.05/0.115)*100)</f>
        <v>43.478260869565219</v>
      </c>
      <c r="BD47">
        <f>((0.05/0.115)*100)</f>
        <v>43.478260869565219</v>
      </c>
      <c r="BF47">
        <f>ABS($B$47-$D$47)</f>
        <v>1.4324719999999989</v>
      </c>
      <c r="BG47">
        <f>ABS($F$47-$H$47)</f>
        <v>3.4249660000000004</v>
      </c>
      <c r="BL47">
        <f>SQRT((ABS($A$47-$E$48)^2+(ABS($B$47-$F$48)^2)))</f>
        <v>5.4553416806353168</v>
      </c>
      <c r="BM47">
        <f>SQRT((ABS($C$47-$G$47)^2+(ABS($D$47-$H$47)^2)))</f>
        <v>0.86471956467400568</v>
      </c>
      <c r="BO47">
        <f>SQRT((ABS($A$47-$G$48)^2+(ABS($B$47-$H$48)^2)))</f>
        <v>6.69658984638159</v>
      </c>
      <c r="BP47">
        <f>SQRT((ABS($C$47-$E$47)^2+(ABS($D$47-$F$47)^2)))</f>
        <v>2.6398352768856608</v>
      </c>
      <c r="BU47">
        <v>12</v>
      </c>
      <c r="BV47">
        <v>5</v>
      </c>
      <c r="BW47">
        <v>6</v>
      </c>
      <c r="BX47">
        <v>8</v>
      </c>
      <c r="BY47">
        <v>12</v>
      </c>
      <c r="BZ47">
        <v>5</v>
      </c>
      <c r="CA47">
        <v>3</v>
      </c>
      <c r="CB47">
        <v>2</v>
      </c>
      <c r="CC47">
        <v>13</v>
      </c>
      <c r="CD47">
        <v>6</v>
      </c>
      <c r="CE47">
        <v>3</v>
      </c>
      <c r="CF47">
        <v>11</v>
      </c>
      <c r="CG47">
        <v>13</v>
      </c>
      <c r="CH47">
        <v>8</v>
      </c>
      <c r="CI47">
        <v>2</v>
      </c>
      <c r="CJ47">
        <v>11</v>
      </c>
      <c r="CL47">
        <v>11</v>
      </c>
      <c r="CM47">
        <v>4</v>
      </c>
      <c r="CN47">
        <v>4</v>
      </c>
      <c r="CO47">
        <v>6</v>
      </c>
      <c r="CP47">
        <v>9</v>
      </c>
      <c r="CQ47">
        <v>3</v>
      </c>
      <c r="CR47">
        <v>1</v>
      </c>
      <c r="CS47">
        <v>0</v>
      </c>
      <c r="CT47">
        <v>10</v>
      </c>
      <c r="CU47">
        <v>4</v>
      </c>
      <c r="CV47">
        <v>1</v>
      </c>
      <c r="CW47">
        <v>8</v>
      </c>
      <c r="CX47">
        <v>10</v>
      </c>
      <c r="CY47">
        <v>6</v>
      </c>
      <c r="CZ47">
        <v>0</v>
      </c>
      <c r="DA47">
        <v>8</v>
      </c>
      <c r="DC47">
        <f>((5/12)*100)</f>
        <v>41.666666666666671</v>
      </c>
      <c r="DD47">
        <f>((6/12)*100)</f>
        <v>50</v>
      </c>
      <c r="DE47">
        <f>((8/12)*100)</f>
        <v>66.666666666666657</v>
      </c>
      <c r="DF47">
        <f>((5/12)*100)</f>
        <v>41.666666666666671</v>
      </c>
      <c r="DG47">
        <f>((3/12)*100)</f>
        <v>25</v>
      </c>
      <c r="DH47">
        <f>((2/12)*100)</f>
        <v>16.666666666666664</v>
      </c>
      <c r="DI47">
        <f>((6/13)*100)</f>
        <v>46.153846153846153</v>
      </c>
      <c r="DJ47">
        <f>((3/13)*100)</f>
        <v>23.076923076923077</v>
      </c>
      <c r="DK47">
        <f>((11/13)*100)</f>
        <v>84.615384615384613</v>
      </c>
      <c r="DL47">
        <f>((8/13)*100)</f>
        <v>61.53846153846154</v>
      </c>
      <c r="DM47">
        <f>((2/13)*100)</f>
        <v>15.384615384615385</v>
      </c>
      <c r="DN47">
        <f>((11/13)*100)</f>
        <v>84.615384615384613</v>
      </c>
      <c r="DP47">
        <f>((4/11)*100)</f>
        <v>36.363636363636367</v>
      </c>
      <c r="DQ47">
        <f>((4/11)*100)</f>
        <v>36.363636363636367</v>
      </c>
      <c r="DR47">
        <f>((6/11)*100)</f>
        <v>54.54545454545454</v>
      </c>
      <c r="DS47">
        <f>((3/9)*100)</f>
        <v>33.333333333333329</v>
      </c>
      <c r="DT47">
        <f>((1/9)*100)</f>
        <v>11.111111111111111</v>
      </c>
      <c r="DU47">
        <f>((0/9)*100)</f>
        <v>0</v>
      </c>
      <c r="DV47">
        <f>((4/10)*100)</f>
        <v>40</v>
      </c>
      <c r="DW47">
        <f>((1/10)*100)</f>
        <v>10</v>
      </c>
      <c r="DX47">
        <f>((8/10)*100)</f>
        <v>80</v>
      </c>
      <c r="DY47">
        <f>((6/10)*100)</f>
        <v>60</v>
      </c>
      <c r="DZ47">
        <f>((0/10)*100)</f>
        <v>0</v>
      </c>
      <c r="EA47">
        <f>((8/10)*100)</f>
        <v>80</v>
      </c>
    </row>
    <row r="48" spans="1:131" x14ac:dyDescent="0.25">
      <c r="A48">
        <v>31.099190000000014</v>
      </c>
      <c r="B48">
        <v>7.2446960000000002</v>
      </c>
      <c r="C48">
        <v>44.493698000000016</v>
      </c>
      <c r="D48">
        <v>9.3622370000000004</v>
      </c>
      <c r="E48">
        <v>45.985317000000016</v>
      </c>
      <c r="F48">
        <v>6.5887760000000002</v>
      </c>
      <c r="G48">
        <v>45.060528000000012</v>
      </c>
      <c r="H48">
        <v>10.082089</v>
      </c>
      <c r="L48">
        <f>(13/200)</f>
        <v>6.5000000000000002E-2</v>
      </c>
      <c r="M48">
        <f>(13/200)</f>
        <v>6.5000000000000002E-2</v>
      </c>
      <c r="P48">
        <f>(11/200)</f>
        <v>5.5E-2</v>
      </c>
      <c r="Q48">
        <f>(11/200)</f>
        <v>5.5E-2</v>
      </c>
      <c r="R48">
        <f>(10/200)</f>
        <v>0.05</v>
      </c>
      <c r="S48">
        <f>(11/200)</f>
        <v>5.5E-2</v>
      </c>
      <c r="V48">
        <f>0.065+0.055</f>
        <v>0.12</v>
      </c>
      <c r="W48">
        <f>0.065+0.05</f>
        <v>0.115</v>
      </c>
      <c r="AA48">
        <f>SQRT((ABS($C$49-$C$48)^2+(ABS($D$49-$D$48)^2)))</f>
        <v>19.755868174884171</v>
      </c>
      <c r="AB48">
        <f>SQRT((ABS($E$49-$E$48)^2+(ABS($F$49-$F$48)^2)))</f>
        <v>18.805201349267278</v>
      </c>
      <c r="AK48">
        <f>1/0.12</f>
        <v>8.3333333333333339</v>
      </c>
      <c r="AL48">
        <f>1/0.115</f>
        <v>8.695652173913043</v>
      </c>
      <c r="AP48">
        <f>$AA48/$V48</f>
        <v>164.63223479070143</v>
      </c>
      <c r="AQ48">
        <f>$AB48/$W48</f>
        <v>163.52348999362849</v>
      </c>
      <c r="AW48">
        <f>((0.065/0.12)*100)</f>
        <v>54.166666666666671</v>
      </c>
      <c r="AX48">
        <f>((0.065/0.115)*100)</f>
        <v>56.521739130434781</v>
      </c>
      <c r="BB48">
        <f>((0.055/0.12)*100)</f>
        <v>45.833333333333336</v>
      </c>
      <c r="BC48">
        <f>((0.05/0.115)*100)</f>
        <v>43.478260869565219</v>
      </c>
      <c r="BF48">
        <f>ABS($B$48-$D$48)</f>
        <v>2.1175410000000001</v>
      </c>
      <c r="BG48">
        <f>ABS($F$48-$H$48)</f>
        <v>3.4933129999999997</v>
      </c>
      <c r="BI48">
        <v>2.1275544999999996</v>
      </c>
      <c r="BJ48">
        <v>1.8697850000000003</v>
      </c>
      <c r="BM48">
        <f>SQRT((ABS($C$48-$G$48)^2+(ABS($D$48-$H$48)^2)))</f>
        <v>0.91623313125208183</v>
      </c>
      <c r="BP48">
        <f>SQRT((ABS($C$48-$E$48)^2+(ABS($D$48-$F$48)^2)))</f>
        <v>3.1491289525330655</v>
      </c>
      <c r="BY48">
        <v>13</v>
      </c>
      <c r="BZ48">
        <v>5</v>
      </c>
      <c r="CA48">
        <v>4</v>
      </c>
      <c r="CB48">
        <v>2</v>
      </c>
      <c r="CC48">
        <v>13</v>
      </c>
      <c r="CD48">
        <v>6</v>
      </c>
      <c r="CE48">
        <v>4</v>
      </c>
      <c r="CF48">
        <v>10</v>
      </c>
      <c r="CL48">
        <v>11</v>
      </c>
      <c r="CM48">
        <v>3</v>
      </c>
      <c r="CN48">
        <v>4</v>
      </c>
      <c r="CO48">
        <v>7</v>
      </c>
      <c r="CP48">
        <v>11</v>
      </c>
      <c r="CQ48">
        <v>4</v>
      </c>
      <c r="CR48">
        <v>1</v>
      </c>
      <c r="CS48">
        <v>0</v>
      </c>
      <c r="CT48">
        <v>10</v>
      </c>
      <c r="CU48">
        <v>4</v>
      </c>
      <c r="CV48">
        <v>1</v>
      </c>
      <c r="CW48">
        <v>8</v>
      </c>
      <c r="CX48">
        <v>11</v>
      </c>
      <c r="CY48">
        <v>7</v>
      </c>
      <c r="CZ48">
        <v>0</v>
      </c>
      <c r="DA48">
        <v>8</v>
      </c>
      <c r="DF48">
        <f>((5/13)*100)</f>
        <v>38.461538461538467</v>
      </c>
      <c r="DG48">
        <f>((4/13)*100)</f>
        <v>30.76923076923077</v>
      </c>
      <c r="DH48">
        <f>((2/13)*100)</f>
        <v>15.384615384615385</v>
      </c>
      <c r="DI48">
        <f>((6/13)*100)</f>
        <v>46.153846153846153</v>
      </c>
      <c r="DJ48">
        <f>((4/13)*100)</f>
        <v>30.76923076923077</v>
      </c>
      <c r="DK48">
        <f>((10/13)*100)</f>
        <v>76.923076923076934</v>
      </c>
      <c r="DP48">
        <f>((3/11)*100)</f>
        <v>27.27272727272727</v>
      </c>
      <c r="DQ48">
        <f>((4/11)*100)</f>
        <v>36.363636363636367</v>
      </c>
      <c r="DR48">
        <f>((7/11)*100)</f>
        <v>63.636363636363633</v>
      </c>
      <c r="DS48">
        <f>((4/11)*100)</f>
        <v>36.363636363636367</v>
      </c>
      <c r="DT48">
        <f>((1/11)*100)</f>
        <v>9.0909090909090917</v>
      </c>
      <c r="DU48">
        <f>((0/11)*100)</f>
        <v>0</v>
      </c>
      <c r="DV48">
        <f>((4/10)*100)</f>
        <v>40</v>
      </c>
      <c r="DW48">
        <f>((1/10)*100)</f>
        <v>10</v>
      </c>
      <c r="DX48">
        <f>((8/10)*100)</f>
        <v>80</v>
      </c>
      <c r="DY48">
        <f>((7/11)*100)</f>
        <v>63.636363636363633</v>
      </c>
      <c r="DZ48">
        <f>((0/11)*100)</f>
        <v>0</v>
      </c>
      <c r="EA48">
        <f>((8/11)*100)</f>
        <v>72.727272727272734</v>
      </c>
    </row>
    <row r="49" spans="1:125" x14ac:dyDescent="0.25">
      <c r="C49">
        <v>24.740399000000011</v>
      </c>
      <c r="D49">
        <v>9.0436370000000004</v>
      </c>
      <c r="E49">
        <v>27.180367000000018</v>
      </c>
      <c r="F49">
        <v>6.4915479999999999</v>
      </c>
      <c r="Q49">
        <f>(13/200)</f>
        <v>6.5000000000000002E-2</v>
      </c>
      <c r="BP49">
        <f>SQRT((ABS($C$49-$E$49)^2+(ABS($D$49-$F$49)^2)))</f>
        <v>3.5308075712144156</v>
      </c>
      <c r="CP49">
        <v>13</v>
      </c>
      <c r="CQ49">
        <v>3</v>
      </c>
      <c r="CR49">
        <v>4</v>
      </c>
      <c r="CS49">
        <v>0</v>
      </c>
      <c r="DS49">
        <f>((3/13)*100)</f>
        <v>23.076923076923077</v>
      </c>
      <c r="DT49">
        <f>((4/13)*100)</f>
        <v>30.76923076923077</v>
      </c>
      <c r="DU49">
        <f>((0/13)*100)</f>
        <v>0</v>
      </c>
    </row>
    <row r="50" spans="1:125" x14ac:dyDescent="0.25">
      <c r="A50" t="s">
        <v>22</v>
      </c>
      <c r="B50" t="s">
        <v>22</v>
      </c>
      <c r="C50" t="s">
        <v>22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2635-5406-4346-9A92-2BC3E1CB6F26}">
  <dimension ref="A1:CB1020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0" width="4" bestFit="1" customWidth="1"/>
    <col min="41" max="42" width="5" bestFit="1" customWidth="1"/>
    <col min="43" max="43" width="4" bestFit="1" customWidth="1"/>
    <col min="44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301</v>
      </c>
      <c r="BQ1" t="s">
        <v>302</v>
      </c>
      <c r="BR1" t="s">
        <v>303</v>
      </c>
      <c r="BS1" t="s">
        <v>304</v>
      </c>
      <c r="BT1" t="s">
        <v>305</v>
      </c>
      <c r="BU1" t="s">
        <v>306</v>
      </c>
      <c r="BV1" t="s">
        <v>307</v>
      </c>
      <c r="BW1" t="s">
        <v>308</v>
      </c>
      <c r="BX1" t="s">
        <v>309</v>
      </c>
      <c r="BY1" t="s">
        <v>310</v>
      </c>
      <c r="BZ1" t="s">
        <v>311</v>
      </c>
      <c r="CA1" t="s">
        <v>312</v>
      </c>
      <c r="CB1" t="s">
        <v>313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285</v>
      </c>
      <c r="U2">
        <v>162</v>
      </c>
      <c r="X2" t="s">
        <v>275</v>
      </c>
      <c r="Y2" t="s">
        <v>259</v>
      </c>
      <c r="Z2">
        <f>(Z$6/Z$4)*100</f>
        <v>95.679012345679013</v>
      </c>
      <c r="AD2">
        <f>(AD$6/AD$4)*100</f>
        <v>96.551724137931032</v>
      </c>
      <c r="AF2">
        <f>(AF$8/AF$6)*100</f>
        <v>100</v>
      </c>
      <c r="AI2" t="s">
        <v>206</v>
      </c>
      <c r="AJ2">
        <f>COUNTIF($P:$P,0)</f>
        <v>4</v>
      </c>
      <c r="AK2">
        <f>(AJ2/AJ7)*100</f>
        <v>0.39840637450199201</v>
      </c>
      <c r="AL2">
        <f>(4/200)</f>
        <v>0.02</v>
      </c>
      <c r="AN2">
        <v>6</v>
      </c>
      <c r="AO2">
        <v>20</v>
      </c>
      <c r="AP2">
        <v>20</v>
      </c>
      <c r="AQ2">
        <v>4</v>
      </c>
      <c r="AR2">
        <v>3</v>
      </c>
      <c r="AT2">
        <f>(($AO$2-$AN$2)/($AN$3-$AN$2))</f>
        <v>0.53846153846153844</v>
      </c>
      <c r="AU2">
        <f>(($AP$2-$AN$2)/($AN$3-$AN$2))</f>
        <v>0.53846153846153844</v>
      </c>
      <c r="AV2">
        <f>(($AQ$3-$AN$3)/($AN$4-$AN$3))</f>
        <v>0.12</v>
      </c>
      <c r="AW2">
        <f>(($AN$3-$AO$2)/($AO$3-$AO$2))</f>
        <v>0.48</v>
      </c>
      <c r="AX2">
        <f>(($AP$2-$AO$2)/($AO$3-$AO$2))</f>
        <v>0</v>
      </c>
      <c r="AY2">
        <f>(($AQ$3-$AO$2)/($AO$3-$AO$2))</f>
        <v>0.6</v>
      </c>
      <c r="AZ2">
        <f>(($AN$3-$AP$2)/($AP$3-$AP$2))</f>
        <v>0.48</v>
      </c>
      <c r="BA2">
        <f>(($AO$2-$AP$2)/($AP$3-$AP$2))</f>
        <v>0</v>
      </c>
      <c r="BB2">
        <f>(($AQ$3-$AP$2)/($AP$3-$AP$2))</f>
        <v>0.6</v>
      </c>
      <c r="BC2">
        <f>(($AN$2-$AQ$2)/($AQ$3-$AQ$2))</f>
        <v>6.4516129032258063E-2</v>
      </c>
      <c r="BD2">
        <f>(($AO$2-$AQ$2)/($AQ$3-$AQ$2))</f>
        <v>0.5161290322580645</v>
      </c>
      <c r="BE2">
        <f>(($AP$2-$AQ$2)/($AQ$3-$AQ$2))</f>
        <v>0.5161290322580645</v>
      </c>
      <c r="BG2" t="s">
        <v>22</v>
      </c>
      <c r="BH2">
        <v>3</v>
      </c>
      <c r="BI2">
        <f>($BH$6-$BH$3)/200</f>
        <v>0.08</v>
      </c>
      <c r="BJ2">
        <f>($BH$42-$BH$2)/200</f>
        <v>1.1399999999999999</v>
      </c>
      <c r="BK2">
        <f>SUM($BJ:$BJ)</f>
        <v>5.0500000000000007</v>
      </c>
      <c r="BL2" t="s">
        <v>30</v>
      </c>
      <c r="BM2">
        <f>AVERAGE($BI:$BI)</f>
        <v>8.750000000000005E-2</v>
      </c>
      <c r="BN2">
        <f>BK4/BK2</f>
        <v>32.079207920792072</v>
      </c>
      <c r="BQ2">
        <f>1-(($AO$2-$AN$2)/($AN$3-$AN$2))</f>
        <v>0.46153846153846156</v>
      </c>
      <c r="BR2">
        <f>1-(($AP$2-$AN$2)/($AN$3-$AN$2))</f>
        <v>0.46153846153846156</v>
      </c>
      <c r="BS2">
        <f>(($AQ$3-$AN$3)/($AN$4-$AN$3))</f>
        <v>0.12</v>
      </c>
      <c r="BT2">
        <f>(($AN$3-$AO$2)/($AO$3-$AO$2))</f>
        <v>0.48</v>
      </c>
      <c r="BU2">
        <f>(($AP$2-$AO$2)/($AO$3-$AO$2))</f>
        <v>0</v>
      </c>
      <c r="BV2">
        <f>1-(($AQ$3-$AO$2)/($AO$3-$AO$2))</f>
        <v>0.4</v>
      </c>
      <c r="BW2">
        <f>(($AN$3-$AP$2)/($AP$3-$AP$2))</f>
        <v>0.48</v>
      </c>
      <c r="BX2">
        <f>(($AO$2-$AP$2)/($AP$3-$AP$2))</f>
        <v>0</v>
      </c>
      <c r="BY2">
        <f>1-(($AQ$3-$AP$2)/($AP$3-$AP$2))</f>
        <v>0.4</v>
      </c>
      <c r="BZ2">
        <f>(($AN$2-$AQ$2)/($AQ$3-$AQ$2))</f>
        <v>6.4516129032258063E-2</v>
      </c>
      <c r="CA2">
        <f>1-(($AO$2-$AQ$2)/($AQ$3-$AQ$2))</f>
        <v>0.4838709677419355</v>
      </c>
      <c r="CB2">
        <f>1-(($AP$2-$AQ$2)/($AQ$3-$AQ$2))</f>
        <v>0.4838709677419355</v>
      </c>
    </row>
    <row r="3" spans="1:80" x14ac:dyDescent="0.25">
      <c r="A3">
        <v>2</v>
      </c>
      <c r="Q3" t="str">
        <f>CONCATENATE(C3,E3,G3,I3)</f>
        <v/>
      </c>
      <c r="R3">
        <v>4</v>
      </c>
      <c r="T3" t="s">
        <v>279</v>
      </c>
      <c r="U3">
        <v>77</v>
      </c>
      <c r="V3">
        <f xml:space="preserve"> (U3/U$2)*100</f>
        <v>47.530864197530867</v>
      </c>
      <c r="X3" t="s">
        <v>276</v>
      </c>
      <c r="Y3" t="s">
        <v>260</v>
      </c>
      <c r="Z3" t="s">
        <v>247</v>
      </c>
      <c r="AB3" t="s">
        <v>275</v>
      </c>
      <c r="AC3" t="str">
        <f>CONCATENATE($R3,$R4,$R5,$R6)</f>
        <v>4123</v>
      </c>
      <c r="AD3" t="s">
        <v>247</v>
      </c>
      <c r="AF3" t="s">
        <v>249</v>
      </c>
      <c r="AI3" t="s">
        <v>207</v>
      </c>
      <c r="AJ3">
        <f>COUNTIF($P:$P,1)</f>
        <v>285</v>
      </c>
      <c r="AK3">
        <f>(AJ3/AJ7)*100</f>
        <v>28.386454183266935</v>
      </c>
      <c r="AL3">
        <f>(285/200)</f>
        <v>1.425</v>
      </c>
      <c r="AN3">
        <v>32</v>
      </c>
      <c r="AO3">
        <v>45</v>
      </c>
      <c r="AP3">
        <v>45</v>
      </c>
      <c r="AQ3">
        <v>35</v>
      </c>
      <c r="AR3">
        <v>231</v>
      </c>
      <c r="AT3">
        <f>(($AO$3-$AN$3)/($AN$4-$AN$3))</f>
        <v>0.52</v>
      </c>
      <c r="AU3">
        <f>(($AP$3-$AN$3)/($AN$4-$AN$3))</f>
        <v>0.52</v>
      </c>
      <c r="AV3">
        <f>(($AQ$4-$AN$4)/($AN$5-$AN$4))</f>
        <v>0.1111111111111111</v>
      </c>
      <c r="AW3">
        <f>(($AN$4-$AO$3)/($AO$4-$AO$3))</f>
        <v>0.42857142857142855</v>
      </c>
      <c r="AX3">
        <f>(($AP$3-$AO$3)/($AO$4-$AO$3))</f>
        <v>0</v>
      </c>
      <c r="AY3">
        <f>(($AQ$4-$AO$3)/($AO$4-$AO$3))</f>
        <v>0.5357142857142857</v>
      </c>
      <c r="AZ3">
        <f>(($AN$4-$AP$3)/($AP$4-$AP$3))</f>
        <v>0.48</v>
      </c>
      <c r="BA3">
        <f>(($AO$3-$AP$3)/($AP$4-$AP$3))</f>
        <v>0</v>
      </c>
      <c r="BB3">
        <f>(($AQ$4-$AP$3)/($AP$4-$AP$3))</f>
        <v>0.6</v>
      </c>
      <c r="BC3">
        <f>(($AN$3-$AQ$2)/($AQ$3-$AQ$2))</f>
        <v>0.90322580645161288</v>
      </c>
      <c r="BD3">
        <f>(($AO$3-$AQ$3)/($AQ$4-$AQ$3))</f>
        <v>0.4</v>
      </c>
      <c r="BE3">
        <f>(($AP$3-$AQ$3)/($AQ$4-$AQ$3))</f>
        <v>0.4</v>
      </c>
      <c r="BG3">
        <v>4</v>
      </c>
      <c r="BH3">
        <v>4</v>
      </c>
      <c r="BI3">
        <f>($BH$7-$BH$4)/200</f>
        <v>0.13</v>
      </c>
      <c r="BJ3">
        <f>($BH$88-$BH$43)/200</f>
        <v>1.26</v>
      </c>
      <c r="BK3" t="s">
        <v>247</v>
      </c>
      <c r="BL3" t="s">
        <v>31</v>
      </c>
      <c r="BM3">
        <f>STDEV($BI:$BI)</f>
        <v>1.4809871644840033E-2</v>
      </c>
      <c r="BQ3">
        <f>1-(($AO$3-$AN$3)/($AN$4-$AN$3))</f>
        <v>0.48</v>
      </c>
      <c r="BR3">
        <f>1-(($AP$3-$AN$3)/($AN$4-$AN$3))</f>
        <v>0.48</v>
      </c>
      <c r="BS3">
        <f>(($AQ$4-$AN$4)/($AN$5-$AN$4))</f>
        <v>0.1111111111111111</v>
      </c>
      <c r="BT3">
        <f>(($AN$4-$AO$3)/($AO$4-$AO$3))</f>
        <v>0.42857142857142855</v>
      </c>
      <c r="BU3">
        <f>(($AP$3-$AO$3)/($AO$4-$AO$3))</f>
        <v>0</v>
      </c>
      <c r="BV3">
        <f>1-(($AQ$4-$AO$3)/($AO$4-$AO$3))</f>
        <v>0.4642857142857143</v>
      </c>
      <c r="BW3">
        <f>(($AN$4-$AP$3)/($AP$4-$AP$3))</f>
        <v>0.48</v>
      </c>
      <c r="BX3">
        <f>(($AO$3-$AP$3)/($AP$4-$AP$3))</f>
        <v>0</v>
      </c>
      <c r="BY3">
        <f>1-(($AQ$4-$AP$3)/($AP$4-$AP$3))</f>
        <v>0.4</v>
      </c>
      <c r="BZ3">
        <f>1-(($AN$3-$AQ$2)/($AQ$3-$AQ$2))</f>
        <v>9.6774193548387122E-2</v>
      </c>
      <c r="CA3">
        <f>(($AO$3-$AQ$3)/($AQ$4-$AQ$3))</f>
        <v>0.4</v>
      </c>
      <c r="CB3">
        <f>(($AP$3-$AQ$3)/($AQ$4-$AQ$3))</f>
        <v>0.4</v>
      </c>
    </row>
    <row r="4" spans="1:80" x14ac:dyDescent="0.25">
      <c r="A4">
        <v>3</v>
      </c>
      <c r="J4">
        <v>179.81610499999999</v>
      </c>
      <c r="K4" t="s">
        <v>22</v>
      </c>
      <c r="Q4" t="str">
        <f>CONCATENATE(C4,E4,G4,I4)</f>
        <v/>
      </c>
      <c r="R4">
        <v>1</v>
      </c>
      <c r="T4" t="s">
        <v>280</v>
      </c>
      <c r="U4">
        <v>0</v>
      </c>
      <c r="V4">
        <f xml:space="preserve"> (U4/U$2)*100</f>
        <v>0</v>
      </c>
      <c r="X4" t="s">
        <v>277</v>
      </c>
      <c r="Y4" t="s">
        <v>261</v>
      </c>
      <c r="Z4">
        <v>162</v>
      </c>
      <c r="AD4">
        <f>COUNTIF($R:$R,"1")+COUNTIF($R:$R,"2")+COUNTIF($R:$R,"3")+COUNTIF($R:$R,"4")+COUNTIF($R:$R,"3D")+COUNTIF($R:$R,"4D")</f>
        <v>174</v>
      </c>
      <c r="AF4">
        <f>(AF$10/(AF$8+AF$10))*100</f>
        <v>0</v>
      </c>
      <c r="AI4" t="s">
        <v>208</v>
      </c>
      <c r="AJ4">
        <f>COUNTIF($P:$P,2)</f>
        <v>654</v>
      </c>
      <c r="AK4">
        <f>(AJ4/AJ7)*100</f>
        <v>65.139442231075691</v>
      </c>
      <c r="AL4">
        <f>(654/200)</f>
        <v>3.27</v>
      </c>
      <c r="AN4">
        <v>57</v>
      </c>
      <c r="AO4">
        <v>73</v>
      </c>
      <c r="AP4">
        <v>70</v>
      </c>
      <c r="AQ4">
        <v>60</v>
      </c>
      <c r="AR4">
        <v>233</v>
      </c>
      <c r="AT4">
        <f>(($AO$4-$AN$4)/($AN$5-$AN$4))</f>
        <v>0.59259259259259256</v>
      </c>
      <c r="AU4">
        <f>(($AP$4-$AN$4)/($AN$5-$AN$4))</f>
        <v>0.48148148148148145</v>
      </c>
      <c r="AV4">
        <f>(($AQ$5-$AN$5)/($AN$6-$AN$5))</f>
        <v>9.0909090909090912E-2</v>
      </c>
      <c r="AW4">
        <f>(($AN$5-$AO$4)/($AO$5-$AO$4))</f>
        <v>0.5</v>
      </c>
      <c r="AX4">
        <f>(($AP$4-$AO$3)/($AO$4-$AO$3))</f>
        <v>0.8928571428571429</v>
      </c>
      <c r="AY4">
        <f>(($AQ$5-$AO$4)/($AO$5-$AO$4))</f>
        <v>0.59090909090909094</v>
      </c>
      <c r="AZ4">
        <f>(($AN$5-$AP$4)/($AP$5-$AP$4))</f>
        <v>0.56000000000000005</v>
      </c>
      <c r="BA4">
        <f>(($AO$4-$AP$4)/($AP$5-$AP$4))</f>
        <v>0.12</v>
      </c>
      <c r="BB4">
        <f>(($AQ$5-$AP$4)/($AP$5-$AP$4))</f>
        <v>0.64</v>
      </c>
      <c r="BC4">
        <f>(($AN$4-$AQ$3)/($AQ$4-$AQ$3))</f>
        <v>0.88</v>
      </c>
      <c r="BD4">
        <f>(($AO$4-$AQ$4)/($AQ$5-$AQ$4))</f>
        <v>0.5</v>
      </c>
      <c r="BE4">
        <f>(($AP$4-$AQ$4)/($AQ$5-$AQ$4))</f>
        <v>0.38461538461538464</v>
      </c>
      <c r="BG4">
        <v>1</v>
      </c>
      <c r="BH4">
        <v>6</v>
      </c>
      <c r="BI4">
        <f>($BH$8-$BH$5)/200</f>
        <v>7.4999999999999997E-2</v>
      </c>
      <c r="BJ4">
        <f>($BH$135-$BH$89)/200</f>
        <v>1.3</v>
      </c>
      <c r="BK4">
        <f>COUNTA($Y:$Y)-1</f>
        <v>162</v>
      </c>
      <c r="BQ4">
        <f>1-(($AO$4-$AN$4)/($AN$5-$AN$4))</f>
        <v>0.40740740740740744</v>
      </c>
      <c r="BR4">
        <f>(($AP$4-$AN$4)/($AN$5-$AN$4))</f>
        <v>0.48148148148148145</v>
      </c>
      <c r="BS4">
        <f>(($AQ$5-$AN$5)/($AN$6-$AN$5))</f>
        <v>9.0909090909090912E-2</v>
      </c>
      <c r="BT4">
        <f>(($AN$5-$AO$4)/($AO$5-$AO$4))</f>
        <v>0.5</v>
      </c>
      <c r="BU4">
        <f>1-(($AP$4-$AO$3)/($AO$4-$AO$3))</f>
        <v>0.1071428571428571</v>
      </c>
      <c r="BV4">
        <f>1-(($AQ$5-$AO$4)/($AO$5-$AO$4))</f>
        <v>0.40909090909090906</v>
      </c>
      <c r="BW4">
        <f>1-(($AN$5-$AP$4)/($AP$5-$AP$4))</f>
        <v>0.43999999999999995</v>
      </c>
      <c r="BX4">
        <f>(($AO$4-$AP$4)/($AP$5-$AP$4))</f>
        <v>0.12</v>
      </c>
      <c r="BY4">
        <f>1-(($AQ$5-$AP$4)/($AP$5-$AP$4))</f>
        <v>0.36</v>
      </c>
      <c r="BZ4">
        <f>1-(($AN$4-$AQ$3)/($AQ$4-$AQ$3))</f>
        <v>0.12</v>
      </c>
      <c r="CA4">
        <f>(($AO$4-$AQ$4)/($AQ$5-$AQ$4))</f>
        <v>0.5</v>
      </c>
      <c r="CB4">
        <f>(($AP$4-$AQ$4)/($AQ$5-$AQ$4))</f>
        <v>0.38461538461538464</v>
      </c>
    </row>
    <row r="5" spans="1:80" x14ac:dyDescent="0.25">
      <c r="A5">
        <v>4</v>
      </c>
      <c r="H5">
        <v>208.265139</v>
      </c>
      <c r="I5" s="2">
        <v>4</v>
      </c>
      <c r="Q5" t="str">
        <f>CONCATENATE(C5,E5,G5,I5)</f>
        <v>4</v>
      </c>
      <c r="R5">
        <v>2</v>
      </c>
      <c r="T5" t="s">
        <v>281</v>
      </c>
      <c r="U5">
        <v>0</v>
      </c>
      <c r="V5">
        <f xml:space="preserve"> (U5/U$2)*100</f>
        <v>0</v>
      </c>
      <c r="X5" t="s">
        <v>277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61</v>
      </c>
      <c r="AK5">
        <f>(AJ5/AJ7)*100</f>
        <v>6.0756972111553784</v>
      </c>
      <c r="AL5">
        <f>(61/200)</f>
        <v>0.30499999999999999</v>
      </c>
      <c r="AN5">
        <v>84</v>
      </c>
      <c r="AO5">
        <v>95</v>
      </c>
      <c r="AP5">
        <v>95</v>
      </c>
      <c r="AQ5">
        <v>86</v>
      </c>
      <c r="AR5">
        <v>485</v>
      </c>
      <c r="AT5">
        <f>(($AO$5-$AN$5)/($AN$6-$AN$5))</f>
        <v>0.5</v>
      </c>
      <c r="AU5">
        <f>(($AP$5-$AN$5)/($AN$6-$AN$5))</f>
        <v>0.5</v>
      </c>
      <c r="AV5">
        <f>(($AQ$6-$AN$6)/($AN$7-$AN$6))</f>
        <v>0.18181818181818182</v>
      </c>
      <c r="AW5">
        <f>(($AN$6-$AO$5)/($AO$6-$AO$5))</f>
        <v>0.44</v>
      </c>
      <c r="AX5">
        <f>(($AP$5-$AO$5)/($AO$6-$AO$5))</f>
        <v>0</v>
      </c>
      <c r="AY5">
        <f>(($AQ$6-$AO$5)/($AO$6-$AO$5))</f>
        <v>0.6</v>
      </c>
      <c r="AZ5">
        <f>(($AN$6-$AP$5)/($AP$6-$AP$5))</f>
        <v>0.52380952380952384</v>
      </c>
      <c r="BA5">
        <f>(($AO$5-$AP$5)/($AP$6-$AP$5))</f>
        <v>0</v>
      </c>
      <c r="BB5">
        <f>(($AQ$6-$AP$5)/($AP$6-$AP$5))</f>
        <v>0.7142857142857143</v>
      </c>
      <c r="BC5">
        <f>(($AN$5-$AQ$4)/($AQ$5-$AQ$4))</f>
        <v>0.92307692307692313</v>
      </c>
      <c r="BD5">
        <f>(($AO$5-$AQ$5)/($AQ$6-$AQ$5))</f>
        <v>0.375</v>
      </c>
      <c r="BE5">
        <f>(($AP$5-$AQ$5)/($AQ$6-$AQ$5))</f>
        <v>0.375</v>
      </c>
      <c r="BG5">
        <v>2</v>
      </c>
      <c r="BH5">
        <v>20</v>
      </c>
      <c r="BI5">
        <f>($BH$9-$BH$6)/200</f>
        <v>0.125</v>
      </c>
      <c r="BJ5">
        <f>($BH$183-$BH$136)/200</f>
        <v>1.35</v>
      </c>
      <c r="BQ5">
        <f>(($AO$5-$AN$5)/($AN$6-$AN$5))</f>
        <v>0.5</v>
      </c>
      <c r="BR5">
        <f>(($AP$5-$AN$5)/($AN$6-$AN$5))</f>
        <v>0.5</v>
      </c>
      <c r="BS5">
        <f>(($AQ$6-$AN$6)/($AN$7-$AN$6))</f>
        <v>0.18181818181818182</v>
      </c>
      <c r="BT5">
        <f>(($AN$6-$AO$5)/($AO$6-$AO$5))</f>
        <v>0.44</v>
      </c>
      <c r="BU5">
        <f>(($AP$5-$AO$5)/($AO$6-$AO$5))</f>
        <v>0</v>
      </c>
      <c r="BV5">
        <f>1-(($AQ$6-$AO$5)/($AO$6-$AO$5))</f>
        <v>0.4</v>
      </c>
      <c r="BW5">
        <f>1-(($AN$6-$AP$5)/($AP$6-$AP$5))</f>
        <v>0.47619047619047616</v>
      </c>
      <c r="BX5">
        <f>(($AO$5-$AP$5)/($AP$6-$AP$5))</f>
        <v>0</v>
      </c>
      <c r="BY5">
        <f>1-(($AQ$6-$AP$5)/($AP$6-$AP$5))</f>
        <v>0.2857142857142857</v>
      </c>
      <c r="BZ5">
        <f>1-(($AN$5-$AQ$4)/($AQ$5-$AQ$4))</f>
        <v>7.6923076923076872E-2</v>
      </c>
      <c r="CA5">
        <f>(($AO$5-$AQ$5)/($AQ$6-$AQ$5))</f>
        <v>0.375</v>
      </c>
      <c r="CB5">
        <f>(($AP$5-$AQ$5)/($AQ$6-$AQ$5))</f>
        <v>0.375</v>
      </c>
    </row>
    <row r="6" spans="1:80" x14ac:dyDescent="0.25">
      <c r="A6">
        <v>5</v>
      </c>
      <c r="H6">
        <v>208.265139</v>
      </c>
      <c r="I6" s="2">
        <v>4</v>
      </c>
      <c r="Q6" t="str">
        <f>CONCATENATE(C6,E6,G6,I6)</f>
        <v>4</v>
      </c>
      <c r="R6">
        <v>3</v>
      </c>
      <c r="T6" t="s">
        <v>282</v>
      </c>
      <c r="U6">
        <v>62</v>
      </c>
      <c r="V6">
        <f xml:space="preserve"> (U6/U$2)*100</f>
        <v>38.271604938271601</v>
      </c>
      <c r="X6" t="s">
        <v>277</v>
      </c>
      <c r="Y6" t="s">
        <v>263</v>
      </c>
      <c r="Z6">
        <v>155</v>
      </c>
      <c r="AD6">
        <v>168</v>
      </c>
      <c r="AF6">
        <f>COUNTIF($R:$R,1)+COUNTIF($R:$R,2)</f>
        <v>87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106</v>
      </c>
      <c r="AO6">
        <v>120</v>
      </c>
      <c r="AP6">
        <v>116</v>
      </c>
      <c r="AQ6">
        <v>110</v>
      </c>
      <c r="AR6">
        <v>487</v>
      </c>
      <c r="AT6">
        <f>(($AO$6-$AN$6)/($AN$7-$AN$6))</f>
        <v>0.63636363636363635</v>
      </c>
      <c r="AU6">
        <f>(($AP$6-$AN$6)/($AN$7-$AN$6))</f>
        <v>0.45454545454545453</v>
      </c>
      <c r="AV6">
        <f>(($AQ$7-$AN$7)/($AN$8-$AN$7))</f>
        <v>0.30434782608695654</v>
      </c>
      <c r="AW6">
        <f>(($AN$7-$AO$6)/($AO$7-$AO$6))</f>
        <v>0.33333333333333331</v>
      </c>
      <c r="AX6">
        <f>(($AP$6-$AO$5)/($AO$6-$AO$5))</f>
        <v>0.84</v>
      </c>
      <c r="AY6">
        <f>(($AQ$7-$AO$6)/($AO$7-$AO$6))</f>
        <v>0.625</v>
      </c>
      <c r="AZ6">
        <f>(($AN$7-$AP$6)/($AP$7-$AP$6))</f>
        <v>0.54545454545454541</v>
      </c>
      <c r="BA6">
        <f>(($AO$6-$AP$6)/($AP$7-$AP$6))</f>
        <v>0.18181818181818182</v>
      </c>
      <c r="BB6">
        <f>(($AQ$7-$AP$6)/($AP$7-$AP$6))</f>
        <v>0.86363636363636365</v>
      </c>
      <c r="BC6">
        <f>(($AN$6-$AQ$5)/($AQ$6-$AQ$5))</f>
        <v>0.83333333333333337</v>
      </c>
      <c r="BD6">
        <f>(($AO$6-$AQ$6)/($AQ$7-$AQ$6))</f>
        <v>0.4</v>
      </c>
      <c r="BE6">
        <f>(($AP$6-$AQ$6)/($AQ$7-$AQ$6))</f>
        <v>0.24</v>
      </c>
      <c r="BG6">
        <v>3</v>
      </c>
      <c r="BH6">
        <v>20</v>
      </c>
      <c r="BI6">
        <f>($BH$10-$BH$7)/200</f>
        <v>6.5000000000000002E-2</v>
      </c>
      <c r="BQ6">
        <f>1-(($AO$6-$AN$6)/($AN$7-$AN$6))</f>
        <v>0.36363636363636365</v>
      </c>
      <c r="BR6">
        <f>(($AP$6-$AN$6)/($AN$7-$AN$6))</f>
        <v>0.45454545454545453</v>
      </c>
      <c r="BS6">
        <f>(($AQ$7-$AN$7)/($AN$8-$AN$7))</f>
        <v>0.30434782608695654</v>
      </c>
      <c r="BT6">
        <f>(($AN$7-$AO$6)/($AO$7-$AO$6))</f>
        <v>0.33333333333333331</v>
      </c>
      <c r="BU6">
        <f>1-(($AP$6-$AO$5)/($AO$6-$AO$5))</f>
        <v>0.16000000000000003</v>
      </c>
      <c r="BV6">
        <f>1-(($AQ$7-$AO$6)/($AO$7-$AO$6))</f>
        <v>0.375</v>
      </c>
      <c r="BW6">
        <f>1-(($AN$7-$AP$6)/($AP$7-$AP$6))</f>
        <v>0.45454545454545459</v>
      </c>
      <c r="BX6">
        <f>(($AO$6-$AP$6)/($AP$7-$AP$6))</f>
        <v>0.18181818181818182</v>
      </c>
      <c r="BY6">
        <f>1-(($AQ$7-$AP$6)/($AP$7-$AP$6))</f>
        <v>0.13636363636363635</v>
      </c>
      <c r="BZ6">
        <f>1-(($AN$6-$AQ$5)/($AQ$6-$AQ$5))</f>
        <v>0.16666666666666663</v>
      </c>
      <c r="CA6">
        <f>(($AO$6-$AQ$6)/($AQ$7-$AQ$6))</f>
        <v>0.4</v>
      </c>
      <c r="CB6">
        <f>(($AP$6-$AQ$6)/($AQ$7-$AQ$6))</f>
        <v>0.24</v>
      </c>
    </row>
    <row r="7" spans="1:80" x14ac:dyDescent="0.25">
      <c r="A7">
        <v>6</v>
      </c>
      <c r="B7">
        <v>198.05337399999999</v>
      </c>
      <c r="C7" s="3">
        <v>1</v>
      </c>
      <c r="H7">
        <v>208.265139</v>
      </c>
      <c r="I7" s="2">
        <v>4</v>
      </c>
      <c r="P7">
        <v>2</v>
      </c>
      <c r="Q7" t="str">
        <f>CONCATENATE(C7,E7,G7,I7)</f>
        <v>14</v>
      </c>
      <c r="R7">
        <v>1</v>
      </c>
      <c r="T7" t="s">
        <v>283</v>
      </c>
      <c r="U7">
        <v>16</v>
      </c>
      <c r="V7">
        <f xml:space="preserve"> (U7/U$2)*100</f>
        <v>9.8765432098765427</v>
      </c>
      <c r="X7" t="s">
        <v>277</v>
      </c>
      <c r="Y7" t="s">
        <v>264</v>
      </c>
      <c r="AB7" t="s">
        <v>277</v>
      </c>
      <c r="AC7" t="str">
        <f>CONCATENATE($R7,$R8,$R9,$R10)</f>
        <v>1423</v>
      </c>
      <c r="AF7" t="s">
        <v>251</v>
      </c>
      <c r="AI7" t="s">
        <v>211</v>
      </c>
      <c r="AJ7">
        <f>COUNT($P:$P)</f>
        <v>1004</v>
      </c>
      <c r="AN7">
        <v>128</v>
      </c>
      <c r="AO7">
        <v>144</v>
      </c>
      <c r="AP7">
        <v>138</v>
      </c>
      <c r="AQ7">
        <v>135</v>
      </c>
      <c r="AR7">
        <v>747</v>
      </c>
      <c r="AT7">
        <f>(($AO$7-$AN$7)/($AN$8-$AN$7))</f>
        <v>0.69565217391304346</v>
      </c>
      <c r="AU7">
        <f>(($AP$7-$AN$7)/($AN$8-$AN$7))</f>
        <v>0.43478260869565216</v>
      </c>
      <c r="AV7">
        <f>(($AQ$8-$AN$8)/($AN$9-$AN$8))</f>
        <v>0.34782608695652173</v>
      </c>
      <c r="AW7">
        <f>(($AN$8-$AO$7)/($AO$8-$AO$7))</f>
        <v>0.30434782608695654</v>
      </c>
      <c r="AX7">
        <f>(($AP$7-$AO$6)/($AO$7-$AO$6))</f>
        <v>0.75</v>
      </c>
      <c r="AY7">
        <f>(($AQ$8-$AO$7)/($AO$8-$AO$7))</f>
        <v>0.65217391304347827</v>
      </c>
      <c r="AZ7">
        <f>(($AN$8-$AP$7)/($AP$8-$AP$7))</f>
        <v>0.56521739130434778</v>
      </c>
      <c r="BA7">
        <f>(($AO$7-$AP$7)/($AP$8-$AP$7))</f>
        <v>0.2608695652173913</v>
      </c>
      <c r="BB7">
        <f>(($AQ$8-$AP$7)/($AP$8-$AP$7))</f>
        <v>0.91304347826086951</v>
      </c>
      <c r="BC7">
        <f>(($AN$7-$AQ$6)/($AQ$7-$AQ$6))</f>
        <v>0.72</v>
      </c>
      <c r="BD7">
        <f>(($AO$7-$AQ$7)/($AQ$8-$AQ$7))</f>
        <v>0.375</v>
      </c>
      <c r="BE7">
        <f>(($AP$7-$AQ$7)/($AQ$8-$AQ$7))</f>
        <v>0.125</v>
      </c>
      <c r="BG7">
        <v>1</v>
      </c>
      <c r="BH7">
        <v>32</v>
      </c>
      <c r="BI7">
        <f>($BH$11-$BH$8)/200</f>
        <v>0.11</v>
      </c>
      <c r="BQ7">
        <f>1-(($AO$7-$AN$7)/($AN$8-$AN$7))</f>
        <v>0.30434782608695654</v>
      </c>
      <c r="BR7">
        <f>(($AP$7-$AN$7)/($AN$8-$AN$7))</f>
        <v>0.43478260869565216</v>
      </c>
      <c r="BS7">
        <f>(($AQ$8-$AN$8)/($AN$9-$AN$8))</f>
        <v>0.34782608695652173</v>
      </c>
      <c r="BT7">
        <f>(($AN$8-$AO$7)/($AO$8-$AO$7))</f>
        <v>0.30434782608695654</v>
      </c>
      <c r="BU7">
        <f>1-(($AP$7-$AO$6)/($AO$7-$AO$6))</f>
        <v>0.25</v>
      </c>
      <c r="BV7">
        <f>1-(($AQ$8-$AO$7)/($AO$8-$AO$7))</f>
        <v>0.34782608695652173</v>
      </c>
      <c r="BW7">
        <f>1-(($AN$8-$AP$7)/($AP$8-$AP$7))</f>
        <v>0.43478260869565222</v>
      </c>
      <c r="BX7">
        <f>(($AO$7-$AP$7)/($AP$8-$AP$7))</f>
        <v>0.2608695652173913</v>
      </c>
      <c r="BY7">
        <f>1-(($AQ$8-$AP$7)/($AP$8-$AP$7))</f>
        <v>8.6956521739130488E-2</v>
      </c>
      <c r="BZ7">
        <f>1-(($AN$7-$AQ$6)/($AQ$7-$AQ$6))</f>
        <v>0.28000000000000003</v>
      </c>
      <c r="CA7">
        <f>(($AO$7-$AQ$7)/($AQ$8-$AQ$7))</f>
        <v>0.375</v>
      </c>
      <c r="CB7">
        <f>(($AP$7-$AQ$7)/($AQ$8-$AQ$7))</f>
        <v>0.125</v>
      </c>
    </row>
    <row r="8" spans="1:80" x14ac:dyDescent="0.25">
      <c r="A8">
        <v>7</v>
      </c>
      <c r="B8">
        <v>198.043375</v>
      </c>
      <c r="C8" s="3">
        <v>1</v>
      </c>
      <c r="H8">
        <v>208.265139</v>
      </c>
      <c r="I8" s="2">
        <v>4</v>
      </c>
      <c r="P8">
        <v>2</v>
      </c>
      <c r="Q8" t="str">
        <f>CONCATENATE(C8,E8,G8,I8)</f>
        <v>14</v>
      </c>
      <c r="R8">
        <v>4</v>
      </c>
      <c r="T8" t="s">
        <v>284</v>
      </c>
      <c r="U8">
        <v>0</v>
      </c>
      <c r="V8">
        <f xml:space="preserve"> (U8/U$2)*100</f>
        <v>0</v>
      </c>
      <c r="X8" t="s">
        <v>277</v>
      </c>
      <c r="Y8" t="s">
        <v>261</v>
      </c>
      <c r="AF8">
        <f>COUNTIF($R:$R,3)+COUNTIF($R:$R,4)</f>
        <v>87</v>
      </c>
      <c r="AN8">
        <v>151</v>
      </c>
      <c r="AO8">
        <v>167</v>
      </c>
      <c r="AP8">
        <v>161</v>
      </c>
      <c r="AQ8">
        <v>159</v>
      </c>
      <c r="AR8">
        <v>749</v>
      </c>
      <c r="AT8">
        <f>(($AO$8-$AN$8)/($AN$9-$AN$8))</f>
        <v>0.69565217391304346</v>
      </c>
      <c r="AU8">
        <f>(($AP$8-$AN$8)/($AN$9-$AN$8))</f>
        <v>0.43478260869565216</v>
      </c>
      <c r="AV8">
        <f>(($AQ$9-$AN$9)/($AN$10-$AN$9))</f>
        <v>0.31818181818181818</v>
      </c>
      <c r="AW8">
        <f>(($AN$9-$AO$8)/($AO$9-$AO$8))</f>
        <v>0.31818181818181818</v>
      </c>
      <c r="AX8">
        <f>(($AP$8-$AO$7)/($AO$8-$AO$7))</f>
        <v>0.73913043478260865</v>
      </c>
      <c r="AY8">
        <f>(($AQ$9-$AO$8)/($AO$9-$AO$8))</f>
        <v>0.63636363636363635</v>
      </c>
      <c r="AZ8">
        <f>(($AN$9-$AP$8)/($AP$9-$AP$8))</f>
        <v>0.59090909090909094</v>
      </c>
      <c r="BA8">
        <f>(($AO$8-$AP$8)/($AP$9-$AP$8))</f>
        <v>0.27272727272727271</v>
      </c>
      <c r="BB8">
        <f>(($AQ$9-$AP$8)/($AP$9-$AP$8))</f>
        <v>0.90909090909090906</v>
      </c>
      <c r="BC8">
        <f>(($AN$8-$AQ$7)/($AQ$8-$AQ$7))</f>
        <v>0.66666666666666663</v>
      </c>
      <c r="BD8">
        <f>(($AO$8-$AQ$8)/($AQ$9-$AQ$8))</f>
        <v>0.36363636363636365</v>
      </c>
      <c r="BE8">
        <f>(($AP$8-$AQ$8)/($AQ$9-$AQ$8))</f>
        <v>9.0909090909090912E-2</v>
      </c>
      <c r="BG8">
        <v>4</v>
      </c>
      <c r="BH8">
        <v>35</v>
      </c>
      <c r="BI8">
        <f>($BH$12-$BH$9)/200</f>
        <v>7.4999999999999997E-2</v>
      </c>
      <c r="BQ8">
        <f>1-(($AO$8-$AN$8)/($AN$9-$AN$8))</f>
        <v>0.30434782608695654</v>
      </c>
      <c r="BR8">
        <f>(($AP$8-$AN$8)/($AN$9-$AN$8))</f>
        <v>0.43478260869565216</v>
      </c>
      <c r="BS8">
        <f>(($AQ$9-$AN$9)/($AN$10-$AN$9))</f>
        <v>0.31818181818181818</v>
      </c>
      <c r="BT8">
        <f>(($AN$9-$AO$8)/($AO$9-$AO$8))</f>
        <v>0.31818181818181818</v>
      </c>
      <c r="BU8">
        <f>1-(($AP$8-$AO$7)/($AO$8-$AO$7))</f>
        <v>0.26086956521739135</v>
      </c>
      <c r="BV8">
        <f>1-(($AQ$9-$AO$8)/($AO$9-$AO$8))</f>
        <v>0.36363636363636365</v>
      </c>
      <c r="BW8">
        <f>1-(($AN$9-$AP$8)/($AP$9-$AP$8))</f>
        <v>0.40909090909090906</v>
      </c>
      <c r="BX8">
        <f>(($AO$8-$AP$8)/($AP$9-$AP$8))</f>
        <v>0.27272727272727271</v>
      </c>
      <c r="BY8">
        <f>1-(($AQ$9-$AP$8)/($AP$9-$AP$8))</f>
        <v>9.0909090909090939E-2</v>
      </c>
      <c r="BZ8">
        <f>1-(($AN$8-$AQ$7)/($AQ$8-$AQ$7))</f>
        <v>0.33333333333333337</v>
      </c>
      <c r="CA8">
        <f>(($AO$8-$AQ$8)/($AQ$9-$AQ$8))</f>
        <v>0.36363636363636365</v>
      </c>
      <c r="CB8">
        <f>(($AP$8-$AQ$8)/($AQ$9-$AQ$8))</f>
        <v>9.0909090909090912E-2</v>
      </c>
    </row>
    <row r="9" spans="1:80" x14ac:dyDescent="0.25">
      <c r="A9">
        <v>8</v>
      </c>
      <c r="B9">
        <v>198.03922499999999</v>
      </c>
      <c r="C9" s="3">
        <v>1</v>
      </c>
      <c r="H9">
        <v>208.265139</v>
      </c>
      <c r="I9" s="2">
        <v>4</v>
      </c>
      <c r="P9">
        <v>2</v>
      </c>
      <c r="Q9" t="str">
        <f>CONCATENATE(C9,E9,G9,I9)</f>
        <v>14</v>
      </c>
      <c r="R9">
        <v>2</v>
      </c>
      <c r="T9" t="s">
        <v>276</v>
      </c>
      <c r="U9">
        <v>7</v>
      </c>
      <c r="V9">
        <f xml:space="preserve"> (U9/U$2)*100</f>
        <v>4.3209876543209873</v>
      </c>
      <c r="X9" t="s">
        <v>276</v>
      </c>
      <c r="Y9" t="s">
        <v>265</v>
      </c>
      <c r="AF9" t="s">
        <v>252</v>
      </c>
      <c r="AN9">
        <v>174</v>
      </c>
      <c r="AO9">
        <v>189</v>
      </c>
      <c r="AP9">
        <v>183</v>
      </c>
      <c r="AQ9">
        <v>181</v>
      </c>
      <c r="AR9">
        <v>1019</v>
      </c>
      <c r="AT9">
        <f>(($AO$9-$AN$9)/($AN$10-$AN$9))</f>
        <v>0.68181818181818177</v>
      </c>
      <c r="AU9">
        <f>(($AP$9-$AN$9)/($AN$10-$AN$9))</f>
        <v>0.40909090909090912</v>
      </c>
      <c r="AV9">
        <f>(($AQ$10-$AN$10)/($AN$11-$AN$10))</f>
        <v>0.30434782608695654</v>
      </c>
      <c r="AW9">
        <f>(($AN$10-$AO$9)/($AO$10-$AO$9))</f>
        <v>0.30434782608695654</v>
      </c>
      <c r="AX9">
        <f>(($AP$9-$AO$8)/($AO$9-$AO$8))</f>
        <v>0.72727272727272729</v>
      </c>
      <c r="AY9">
        <f>(($AQ$10-$AO$9)/($AO$10-$AO$9))</f>
        <v>0.60869565217391308</v>
      </c>
      <c r="AZ9">
        <f>(($AN$10-$AP$9)/($AP$10-$AP$9))</f>
        <v>0.56521739130434778</v>
      </c>
      <c r="BA9">
        <f>(($AO$9-$AP$9)/($AP$10-$AP$9))</f>
        <v>0.2608695652173913</v>
      </c>
      <c r="BB9">
        <f>(($AQ$10-$AP$9)/($AP$10-$AP$9))</f>
        <v>0.86956521739130432</v>
      </c>
      <c r="BC9">
        <f>(($AN$9-$AQ$8)/($AQ$9-$AQ$8))</f>
        <v>0.68181818181818177</v>
      </c>
      <c r="BD9">
        <f>(($AO$9-$AQ$9)/($AQ$10-$AQ$9))</f>
        <v>0.36363636363636365</v>
      </c>
      <c r="BE9">
        <f>(($AP$9-$AQ$9)/($AQ$10-$AQ$9))</f>
        <v>9.0909090909090912E-2</v>
      </c>
      <c r="BG9">
        <v>2</v>
      </c>
      <c r="BH9">
        <v>45</v>
      </c>
      <c r="BI9">
        <f>($BH$13-$BH$10)/200</f>
        <v>0.125</v>
      </c>
      <c r="BQ9">
        <f>1-(($AO$9-$AN$9)/($AN$10-$AN$9))</f>
        <v>0.31818181818181823</v>
      </c>
      <c r="BR9">
        <f>(($AP$9-$AN$9)/($AN$10-$AN$9))</f>
        <v>0.40909090909090912</v>
      </c>
      <c r="BS9">
        <f>(($AQ$10-$AN$10)/($AN$11-$AN$10))</f>
        <v>0.30434782608695654</v>
      </c>
      <c r="BT9">
        <f>(($AN$10-$AO$9)/($AO$10-$AO$9))</f>
        <v>0.30434782608695654</v>
      </c>
      <c r="BU9">
        <f>1-(($AP$9-$AO$8)/($AO$9-$AO$8))</f>
        <v>0.27272727272727271</v>
      </c>
      <c r="BV9">
        <f>1-(($AQ$10-$AO$9)/($AO$10-$AO$9))</f>
        <v>0.39130434782608692</v>
      </c>
      <c r="BW9">
        <f>1-(($AN$10-$AP$9)/($AP$10-$AP$9))</f>
        <v>0.43478260869565222</v>
      </c>
      <c r="BX9">
        <f>(($AO$9-$AP$9)/($AP$10-$AP$9))</f>
        <v>0.2608695652173913</v>
      </c>
      <c r="BY9">
        <f>1-(($AQ$10-$AP$9)/($AP$10-$AP$9))</f>
        <v>0.13043478260869568</v>
      </c>
      <c r="BZ9">
        <f>1-(($AN$9-$AQ$8)/($AQ$9-$AQ$8))</f>
        <v>0.31818181818181823</v>
      </c>
      <c r="CA9">
        <f>(($AO$9-$AQ$9)/($AQ$10-$AQ$9))</f>
        <v>0.36363636363636365</v>
      </c>
      <c r="CB9">
        <f>(($AP$9-$AQ$9)/($AQ$10-$AQ$9))</f>
        <v>9.0909090909090912E-2</v>
      </c>
    </row>
    <row r="10" spans="1:80" x14ac:dyDescent="0.25">
      <c r="A10">
        <v>9</v>
      </c>
      <c r="B10">
        <v>198.032633</v>
      </c>
      <c r="C10" s="3">
        <v>1</v>
      </c>
      <c r="H10">
        <v>208.265139</v>
      </c>
      <c r="I10" s="2">
        <v>4</v>
      </c>
      <c r="P10">
        <v>2</v>
      </c>
      <c r="Q10" t="str">
        <f>CONCATENATE(C10,E10,G10,I10)</f>
        <v>14</v>
      </c>
      <c r="R10">
        <v>3</v>
      </c>
      <c r="X10" t="s">
        <v>278</v>
      </c>
      <c r="Y10" t="s">
        <v>266</v>
      </c>
      <c r="AF10">
        <v>0</v>
      </c>
      <c r="AN10">
        <v>196</v>
      </c>
      <c r="AO10">
        <v>212</v>
      </c>
      <c r="AP10">
        <v>206</v>
      </c>
      <c r="AQ10">
        <v>203</v>
      </c>
      <c r="AT10">
        <f>(($AO$10-$AN$10)/($AN$11-$AN$10))</f>
        <v>0.69565217391304346</v>
      </c>
      <c r="AU10">
        <f>(($AP$10-$AN$10)/($AN$11-$AN$10))</f>
        <v>0.43478260869565216</v>
      </c>
      <c r="AX10">
        <f>(($AP$10-$AO$9)/($AO$10-$AO$9))</f>
        <v>0.73913043478260865</v>
      </c>
      <c r="AZ10">
        <f>(($AN$11-$AP$10)/($AP$11-$AP$10))</f>
        <v>0.54166666666666663</v>
      </c>
      <c r="BA10">
        <f>(($AO$10-$AP$10)/($AP$11-$AP$10))</f>
        <v>0.25</v>
      </c>
      <c r="BB10">
        <f>(($AQ$11-$AP$10)/($AP$11-$AP$10))</f>
        <v>0.83333333333333337</v>
      </c>
      <c r="BC10">
        <f>(($AN$10-$AQ$9)/($AQ$10-$AQ$9))</f>
        <v>0.68181818181818177</v>
      </c>
      <c r="BD10">
        <f>(($AO$10-$AQ$10)/($AQ$11-$AQ$10))</f>
        <v>0.39130434782608697</v>
      </c>
      <c r="BE10">
        <f>(($AP$10-$AQ$10)/($AQ$11-$AQ$10))</f>
        <v>0.13043478260869565</v>
      </c>
      <c r="BG10">
        <v>3</v>
      </c>
      <c r="BH10">
        <v>45</v>
      </c>
      <c r="BI10">
        <f>($BH$14-$BH$11)/200</f>
        <v>0.08</v>
      </c>
      <c r="BQ10">
        <f>1-(($AO$10-$AN$10)/($AN$11-$AN$10))</f>
        <v>0.30434782608695654</v>
      </c>
      <c r="BR10">
        <f>(($AP$10-$AN$10)/($AN$11-$AN$10))</f>
        <v>0.43478260869565216</v>
      </c>
      <c r="BU10">
        <f>1-(($AP$10-$AO$9)/($AO$10-$AO$9))</f>
        <v>0.26086956521739135</v>
      </c>
      <c r="BW10">
        <f>1-(($AN$11-$AP$10)/($AP$11-$AP$10))</f>
        <v>0.45833333333333337</v>
      </c>
      <c r="BX10">
        <f>(($AO$10-$AP$10)/($AP$11-$AP$10))</f>
        <v>0.25</v>
      </c>
      <c r="BY10">
        <f>1-(($AQ$11-$AP$10)/($AP$11-$AP$10))</f>
        <v>0.16666666666666663</v>
      </c>
      <c r="BZ10">
        <f>1-(($AN$10-$AQ$9)/($AQ$10-$AQ$9))</f>
        <v>0.31818181818181823</v>
      </c>
      <c r="CA10">
        <f>(($AO$10-$AQ$10)/($AQ$11-$AQ$10))</f>
        <v>0.39130434782608697</v>
      </c>
      <c r="CB10">
        <f>(($AP$10-$AQ$10)/($AQ$11-$AQ$10))</f>
        <v>0.13043478260869565</v>
      </c>
    </row>
    <row r="11" spans="1:80" x14ac:dyDescent="0.25">
      <c r="A11">
        <v>10</v>
      </c>
      <c r="B11">
        <v>198.077044</v>
      </c>
      <c r="C11" s="3">
        <v>1</v>
      </c>
      <c r="H11">
        <v>208.265139</v>
      </c>
      <c r="I11" s="2">
        <v>4</v>
      </c>
      <c r="P11">
        <v>2</v>
      </c>
      <c r="Q11" t="str">
        <f>CONCATENATE(C11,E11,G11,I11)</f>
        <v>14</v>
      </c>
      <c r="R11">
        <v>1</v>
      </c>
      <c r="X11" t="s">
        <v>278</v>
      </c>
      <c r="Y11" t="s">
        <v>267</v>
      </c>
      <c r="AB11" t="s">
        <v>278</v>
      </c>
      <c r="AC11" t="str">
        <f>CONCATENATE($R11,$R12,$R13,$R14)</f>
        <v>1432</v>
      </c>
      <c r="AF11" t="s">
        <v>253</v>
      </c>
      <c r="AN11">
        <v>219</v>
      </c>
      <c r="AO11">
        <v>234</v>
      </c>
      <c r="AP11">
        <v>230</v>
      </c>
      <c r="AQ11">
        <v>226</v>
      </c>
      <c r="BC11">
        <f>(($AN$11-$AQ$10)/($AQ$11-$AQ$10))</f>
        <v>0.69565217391304346</v>
      </c>
      <c r="BG11">
        <v>1</v>
      </c>
      <c r="BH11">
        <v>57</v>
      </c>
      <c r="BI11">
        <f>($BH$15-$BH$12)/200</f>
        <v>0.12</v>
      </c>
      <c r="BZ11">
        <f>1-(($AN$11-$AQ$10)/($AQ$11-$AQ$10))</f>
        <v>0.30434782608695654</v>
      </c>
    </row>
    <row r="12" spans="1:80" x14ac:dyDescent="0.25">
      <c r="A12">
        <v>11</v>
      </c>
      <c r="B12">
        <v>198.08948699999999</v>
      </c>
      <c r="C12" s="3">
        <v>1</v>
      </c>
      <c r="H12">
        <v>208.265139</v>
      </c>
      <c r="I12" s="2">
        <v>4</v>
      </c>
      <c r="P12">
        <v>2</v>
      </c>
      <c r="Q12" t="str">
        <f>CONCATENATE(C12,E12,G12,I12)</f>
        <v>14</v>
      </c>
      <c r="R12">
        <v>4</v>
      </c>
      <c r="X12" t="s">
        <v>278</v>
      </c>
      <c r="Y12" t="s">
        <v>268</v>
      </c>
      <c r="AF12">
        <v>0</v>
      </c>
      <c r="AN12">
        <v>248</v>
      </c>
      <c r="AO12">
        <v>263</v>
      </c>
      <c r="AP12">
        <v>236</v>
      </c>
      <c r="AQ12">
        <v>252</v>
      </c>
      <c r="BG12">
        <v>4</v>
      </c>
      <c r="BH12">
        <v>60</v>
      </c>
      <c r="BI12">
        <f>($BH$16-$BH$13)/200</f>
        <v>0.08</v>
      </c>
    </row>
    <row r="13" spans="1:80" x14ac:dyDescent="0.25">
      <c r="A13">
        <v>12</v>
      </c>
      <c r="B13">
        <v>198.10571099999999</v>
      </c>
      <c r="C13" s="3">
        <v>1</v>
      </c>
      <c r="H13">
        <v>208.265139</v>
      </c>
      <c r="I13" s="2">
        <v>4</v>
      </c>
      <c r="P13">
        <v>2</v>
      </c>
      <c r="Q13" t="str">
        <f>CONCATENATE(C13,E13,G13,I13)</f>
        <v>14</v>
      </c>
      <c r="R13">
        <v>3</v>
      </c>
      <c r="X13" t="s">
        <v>276</v>
      </c>
      <c r="Y13" t="s">
        <v>269</v>
      </c>
      <c r="AF13" t="s">
        <v>254</v>
      </c>
      <c r="AN13">
        <v>273</v>
      </c>
      <c r="AO13">
        <v>286</v>
      </c>
      <c r="AP13">
        <v>261</v>
      </c>
      <c r="AQ13">
        <v>277</v>
      </c>
      <c r="BG13">
        <v>3</v>
      </c>
      <c r="BH13">
        <v>70</v>
      </c>
      <c r="BI13">
        <f>($BH$17-$BH$14)/200</f>
        <v>0.11</v>
      </c>
    </row>
    <row r="14" spans="1:80" x14ac:dyDescent="0.25">
      <c r="A14">
        <v>13</v>
      </c>
      <c r="B14">
        <v>198.10002</v>
      </c>
      <c r="C14" s="3">
        <v>1</v>
      </c>
      <c r="H14">
        <v>208.265139</v>
      </c>
      <c r="I14" s="2">
        <v>4</v>
      </c>
      <c r="P14">
        <v>2</v>
      </c>
      <c r="Q14" t="str">
        <f>CONCATENATE(C14,E14,G14,I14)</f>
        <v>14</v>
      </c>
      <c r="R14">
        <v>2</v>
      </c>
      <c r="X14" t="s">
        <v>277</v>
      </c>
      <c r="Y14" t="s">
        <v>263</v>
      </c>
      <c r="AF14">
        <v>0</v>
      </c>
      <c r="AN14">
        <v>294</v>
      </c>
      <c r="AO14">
        <v>309</v>
      </c>
      <c r="AP14">
        <v>280</v>
      </c>
      <c r="AQ14">
        <v>299</v>
      </c>
      <c r="AT14">
        <f>(($AO$12-$AN$12)/($AN$13-$AN$12))</f>
        <v>0.6</v>
      </c>
      <c r="AU14">
        <f>(($AP$13-$AN$12)/($AN$13-$AN$12))</f>
        <v>0.52</v>
      </c>
      <c r="AV14">
        <f>(($AQ$12-$AN$12)/($AN$13-$AN$12))</f>
        <v>0.16</v>
      </c>
      <c r="AW14">
        <f>(($AN$12-$AO$11)/($AO$12-$AO$11))</f>
        <v>0.48275862068965519</v>
      </c>
      <c r="AX14">
        <f>(($AP$12-$AO$11)/($AO$12-$AO$11))</f>
        <v>6.8965517241379309E-2</v>
      </c>
      <c r="AY14">
        <f>(($AQ$12-$AO$11)/($AO$12-$AO$11))</f>
        <v>0.62068965517241381</v>
      </c>
      <c r="AZ14">
        <f>(($AN$12-$AP$12)/($AP$13-$AP$12))</f>
        <v>0.48</v>
      </c>
      <c r="BA14">
        <f>(($AO$12-$AP$13)/($AP$14-$AP$13))</f>
        <v>0.10526315789473684</v>
      </c>
      <c r="BB14">
        <f>(($AQ$12-$AP$12)/($AP$13-$AP$12))</f>
        <v>0.64</v>
      </c>
      <c r="BC14">
        <f>(($AN$13-$AQ$12)/($AQ$13-$AQ$12))</f>
        <v>0.84</v>
      </c>
      <c r="BD14">
        <f>(($AO$12-$AQ$12)/($AQ$13-$AQ$12))</f>
        <v>0.44</v>
      </c>
      <c r="BE14">
        <f>(($AP$13-$AQ$12)/($AQ$13-$AQ$12))</f>
        <v>0.36</v>
      </c>
      <c r="BG14">
        <v>2</v>
      </c>
      <c r="BH14">
        <v>73</v>
      </c>
      <c r="BI14">
        <f>($BH$18-$BH$15)/200</f>
        <v>5.5E-2</v>
      </c>
      <c r="BQ14">
        <f>1-(($AO$12-$AN$12)/($AN$13-$AN$12))</f>
        <v>0.4</v>
      </c>
      <c r="BR14">
        <f>1-(($AP$13-$AN$12)/($AN$13-$AN$12))</f>
        <v>0.48</v>
      </c>
      <c r="BS14">
        <f>(($AQ$12-$AN$12)/($AN$13-$AN$12))</f>
        <v>0.16</v>
      </c>
      <c r="BT14">
        <f>(($AN$12-$AO$11)/($AO$12-$AO$11))</f>
        <v>0.48275862068965519</v>
      </c>
      <c r="BU14">
        <f>(($AP$12-$AO$11)/($AO$12-$AO$11))</f>
        <v>6.8965517241379309E-2</v>
      </c>
      <c r="BV14">
        <f>1-(($AQ$12-$AO$11)/($AO$12-$AO$11))</f>
        <v>0.37931034482758619</v>
      </c>
      <c r="BW14">
        <f>(($AN$12-$AP$12)/($AP$13-$AP$12))</f>
        <v>0.48</v>
      </c>
      <c r="BX14">
        <f>(($AO$12-$AP$13)/($AP$14-$AP$13))</f>
        <v>0.10526315789473684</v>
      </c>
      <c r="BY14">
        <f>1-(($AQ$12-$AP$12)/($AP$13-$AP$12))</f>
        <v>0.36</v>
      </c>
      <c r="BZ14">
        <f>1-(($AN$13-$AQ$12)/($AQ$13-$AQ$12))</f>
        <v>0.16000000000000003</v>
      </c>
      <c r="CA14">
        <f>(($AO$12-$AQ$12)/($AQ$13-$AQ$12))</f>
        <v>0.44</v>
      </c>
      <c r="CB14">
        <f>(($AP$13-$AQ$12)/($AQ$13-$AQ$12))</f>
        <v>0.36</v>
      </c>
    </row>
    <row r="15" spans="1:80" x14ac:dyDescent="0.25">
      <c r="A15">
        <v>14</v>
      </c>
      <c r="B15">
        <v>198.10081700000001</v>
      </c>
      <c r="C15" s="3">
        <v>1</v>
      </c>
      <c r="H15">
        <v>208.265139</v>
      </c>
      <c r="I15" s="2">
        <v>4</v>
      </c>
      <c r="P15">
        <v>2</v>
      </c>
      <c r="Q15" t="str">
        <f>CONCATENATE(C15,E15,G15,I15)</f>
        <v>14</v>
      </c>
      <c r="R15">
        <v>1</v>
      </c>
      <c r="X15" t="s">
        <v>277</v>
      </c>
      <c r="Y15" t="s">
        <v>264</v>
      </c>
      <c r="AB15" t="s">
        <v>277</v>
      </c>
      <c r="AC15" t="str">
        <f>CONCATENATE($R15,$R16,$R17,$R18)</f>
        <v>1423</v>
      </c>
      <c r="AF15" t="s">
        <v>255</v>
      </c>
      <c r="AN15">
        <v>316</v>
      </c>
      <c r="AO15">
        <v>328</v>
      </c>
      <c r="AP15">
        <v>302</v>
      </c>
      <c r="AQ15">
        <v>321</v>
      </c>
      <c r="AT15">
        <f>(($AO$13-$AN$13)/($AN$14-$AN$13))</f>
        <v>0.61904761904761907</v>
      </c>
      <c r="AU15">
        <f>(($AP$14-$AN$13)/($AN$14-$AN$13))</f>
        <v>0.33333333333333331</v>
      </c>
      <c r="AV15">
        <f>(($AQ$13-$AN$13)/($AN$14-$AN$13))</f>
        <v>0.19047619047619047</v>
      </c>
      <c r="AW15">
        <f>(($AN$13-$AO$12)/($AO$13-$AO$12))</f>
        <v>0.43478260869565216</v>
      </c>
      <c r="AX15">
        <f>(($AP$13-$AO$11)/($AO$12-$AO$11))</f>
        <v>0.93103448275862066</v>
      </c>
      <c r="AY15">
        <f>(($AQ$13-$AO$12)/($AO$13-$AO$12))</f>
        <v>0.60869565217391308</v>
      </c>
      <c r="AZ15">
        <f>(($AN$13-$AP$13)/($AP$14-$AP$13))</f>
        <v>0.63157894736842102</v>
      </c>
      <c r="BA15">
        <f>(($AO$13-$AP$14)/($AP$15-$AP$14))</f>
        <v>0.27272727272727271</v>
      </c>
      <c r="BB15">
        <f>(($AQ$13-$AP$13)/($AP$14-$AP$13))</f>
        <v>0.84210526315789469</v>
      </c>
      <c r="BC15">
        <f>(($AN$14-$AQ$13)/($AQ$14-$AQ$13))</f>
        <v>0.77272727272727271</v>
      </c>
      <c r="BD15">
        <f>(($AO$13-$AQ$13)/($AQ$14-$AQ$13))</f>
        <v>0.40909090909090912</v>
      </c>
      <c r="BE15">
        <f>(($AP$14-$AQ$13)/($AQ$14-$AQ$13))</f>
        <v>0.13636363636363635</v>
      </c>
      <c r="BG15">
        <v>1</v>
      </c>
      <c r="BH15">
        <v>84</v>
      </c>
      <c r="BI15">
        <f>($BH$19-$BH$16)/200</f>
        <v>0.1</v>
      </c>
      <c r="BQ15">
        <f>1-(($AO$13-$AN$13)/($AN$14-$AN$13))</f>
        <v>0.38095238095238093</v>
      </c>
      <c r="BR15">
        <f>(($AP$14-$AN$13)/($AN$14-$AN$13))</f>
        <v>0.33333333333333331</v>
      </c>
      <c r="BS15">
        <f>(($AQ$13-$AN$13)/($AN$14-$AN$13))</f>
        <v>0.19047619047619047</v>
      </c>
      <c r="BT15">
        <f>(($AN$13-$AO$12)/($AO$13-$AO$12))</f>
        <v>0.43478260869565216</v>
      </c>
      <c r="BU15">
        <f>1-(($AP$13-$AO$11)/($AO$12-$AO$11))</f>
        <v>6.8965517241379337E-2</v>
      </c>
      <c r="BV15">
        <f>1-(($AQ$13-$AO$12)/($AO$13-$AO$12))</f>
        <v>0.39130434782608692</v>
      </c>
      <c r="BW15">
        <f>1-(($AN$13-$AP$13)/($AP$14-$AP$13))</f>
        <v>0.36842105263157898</v>
      </c>
      <c r="BX15">
        <f>(($AO$13-$AP$14)/($AP$15-$AP$14))</f>
        <v>0.27272727272727271</v>
      </c>
      <c r="BY15">
        <f>1-(($AQ$13-$AP$13)/($AP$14-$AP$13))</f>
        <v>0.15789473684210531</v>
      </c>
      <c r="BZ15">
        <f>1-(($AN$14-$AQ$13)/($AQ$14-$AQ$13))</f>
        <v>0.22727272727272729</v>
      </c>
      <c r="CA15">
        <f>(($AO$13-$AQ$13)/($AQ$14-$AQ$13))</f>
        <v>0.40909090909090912</v>
      </c>
      <c r="CB15">
        <f>(($AP$14-$AQ$13)/($AQ$14-$AQ$13))</f>
        <v>0.13636363636363635</v>
      </c>
    </row>
    <row r="16" spans="1:80" x14ac:dyDescent="0.25">
      <c r="A16">
        <v>15</v>
      </c>
      <c r="B16">
        <v>198.097521</v>
      </c>
      <c r="C16" s="3">
        <v>1</v>
      </c>
      <c r="H16">
        <v>208.265139</v>
      </c>
      <c r="I16" s="2">
        <v>4</v>
      </c>
      <c r="P16">
        <v>2</v>
      </c>
      <c r="Q16" t="str">
        <f>CONCATENATE(C16,E16,G16,I16)</f>
        <v>14</v>
      </c>
      <c r="R16">
        <v>4</v>
      </c>
      <c r="X16" t="s">
        <v>277</v>
      </c>
      <c r="Y16" t="s">
        <v>261</v>
      </c>
      <c r="AF16">
        <v>0</v>
      </c>
      <c r="AN16">
        <v>336</v>
      </c>
      <c r="AO16">
        <v>354</v>
      </c>
      <c r="AP16">
        <v>324</v>
      </c>
      <c r="AQ16">
        <v>344</v>
      </c>
      <c r="AT16">
        <f>(($AO$14-$AN$14)/($AN$15-$AN$14))</f>
        <v>0.68181818181818177</v>
      </c>
      <c r="AU16">
        <f>(($AP$15-$AN$14)/($AN$15-$AN$14))</f>
        <v>0.36363636363636365</v>
      </c>
      <c r="AV16">
        <f>(($AQ$14-$AN$14)/($AN$15-$AN$14))</f>
        <v>0.22727272727272727</v>
      </c>
      <c r="AW16">
        <f>(($AN$14-$AO$13)/($AO$14-$AO$13))</f>
        <v>0.34782608695652173</v>
      </c>
      <c r="AX16">
        <f>(($AP$14-$AO$12)/($AO$13-$AO$12))</f>
        <v>0.73913043478260865</v>
      </c>
      <c r="AY16">
        <f>(($AQ$14-$AO$13)/($AO$14-$AO$13))</f>
        <v>0.56521739130434778</v>
      </c>
      <c r="AZ16">
        <f>(($AN$14-$AP$14)/($AP$15-$AP$14))</f>
        <v>0.63636363636363635</v>
      </c>
      <c r="BA16">
        <f>(($AO$14-$AP$15)/($AP$16-$AP$15))</f>
        <v>0.31818181818181818</v>
      </c>
      <c r="BB16">
        <f>(($AQ$14-$AP$14)/($AP$15-$AP$14))</f>
        <v>0.86363636363636365</v>
      </c>
      <c r="BC16">
        <f>(($AN$15-$AQ$14)/($AQ$15-$AQ$14))</f>
        <v>0.77272727272727271</v>
      </c>
      <c r="BD16">
        <f>(($AO$14-$AQ$14)/($AQ$15-$AQ$14))</f>
        <v>0.45454545454545453</v>
      </c>
      <c r="BE16">
        <f>(($AP$15-$AQ$14)/($AQ$15-$AQ$14))</f>
        <v>0.13636363636363635</v>
      </c>
      <c r="BG16">
        <v>4</v>
      </c>
      <c r="BH16">
        <v>86</v>
      </c>
      <c r="BI16">
        <f>($BH$20-$BH$17)/200</f>
        <v>7.4999999999999997E-2</v>
      </c>
      <c r="BQ16">
        <f>1-(($AO$14-$AN$14)/($AN$15-$AN$14))</f>
        <v>0.31818181818181823</v>
      </c>
      <c r="BR16">
        <f>(($AP$15-$AN$14)/($AN$15-$AN$14))</f>
        <v>0.36363636363636365</v>
      </c>
      <c r="BS16">
        <f>(($AQ$14-$AN$14)/($AN$15-$AN$14))</f>
        <v>0.22727272727272727</v>
      </c>
      <c r="BT16">
        <f>(($AN$14-$AO$13)/($AO$14-$AO$13))</f>
        <v>0.34782608695652173</v>
      </c>
      <c r="BU16">
        <f>1-(($AP$14-$AO$12)/($AO$13-$AO$12))</f>
        <v>0.26086956521739135</v>
      </c>
      <c r="BV16">
        <f>1-(($AQ$14-$AO$13)/($AO$14-$AO$13))</f>
        <v>0.43478260869565222</v>
      </c>
      <c r="BW16">
        <f>1-(($AN$14-$AP$14)/($AP$15-$AP$14))</f>
        <v>0.36363636363636365</v>
      </c>
      <c r="BX16">
        <f>(($AO$14-$AP$15)/($AP$16-$AP$15))</f>
        <v>0.31818181818181818</v>
      </c>
      <c r="BY16">
        <f>1-(($AQ$14-$AP$14)/($AP$15-$AP$14))</f>
        <v>0.13636363636363635</v>
      </c>
      <c r="BZ16">
        <f>1-(($AN$15-$AQ$14)/($AQ$15-$AQ$14))</f>
        <v>0.22727272727272729</v>
      </c>
      <c r="CA16">
        <f>(($AO$14-$AQ$14)/($AQ$15-$AQ$14))</f>
        <v>0.45454545454545453</v>
      </c>
      <c r="CB16">
        <f>(($AP$15-$AQ$14)/($AQ$15-$AQ$14))</f>
        <v>0.13636363636363635</v>
      </c>
    </row>
    <row r="17" spans="1:80" x14ac:dyDescent="0.25">
      <c r="A17">
        <v>16</v>
      </c>
      <c r="B17">
        <v>198.12815699999999</v>
      </c>
      <c r="C17" s="3">
        <v>1</v>
      </c>
      <c r="H17">
        <v>208.265139</v>
      </c>
      <c r="I17" s="2">
        <v>4</v>
      </c>
      <c r="P17">
        <v>2</v>
      </c>
      <c r="Q17" t="str">
        <f>CONCATENATE(C17,E17,G17,I17)</f>
        <v>14</v>
      </c>
      <c r="R17">
        <v>2</v>
      </c>
      <c r="X17" t="s">
        <v>276</v>
      </c>
      <c r="Y17" t="s">
        <v>265</v>
      </c>
      <c r="AF17" t="s">
        <v>256</v>
      </c>
      <c r="AN17">
        <v>360</v>
      </c>
      <c r="AO17">
        <v>377</v>
      </c>
      <c r="AP17">
        <v>345</v>
      </c>
      <c r="AQ17">
        <v>367</v>
      </c>
      <c r="AT17">
        <f>(($AO$15-$AN$15)/($AN$16-$AN$15))</f>
        <v>0.6</v>
      </c>
      <c r="AU17">
        <f>(($AP$16-$AN$15)/($AN$16-$AN$15))</f>
        <v>0.4</v>
      </c>
      <c r="AV17">
        <f>(($AQ$15-$AN$15)/($AN$16-$AN$15))</f>
        <v>0.25</v>
      </c>
      <c r="AW17">
        <f>(($AN$15-$AO$14)/($AO$15-$AO$14))</f>
        <v>0.36842105263157893</v>
      </c>
      <c r="AX17">
        <f>(($AP$15-$AO$13)/($AO$14-$AO$13))</f>
        <v>0.69565217391304346</v>
      </c>
      <c r="AY17">
        <f>(($AQ$15-$AO$14)/($AO$15-$AO$14))</f>
        <v>0.63157894736842102</v>
      </c>
      <c r="AZ17">
        <f>(($AN$15-$AP$15)/($AP$16-$AP$15))</f>
        <v>0.63636363636363635</v>
      </c>
      <c r="BA17">
        <f>(($AO$15-$AP$16)/($AP$17-$AP$16))</f>
        <v>0.19047619047619047</v>
      </c>
      <c r="BB17">
        <f>(($AQ$15-$AP$15)/($AP$16-$AP$15))</f>
        <v>0.86363636363636365</v>
      </c>
      <c r="BC17">
        <f>(($AN$16-$AQ$15)/($AQ$16-$AQ$15))</f>
        <v>0.65217391304347827</v>
      </c>
      <c r="BD17">
        <f>(($AO$15-$AQ$15)/($AQ$16-$AQ$15))</f>
        <v>0.30434782608695654</v>
      </c>
      <c r="BE17">
        <f>(($AP$16-$AQ$15)/($AQ$16-$AQ$15))</f>
        <v>0.13043478260869565</v>
      </c>
      <c r="BG17">
        <v>2</v>
      </c>
      <c r="BH17">
        <v>95</v>
      </c>
      <c r="BI17">
        <f>($BH$21-$BH$18)/200</f>
        <v>0.105</v>
      </c>
      <c r="BQ17">
        <f>1-(($AO$15-$AN$15)/($AN$16-$AN$15))</f>
        <v>0.4</v>
      </c>
      <c r="BR17">
        <f>(($AP$16-$AN$15)/($AN$16-$AN$15))</f>
        <v>0.4</v>
      </c>
      <c r="BS17">
        <f>(($AQ$15-$AN$15)/($AN$16-$AN$15))</f>
        <v>0.25</v>
      </c>
      <c r="BT17">
        <f>(($AN$15-$AO$14)/($AO$15-$AO$14))</f>
        <v>0.36842105263157893</v>
      </c>
      <c r="BU17">
        <f>1-(($AP$15-$AO$13)/($AO$14-$AO$13))</f>
        <v>0.30434782608695654</v>
      </c>
      <c r="BV17">
        <f>1-(($AQ$15-$AO$14)/($AO$15-$AO$14))</f>
        <v>0.36842105263157898</v>
      </c>
      <c r="BW17">
        <f>1-(($AN$15-$AP$15)/($AP$16-$AP$15))</f>
        <v>0.36363636363636365</v>
      </c>
      <c r="BX17">
        <f>(($AO$15-$AP$16)/($AP$17-$AP$16))</f>
        <v>0.19047619047619047</v>
      </c>
      <c r="BY17">
        <f>1-(($AQ$15-$AP$15)/($AP$16-$AP$15))</f>
        <v>0.13636363636363635</v>
      </c>
      <c r="BZ17">
        <f>1-(($AN$16-$AQ$15)/($AQ$16-$AQ$15))</f>
        <v>0.34782608695652173</v>
      </c>
      <c r="CA17">
        <f>(($AO$15-$AQ$15)/($AQ$16-$AQ$15))</f>
        <v>0.30434782608695654</v>
      </c>
      <c r="CB17">
        <f>(($AP$16-$AQ$15)/($AQ$16-$AQ$15))</f>
        <v>0.13043478260869565</v>
      </c>
    </row>
    <row r="18" spans="1:80" x14ac:dyDescent="0.25">
      <c r="A18">
        <v>17</v>
      </c>
      <c r="B18">
        <v>198.028536</v>
      </c>
      <c r="C18" s="3">
        <v>1</v>
      </c>
      <c r="H18">
        <v>208.265139</v>
      </c>
      <c r="I18" s="2">
        <v>4</v>
      </c>
      <c r="P18">
        <v>2</v>
      </c>
      <c r="Q18" t="str">
        <f>CONCATENATE(C18,E18,G18,I18)</f>
        <v>14</v>
      </c>
      <c r="R18">
        <v>3</v>
      </c>
      <c r="X18" t="s">
        <v>278</v>
      </c>
      <c r="Y18" t="s">
        <v>266</v>
      </c>
      <c r="AF18">
        <v>0</v>
      </c>
      <c r="AN18">
        <v>384</v>
      </c>
      <c r="AO18">
        <v>397</v>
      </c>
      <c r="AP18">
        <v>369</v>
      </c>
      <c r="AQ18">
        <v>388</v>
      </c>
      <c r="AT18">
        <f>(($AO$16-$AN$16)/($AN$17-$AN$16))</f>
        <v>0.75</v>
      </c>
      <c r="AU18">
        <f>(($AP$17-$AN$16)/($AN$17-$AN$16))</f>
        <v>0.375</v>
      </c>
      <c r="AV18">
        <f>(($AQ$16-$AN$16)/($AN$17-$AN$16))</f>
        <v>0.33333333333333331</v>
      </c>
      <c r="AW18">
        <f>(($AN$16-$AO$15)/($AO$16-$AO$15))</f>
        <v>0.30769230769230771</v>
      </c>
      <c r="AX18">
        <f>(($AP$16-$AO$14)/($AO$15-$AO$14))</f>
        <v>0.78947368421052633</v>
      </c>
      <c r="AY18">
        <f>(($AQ$16-$AO$15)/($AO$16-$AO$15))</f>
        <v>0.61538461538461542</v>
      </c>
      <c r="AZ18">
        <f>(($AN$16-$AP$16)/($AP$17-$AP$16))</f>
        <v>0.5714285714285714</v>
      </c>
      <c r="BA18">
        <f>(($AO$16-$AP$17)/($AP$18-$AP$17))</f>
        <v>0.375</v>
      </c>
      <c r="BB18">
        <f>(($AQ$16-$AP$16)/($AP$17-$AP$16))</f>
        <v>0.95238095238095233</v>
      </c>
      <c r="BC18">
        <f>(($AN$17-$AQ$16)/($AQ$17-$AQ$16))</f>
        <v>0.69565217391304346</v>
      </c>
      <c r="BD18">
        <f>(($AO$16-$AQ$16)/($AQ$17-$AQ$16))</f>
        <v>0.43478260869565216</v>
      </c>
      <c r="BE18">
        <f>(($AP$17-$AQ$16)/($AQ$17-$AQ$16))</f>
        <v>4.3478260869565216E-2</v>
      </c>
      <c r="BG18">
        <v>3</v>
      </c>
      <c r="BH18">
        <v>95</v>
      </c>
      <c r="BI18">
        <f>($BH$22-$BH$19)/200</f>
        <v>7.0000000000000007E-2</v>
      </c>
      <c r="BQ18">
        <f>1-(($AO$16-$AN$16)/($AN$17-$AN$16))</f>
        <v>0.25</v>
      </c>
      <c r="BR18">
        <f>(($AP$17-$AN$16)/($AN$17-$AN$16))</f>
        <v>0.375</v>
      </c>
      <c r="BS18">
        <f>(($AQ$16-$AN$16)/($AN$17-$AN$16))</f>
        <v>0.33333333333333331</v>
      </c>
      <c r="BT18">
        <f>(($AN$16-$AO$15)/($AO$16-$AO$15))</f>
        <v>0.30769230769230771</v>
      </c>
      <c r="BU18">
        <f>1-(($AP$16-$AO$14)/($AO$15-$AO$14))</f>
        <v>0.21052631578947367</v>
      </c>
      <c r="BV18">
        <f>1-(($AQ$16-$AO$15)/($AO$16-$AO$15))</f>
        <v>0.38461538461538458</v>
      </c>
      <c r="BW18">
        <f>1-(($AN$16-$AP$16)/($AP$17-$AP$16))</f>
        <v>0.4285714285714286</v>
      </c>
      <c r="BX18">
        <f>(($AO$16-$AP$17)/($AP$18-$AP$17))</f>
        <v>0.375</v>
      </c>
      <c r="BY18">
        <f>1-(($AQ$16-$AP$16)/($AP$17-$AP$16))</f>
        <v>4.7619047619047672E-2</v>
      </c>
      <c r="BZ18">
        <f>1-(($AN$17-$AQ$16)/($AQ$17-$AQ$16))</f>
        <v>0.30434782608695654</v>
      </c>
      <c r="CA18">
        <f>(($AO$16-$AQ$16)/($AQ$17-$AQ$16))</f>
        <v>0.43478260869565216</v>
      </c>
      <c r="CB18">
        <f>(($AP$17-$AQ$16)/($AQ$17-$AQ$16))</f>
        <v>4.3478260869565216E-2</v>
      </c>
    </row>
    <row r="19" spans="1:80" x14ac:dyDescent="0.25">
      <c r="A19">
        <v>18</v>
      </c>
      <c r="B19">
        <v>198.004389</v>
      </c>
      <c r="C19" s="3">
        <v>1</v>
      </c>
      <c r="H19">
        <v>208.265139</v>
      </c>
      <c r="I19" s="2">
        <v>4</v>
      </c>
      <c r="P19">
        <v>2</v>
      </c>
      <c r="Q19" t="str">
        <f>CONCATENATE(C19,E19,G19,I19)</f>
        <v>14</v>
      </c>
      <c r="R19">
        <v>1</v>
      </c>
      <c r="X19" t="s">
        <v>278</v>
      </c>
      <c r="Y19" t="s">
        <v>267</v>
      </c>
      <c r="AB19" t="s">
        <v>278</v>
      </c>
      <c r="AC19" t="str">
        <f>CONCATENATE($R19,$R20,$R21,$R22)</f>
        <v>1432</v>
      </c>
      <c r="AF19" t="s">
        <v>257</v>
      </c>
      <c r="AG19" t="s">
        <v>258</v>
      </c>
      <c r="AN19">
        <v>405</v>
      </c>
      <c r="AO19">
        <v>419</v>
      </c>
      <c r="AP19">
        <v>393</v>
      </c>
      <c r="AQ19">
        <v>410</v>
      </c>
      <c r="AT19">
        <f>(($AO$17-$AN$17)/($AN$18-$AN$17))</f>
        <v>0.70833333333333337</v>
      </c>
      <c r="AU19">
        <f>(($AP$18-$AN$17)/($AN$18-$AN$17))</f>
        <v>0.375</v>
      </c>
      <c r="AV19">
        <f>(($AQ$17-$AN$17)/($AN$18-$AN$17))</f>
        <v>0.29166666666666669</v>
      </c>
      <c r="AW19">
        <f>(($AN$17-$AO$16)/($AO$17-$AO$16))</f>
        <v>0.2608695652173913</v>
      </c>
      <c r="AX19">
        <f>(($AP$17-$AO$15)/($AO$16-$AO$15))</f>
        <v>0.65384615384615385</v>
      </c>
      <c r="AY19">
        <f>(($AQ$17-$AO$16)/($AO$17-$AO$16))</f>
        <v>0.56521739130434778</v>
      </c>
      <c r="AZ19">
        <f>(($AN$17-$AP$17)/($AP$18-$AP$17))</f>
        <v>0.625</v>
      </c>
      <c r="BA19">
        <f>(($AO$17-$AP$18)/($AP$19-$AP$18))</f>
        <v>0.33333333333333331</v>
      </c>
      <c r="BB19">
        <f>(($AQ$17-$AP$17)/($AP$18-$AP$17))</f>
        <v>0.91666666666666663</v>
      </c>
      <c r="BC19">
        <f>(($AN$18-$AQ$17)/($AQ$18-$AQ$17))</f>
        <v>0.80952380952380953</v>
      </c>
      <c r="BD19">
        <f>(($AO$17-$AQ$17)/($AQ$18-$AQ$17))</f>
        <v>0.47619047619047616</v>
      </c>
      <c r="BE19">
        <f>(($AP$18-$AQ$17)/($AQ$18-$AQ$17))</f>
        <v>9.5238095238095233E-2</v>
      </c>
      <c r="BG19">
        <v>1</v>
      </c>
      <c r="BH19">
        <v>106</v>
      </c>
      <c r="BI19">
        <f>($BH$23-$BH$20)/200</f>
        <v>0.09</v>
      </c>
      <c r="BQ19">
        <f>1-(($AO$17-$AN$17)/($AN$18-$AN$17))</f>
        <v>0.29166666666666663</v>
      </c>
      <c r="BR19">
        <f>(($AP$18-$AN$17)/($AN$18-$AN$17))</f>
        <v>0.375</v>
      </c>
      <c r="BS19">
        <f>(($AQ$17-$AN$17)/($AN$18-$AN$17))</f>
        <v>0.29166666666666669</v>
      </c>
      <c r="BT19">
        <f>(($AN$17-$AO$16)/($AO$17-$AO$16))</f>
        <v>0.2608695652173913</v>
      </c>
      <c r="BU19">
        <f>1-(($AP$17-$AO$15)/($AO$16-$AO$15))</f>
        <v>0.34615384615384615</v>
      </c>
      <c r="BV19">
        <f>1-(($AQ$17-$AO$16)/($AO$17-$AO$16))</f>
        <v>0.43478260869565222</v>
      </c>
      <c r="BW19">
        <f>1-(($AN$17-$AP$17)/($AP$18-$AP$17))</f>
        <v>0.375</v>
      </c>
      <c r="BX19">
        <f>(($AO$17-$AP$18)/($AP$19-$AP$18))</f>
        <v>0.33333333333333331</v>
      </c>
      <c r="BY19">
        <f>1-(($AQ$17-$AP$17)/($AP$18-$AP$17))</f>
        <v>8.333333333333337E-2</v>
      </c>
      <c r="BZ19">
        <f>1-(($AN$18-$AQ$17)/($AQ$18-$AQ$17))</f>
        <v>0.19047619047619047</v>
      </c>
      <c r="CA19">
        <f>(($AO$17-$AQ$17)/($AQ$18-$AQ$17))</f>
        <v>0.47619047619047616</v>
      </c>
      <c r="CB19">
        <f>(($AP$18-$AQ$17)/($AQ$18-$AQ$17))</f>
        <v>9.5238095238095233E-2</v>
      </c>
    </row>
    <row r="20" spans="1:80" x14ac:dyDescent="0.25">
      <c r="A20">
        <v>19</v>
      </c>
      <c r="P20">
        <v>0</v>
      </c>
      <c r="Q20" t="str">
        <f>CONCATENATE(C20,E20,G20,I20)</f>
        <v/>
      </c>
      <c r="R20">
        <v>4</v>
      </c>
      <c r="X20" t="s">
        <v>278</v>
      </c>
      <c r="Y20" t="s">
        <v>268</v>
      </c>
      <c r="AF20">
        <v>0</v>
      </c>
      <c r="AG20">
        <v>0</v>
      </c>
      <c r="AN20">
        <v>428</v>
      </c>
      <c r="AO20">
        <v>442</v>
      </c>
      <c r="AP20">
        <v>415</v>
      </c>
      <c r="AQ20">
        <v>435</v>
      </c>
      <c r="AT20">
        <f>(($AO$18-$AN$18)/($AN$19-$AN$18))</f>
        <v>0.61904761904761907</v>
      </c>
      <c r="AU20">
        <f>(($AP$19-$AN$18)/($AN$19-$AN$18))</f>
        <v>0.42857142857142855</v>
      </c>
      <c r="AV20">
        <f>(($AQ$18-$AN$18)/($AN$19-$AN$18))</f>
        <v>0.19047619047619047</v>
      </c>
      <c r="AW20">
        <f>(($AN$18-$AO$17)/($AO$18-$AO$17))</f>
        <v>0.35</v>
      </c>
      <c r="AX20">
        <f>(($AP$18-$AO$16)/($AO$17-$AO$16))</f>
        <v>0.65217391304347827</v>
      </c>
      <c r="AY20">
        <f>(($AQ$18-$AO$17)/($AO$18-$AO$17))</f>
        <v>0.55000000000000004</v>
      </c>
      <c r="AZ20">
        <f>(($AN$18-$AP$18)/($AP$19-$AP$18))</f>
        <v>0.625</v>
      </c>
      <c r="BA20">
        <f>(($AO$18-$AP$19)/($AP$20-$AP$19))</f>
        <v>0.18181818181818182</v>
      </c>
      <c r="BB20">
        <f>(($AQ$18-$AP$18)/($AP$19-$AP$18))</f>
        <v>0.79166666666666663</v>
      </c>
      <c r="BC20">
        <f>(($AN$19-$AQ$18)/($AQ$19-$AQ$18))</f>
        <v>0.77272727272727271</v>
      </c>
      <c r="BD20">
        <f>(($AO$18-$AQ$18)/($AQ$19-$AQ$18))</f>
        <v>0.40909090909090912</v>
      </c>
      <c r="BE20">
        <f>(($AP$19-$AQ$18)/($AQ$19-$AQ$18))</f>
        <v>0.22727272727272727</v>
      </c>
      <c r="BG20">
        <v>4</v>
      </c>
      <c r="BH20">
        <v>110</v>
      </c>
      <c r="BI20">
        <f>($BH$24-$BH$21)/200</f>
        <v>9.5000000000000001E-2</v>
      </c>
      <c r="BQ20">
        <f>1-(($AO$18-$AN$18)/($AN$19-$AN$18))</f>
        <v>0.38095238095238093</v>
      </c>
      <c r="BR20">
        <f>(($AP$19-$AN$18)/($AN$19-$AN$18))</f>
        <v>0.42857142857142855</v>
      </c>
      <c r="BS20">
        <f>(($AQ$18-$AN$18)/($AN$19-$AN$18))</f>
        <v>0.19047619047619047</v>
      </c>
      <c r="BT20">
        <f>(($AN$18-$AO$17)/($AO$18-$AO$17))</f>
        <v>0.35</v>
      </c>
      <c r="BU20">
        <f>1-(($AP$18-$AO$16)/($AO$17-$AO$16))</f>
        <v>0.34782608695652173</v>
      </c>
      <c r="BV20">
        <f>1-(($AQ$18-$AO$17)/($AO$18-$AO$17))</f>
        <v>0.44999999999999996</v>
      </c>
      <c r="BW20">
        <f>1-(($AN$18-$AP$18)/($AP$19-$AP$18))</f>
        <v>0.375</v>
      </c>
      <c r="BX20">
        <f>(($AO$18-$AP$19)/($AP$20-$AP$19))</f>
        <v>0.18181818181818182</v>
      </c>
      <c r="BY20">
        <f>1-(($AQ$18-$AP$18)/($AP$19-$AP$18))</f>
        <v>0.20833333333333337</v>
      </c>
      <c r="BZ20">
        <f>1-(($AN$19-$AQ$18)/($AQ$19-$AQ$18))</f>
        <v>0.22727272727272729</v>
      </c>
      <c r="CA20">
        <f>(($AO$18-$AQ$18)/($AQ$19-$AQ$18))</f>
        <v>0.40909090909090912</v>
      </c>
      <c r="CB20">
        <f>(($AP$19-$AQ$18)/($AQ$19-$AQ$18))</f>
        <v>0.22727272727272727</v>
      </c>
    </row>
    <row r="21" spans="1:80" x14ac:dyDescent="0.25">
      <c r="A21">
        <v>20</v>
      </c>
      <c r="D21">
        <v>186.83289199999999</v>
      </c>
      <c r="E21" s="4">
        <v>2</v>
      </c>
      <c r="F21">
        <v>197.86827700000001</v>
      </c>
      <c r="G21" s="5">
        <v>3</v>
      </c>
      <c r="P21">
        <v>2</v>
      </c>
      <c r="Q21" t="str">
        <f>CONCATENATE(C21,E21,G21,I21)</f>
        <v>23</v>
      </c>
      <c r="R21">
        <v>3</v>
      </c>
      <c r="X21" t="s">
        <v>278</v>
      </c>
      <c r="Y21" t="s">
        <v>270</v>
      </c>
      <c r="AF21">
        <v>0</v>
      </c>
      <c r="AG21">
        <v>0</v>
      </c>
      <c r="AN21">
        <v>452</v>
      </c>
      <c r="AO21">
        <v>467</v>
      </c>
      <c r="AP21">
        <v>438</v>
      </c>
      <c r="AQ21">
        <v>459</v>
      </c>
      <c r="AT21">
        <f>(($AO$19-$AN$19)/($AN$20-$AN$19))</f>
        <v>0.60869565217391308</v>
      </c>
      <c r="AU21">
        <f>(($AP$20-$AN$19)/($AN$20-$AN$19))</f>
        <v>0.43478260869565216</v>
      </c>
      <c r="AV21">
        <f>(($AQ$19-$AN$19)/($AN$20-$AN$19))</f>
        <v>0.21739130434782608</v>
      </c>
      <c r="AW21">
        <f>(($AN$19-$AO$18)/($AO$19-$AO$18))</f>
        <v>0.36363636363636365</v>
      </c>
      <c r="AX21">
        <f>(($AP$19-$AO$17)/($AO$18-$AO$17))</f>
        <v>0.8</v>
      </c>
      <c r="AY21">
        <f>(($AQ$19-$AO$18)/($AO$19-$AO$18))</f>
        <v>0.59090909090909094</v>
      </c>
      <c r="AZ21">
        <f>(($AN$19-$AP$19)/($AP$20-$AP$19))</f>
        <v>0.54545454545454541</v>
      </c>
      <c r="BA21">
        <f>(($AO$19-$AP$20)/($AP$21-$AP$20))</f>
        <v>0.17391304347826086</v>
      </c>
      <c r="BB21">
        <f>(($AQ$19-$AP$19)/($AP$20-$AP$19))</f>
        <v>0.77272727272727271</v>
      </c>
      <c r="BC21">
        <f>(($AN$20-$AQ$19)/($AQ$20-$AQ$19))</f>
        <v>0.72</v>
      </c>
      <c r="BD21">
        <f>(($AO$19-$AQ$19)/($AQ$20-$AQ$19))</f>
        <v>0.36</v>
      </c>
      <c r="BE21">
        <f>(($AP$20-$AQ$19)/($AQ$20-$AQ$19))</f>
        <v>0.2</v>
      </c>
      <c r="BG21">
        <v>3</v>
      </c>
      <c r="BH21">
        <v>116</v>
      </c>
      <c r="BI21">
        <f>($BH$25-$BH$22)/200</f>
        <v>0.09</v>
      </c>
      <c r="BQ21">
        <f>1-(($AO$19-$AN$19)/($AN$20-$AN$19))</f>
        <v>0.39130434782608692</v>
      </c>
      <c r="BR21">
        <f>(($AP$20-$AN$19)/($AN$20-$AN$19))</f>
        <v>0.43478260869565216</v>
      </c>
      <c r="BS21">
        <f>(($AQ$19-$AN$19)/($AN$20-$AN$19))</f>
        <v>0.21739130434782608</v>
      </c>
      <c r="BT21">
        <f>(($AN$19-$AO$18)/($AO$19-$AO$18))</f>
        <v>0.36363636363636365</v>
      </c>
      <c r="BU21">
        <f>1-(($AP$19-$AO$17)/($AO$18-$AO$17))</f>
        <v>0.19999999999999996</v>
      </c>
      <c r="BV21">
        <f>1-(($AQ$19-$AO$18)/($AO$19-$AO$18))</f>
        <v>0.40909090909090906</v>
      </c>
      <c r="BW21">
        <f>1-(($AN$19-$AP$19)/($AP$20-$AP$19))</f>
        <v>0.45454545454545459</v>
      </c>
      <c r="BX21">
        <f>(($AO$19-$AP$20)/($AP$21-$AP$20))</f>
        <v>0.17391304347826086</v>
      </c>
      <c r="BY21">
        <f>1-(($AQ$19-$AP$19)/($AP$20-$AP$19))</f>
        <v>0.22727272727272729</v>
      </c>
      <c r="BZ21">
        <f>1-(($AN$20-$AQ$19)/($AQ$20-$AQ$19))</f>
        <v>0.28000000000000003</v>
      </c>
      <c r="CA21">
        <f>(($AO$19-$AQ$19)/($AQ$20-$AQ$19))</f>
        <v>0.36</v>
      </c>
      <c r="CB21">
        <f>(($AP$20-$AQ$19)/($AQ$20-$AQ$19))</f>
        <v>0.2</v>
      </c>
    </row>
    <row r="22" spans="1:80" x14ac:dyDescent="0.25">
      <c r="A22">
        <v>21</v>
      </c>
      <c r="D22">
        <v>186.77704499999999</v>
      </c>
      <c r="E22" s="4">
        <v>2</v>
      </c>
      <c r="F22">
        <v>197.82663199999999</v>
      </c>
      <c r="G22" s="5">
        <v>3</v>
      </c>
      <c r="P22">
        <v>2</v>
      </c>
      <c r="Q22" t="str">
        <f>CONCATENATE(C22,E22,G22,I22)</f>
        <v>23</v>
      </c>
      <c r="R22">
        <v>2</v>
      </c>
      <c r="X22" t="s">
        <v>278</v>
      </c>
      <c r="Y22" t="s">
        <v>266</v>
      </c>
      <c r="AF22">
        <v>0</v>
      </c>
      <c r="AG22">
        <v>0</v>
      </c>
      <c r="AN22">
        <v>480</v>
      </c>
      <c r="AO22">
        <v>488</v>
      </c>
      <c r="AP22">
        <v>464</v>
      </c>
      <c r="AQ22">
        <v>483</v>
      </c>
      <c r="AT22">
        <f>(($AO$20-$AN$20)/($AN$21-$AN$20))</f>
        <v>0.58333333333333337</v>
      </c>
      <c r="AU22">
        <f>(($AP$21-$AN$20)/($AN$21-$AN$20))</f>
        <v>0.41666666666666669</v>
      </c>
      <c r="AV22">
        <f>(($AQ$20-$AN$20)/($AN$21-$AN$20))</f>
        <v>0.29166666666666669</v>
      </c>
      <c r="AW22">
        <f>(($AN$20-$AO$19)/($AO$20-$AO$19))</f>
        <v>0.39130434782608697</v>
      </c>
      <c r="AX22">
        <f>(($AP$20-$AO$18)/($AO$19-$AO$18))</f>
        <v>0.81818181818181823</v>
      </c>
      <c r="AY22">
        <f>(($AQ$20-$AO$19)/($AO$20-$AO$19))</f>
        <v>0.69565217391304346</v>
      </c>
      <c r="AZ22">
        <f>(($AN$20-$AP$20)/($AP$21-$AP$20))</f>
        <v>0.56521739130434778</v>
      </c>
      <c r="BA22">
        <f>(($AO$20-$AP$21)/($AP$22-$AP$21))</f>
        <v>0.15384615384615385</v>
      </c>
      <c r="BB22">
        <f>(($AQ$20-$AP$20)/($AP$21-$AP$20))</f>
        <v>0.86956521739130432</v>
      </c>
      <c r="BC22">
        <f>(($AN$21-$AQ$20)/($AQ$21-$AQ$20))</f>
        <v>0.70833333333333337</v>
      </c>
      <c r="BD22">
        <f>(($AO$20-$AQ$20)/($AQ$21-$AQ$20))</f>
        <v>0.29166666666666669</v>
      </c>
      <c r="BE22">
        <f>(($AP$21-$AQ$20)/($AQ$21-$AQ$20))</f>
        <v>0.125</v>
      </c>
      <c r="BG22">
        <v>2</v>
      </c>
      <c r="BH22">
        <v>120</v>
      </c>
      <c r="BI22">
        <f>($BH$26-$BH$23)/200</f>
        <v>0.08</v>
      </c>
      <c r="BQ22">
        <f>1-(($AO$20-$AN$20)/($AN$21-$AN$20))</f>
        <v>0.41666666666666663</v>
      </c>
      <c r="BR22">
        <f>(($AP$21-$AN$20)/($AN$21-$AN$20))</f>
        <v>0.41666666666666669</v>
      </c>
      <c r="BS22">
        <f>(($AQ$20-$AN$20)/($AN$21-$AN$20))</f>
        <v>0.29166666666666669</v>
      </c>
      <c r="BT22">
        <f>(($AN$20-$AO$19)/($AO$20-$AO$19))</f>
        <v>0.39130434782608697</v>
      </c>
      <c r="BU22">
        <f>1-(($AP$20-$AO$18)/($AO$19-$AO$18))</f>
        <v>0.18181818181818177</v>
      </c>
      <c r="BV22">
        <f>1-(($AQ$20-$AO$19)/($AO$20-$AO$19))</f>
        <v>0.30434782608695654</v>
      </c>
      <c r="BW22">
        <f>1-(($AN$20-$AP$20)/($AP$21-$AP$20))</f>
        <v>0.43478260869565222</v>
      </c>
      <c r="BX22">
        <f>(($AO$20-$AP$21)/($AP$22-$AP$21))</f>
        <v>0.15384615384615385</v>
      </c>
      <c r="BY22">
        <f>1-(($AQ$20-$AP$20)/($AP$21-$AP$20))</f>
        <v>0.13043478260869568</v>
      </c>
      <c r="BZ22">
        <f>1-(($AN$21-$AQ$20)/($AQ$21-$AQ$20))</f>
        <v>0.29166666666666663</v>
      </c>
      <c r="CA22">
        <f>(($AO$20-$AQ$20)/($AQ$21-$AQ$20))</f>
        <v>0.29166666666666669</v>
      </c>
      <c r="CB22">
        <f>(($AP$21-$AQ$20)/($AQ$21-$AQ$20))</f>
        <v>0.125</v>
      </c>
    </row>
    <row r="23" spans="1:80" x14ac:dyDescent="0.25">
      <c r="A23">
        <v>22</v>
      </c>
      <c r="D23">
        <v>186.816191</v>
      </c>
      <c r="E23" s="4">
        <v>2</v>
      </c>
      <c r="F23">
        <v>197.87684100000001</v>
      </c>
      <c r="G23" s="5">
        <v>3</v>
      </c>
      <c r="P23">
        <v>2</v>
      </c>
      <c r="Q23" t="str">
        <f>CONCATENATE(C23,E23,G23,I23)</f>
        <v>23</v>
      </c>
      <c r="R23">
        <v>1</v>
      </c>
      <c r="X23" t="s">
        <v>278</v>
      </c>
      <c r="Y23" t="s">
        <v>267</v>
      </c>
      <c r="AB23" t="s">
        <v>278</v>
      </c>
      <c r="AC23" t="str">
        <f>CONCATENATE($R23,$R24,$R25,$R26)</f>
        <v>1432</v>
      </c>
      <c r="AF23">
        <v>0</v>
      </c>
      <c r="AG23">
        <v>0</v>
      </c>
      <c r="AN23">
        <v>505</v>
      </c>
      <c r="AO23">
        <v>513</v>
      </c>
      <c r="AP23">
        <v>497</v>
      </c>
      <c r="AQ23">
        <v>498</v>
      </c>
      <c r="AT23">
        <f>(($AO$21-$AN$21)/($AN$22-$AN$21))</f>
        <v>0.5357142857142857</v>
      </c>
      <c r="AU23">
        <f>(($AP$22-$AN$21)/($AN$22-$AN$21))</f>
        <v>0.42857142857142855</v>
      </c>
      <c r="AV23">
        <f>(($AQ$21-$AN$21)/($AN$22-$AN$21))</f>
        <v>0.25</v>
      </c>
      <c r="AW23">
        <f>(($AN$21-$AO$20)/($AO$21-$AO$20))</f>
        <v>0.4</v>
      </c>
      <c r="AX23">
        <f>(($AP$21-$AO$19)/($AO$20-$AO$19))</f>
        <v>0.82608695652173914</v>
      </c>
      <c r="AY23">
        <f>(($AQ$21-$AO$20)/($AO$21-$AO$20))</f>
        <v>0.68</v>
      </c>
      <c r="AZ23">
        <f>(($AN$21-$AP$21)/($AP$22-$AP$21))</f>
        <v>0.53846153846153844</v>
      </c>
      <c r="BB23">
        <f>(($AQ$21-$AP$21)/($AP$22-$AP$21))</f>
        <v>0.80769230769230771</v>
      </c>
      <c r="BC23">
        <f>(($AN$22-$AQ$21)/($AQ$22-$AQ$21))</f>
        <v>0.875</v>
      </c>
      <c r="BD23">
        <f>(($AO$21-$AQ$21)/($AQ$22-$AQ$21))</f>
        <v>0.33333333333333331</v>
      </c>
      <c r="BE23">
        <f>(($AP$22-$AQ$21)/($AQ$22-$AQ$21))</f>
        <v>0.20833333333333334</v>
      </c>
      <c r="BG23">
        <v>1</v>
      </c>
      <c r="BH23">
        <v>128</v>
      </c>
      <c r="BI23">
        <f>($BH$27-$BH$24)/200</f>
        <v>0.08</v>
      </c>
      <c r="BQ23">
        <f>1-(($AO$21-$AN$21)/($AN$22-$AN$21))</f>
        <v>0.4642857142857143</v>
      </c>
      <c r="BR23">
        <f>(($AP$22-$AN$21)/($AN$22-$AN$21))</f>
        <v>0.42857142857142855</v>
      </c>
      <c r="BS23">
        <f>(($AQ$21-$AN$21)/($AN$22-$AN$21))</f>
        <v>0.25</v>
      </c>
      <c r="BT23">
        <f>(($AN$21-$AO$20)/($AO$21-$AO$20))</f>
        <v>0.4</v>
      </c>
      <c r="BU23">
        <f>1-(($AP$21-$AO$19)/($AO$20-$AO$19))</f>
        <v>0.17391304347826086</v>
      </c>
      <c r="BV23">
        <f>1-(($AQ$21-$AO$20)/($AO$21-$AO$20))</f>
        <v>0.31999999999999995</v>
      </c>
      <c r="BW23">
        <f>1-(($AN$21-$AP$21)/($AP$22-$AP$21))</f>
        <v>0.46153846153846156</v>
      </c>
      <c r="BY23">
        <f>1-(($AQ$21-$AP$21)/($AP$22-$AP$21))</f>
        <v>0.19230769230769229</v>
      </c>
      <c r="BZ23">
        <f>1-(($AN$22-$AQ$21)/($AQ$22-$AQ$21))</f>
        <v>0.125</v>
      </c>
      <c r="CA23">
        <f>(($AO$21-$AQ$21)/($AQ$22-$AQ$21))</f>
        <v>0.33333333333333331</v>
      </c>
      <c r="CB23">
        <f>(($AP$22-$AQ$21)/($AQ$22-$AQ$21))</f>
        <v>0.20833333333333334</v>
      </c>
    </row>
    <row r="24" spans="1:80" x14ac:dyDescent="0.25">
      <c r="A24">
        <v>23</v>
      </c>
      <c r="D24">
        <v>186.80214899999999</v>
      </c>
      <c r="E24" s="4">
        <v>2</v>
      </c>
      <c r="F24">
        <v>197.877478</v>
      </c>
      <c r="G24" s="5">
        <v>3</v>
      </c>
      <c r="P24">
        <v>2</v>
      </c>
      <c r="Q24" t="str">
        <f>CONCATENATE(C24,E24,G24,I24)</f>
        <v>23</v>
      </c>
      <c r="R24">
        <v>4</v>
      </c>
      <c r="X24" t="s">
        <v>278</v>
      </c>
      <c r="Y24" t="s">
        <v>268</v>
      </c>
      <c r="AN24">
        <v>530</v>
      </c>
      <c r="AO24">
        <v>537</v>
      </c>
      <c r="AP24">
        <v>520</v>
      </c>
      <c r="AQ24">
        <v>524</v>
      </c>
      <c r="AX24">
        <f>(($AP$22-$AO$20)/($AO$21-$AO$20))</f>
        <v>0.88</v>
      </c>
      <c r="BG24">
        <v>4</v>
      </c>
      <c r="BH24">
        <v>135</v>
      </c>
      <c r="BI24">
        <f>($BH$28-$BH$25)/200</f>
        <v>0.105</v>
      </c>
      <c r="BU24">
        <f>1-(($AP$22-$AO$20)/($AO$21-$AO$20))</f>
        <v>0.12</v>
      </c>
    </row>
    <row r="25" spans="1:80" x14ac:dyDescent="0.25">
      <c r="A25">
        <v>24</v>
      </c>
      <c r="D25">
        <v>186.76598200000001</v>
      </c>
      <c r="E25" s="4">
        <v>2</v>
      </c>
      <c r="F25">
        <v>197.91843599999999</v>
      </c>
      <c r="G25" s="5">
        <v>3</v>
      </c>
      <c r="P25">
        <v>2</v>
      </c>
      <c r="Q25" t="str">
        <f>CONCATENATE(C25,E25,G25,I25)</f>
        <v>23</v>
      </c>
      <c r="R25">
        <v>3</v>
      </c>
      <c r="X25" t="s">
        <v>278</v>
      </c>
      <c r="Y25" t="s">
        <v>270</v>
      </c>
      <c r="AN25">
        <v>552</v>
      </c>
      <c r="AO25">
        <v>560</v>
      </c>
      <c r="AP25">
        <v>544</v>
      </c>
      <c r="AQ25">
        <v>547</v>
      </c>
      <c r="BG25">
        <v>3</v>
      </c>
      <c r="BH25">
        <v>138</v>
      </c>
      <c r="BI25">
        <f>($BH$29-$BH$26)/200</f>
        <v>8.5000000000000006E-2</v>
      </c>
    </row>
    <row r="26" spans="1:80" x14ac:dyDescent="0.25">
      <c r="A26">
        <v>25</v>
      </c>
      <c r="D26">
        <v>186.79358500000001</v>
      </c>
      <c r="E26" s="4">
        <v>2</v>
      </c>
      <c r="F26">
        <v>197.89971399999999</v>
      </c>
      <c r="G26" s="5">
        <v>3</v>
      </c>
      <c r="P26">
        <v>2</v>
      </c>
      <c r="Q26" t="str">
        <f>CONCATENATE(C26,E26,G26,I26)</f>
        <v>23</v>
      </c>
      <c r="R26">
        <v>2</v>
      </c>
      <c r="X26" t="s">
        <v>278</v>
      </c>
      <c r="Y26" t="s">
        <v>266</v>
      </c>
      <c r="AN26">
        <v>573</v>
      </c>
      <c r="AO26">
        <v>581</v>
      </c>
      <c r="AP26">
        <v>566</v>
      </c>
      <c r="AQ26">
        <v>570</v>
      </c>
      <c r="BG26">
        <v>2</v>
      </c>
      <c r="BH26">
        <v>144</v>
      </c>
      <c r="BI26">
        <f>($BH$30-$BH$27)/200</f>
        <v>0.08</v>
      </c>
    </row>
    <row r="27" spans="1:80" x14ac:dyDescent="0.25">
      <c r="A27">
        <v>26</v>
      </c>
      <c r="D27">
        <v>186.80305300000001</v>
      </c>
      <c r="E27" s="4">
        <v>2</v>
      </c>
      <c r="F27">
        <v>197.92455100000001</v>
      </c>
      <c r="G27" s="5">
        <v>3</v>
      </c>
      <c r="P27">
        <v>2</v>
      </c>
      <c r="Q27" t="str">
        <f>CONCATENATE(C27,E27,G27,I27)</f>
        <v>23</v>
      </c>
      <c r="R27">
        <v>1</v>
      </c>
      <c r="X27" t="s">
        <v>278</v>
      </c>
      <c r="Y27" t="s">
        <v>267</v>
      </c>
      <c r="AB27" t="s">
        <v>278</v>
      </c>
      <c r="AC27" t="str">
        <f>CONCATENATE($R27,$R28,$R29,$R30)</f>
        <v>1432</v>
      </c>
      <c r="AN27">
        <v>596</v>
      </c>
      <c r="AO27">
        <v>606</v>
      </c>
      <c r="AP27">
        <v>586</v>
      </c>
      <c r="AQ27">
        <v>593</v>
      </c>
      <c r="AT27">
        <f>(($AO$23-$AN$23)/($AN$24-$AN$23))</f>
        <v>0.32</v>
      </c>
      <c r="AU27">
        <f>(($AP$24-$AN$23)/($AN$24-$AN$23))</f>
        <v>0.6</v>
      </c>
      <c r="AV27">
        <f>(($AQ$24-$AN$23)/($AN$24-$AN$23))</f>
        <v>0.76</v>
      </c>
      <c r="AW27">
        <f>(($AN$23-$AO$22)/($AO$23-$AO$22))</f>
        <v>0.68</v>
      </c>
      <c r="AX27">
        <f>(($AP$23-$AO$22)/($AO$23-$AO$22))</f>
        <v>0.36</v>
      </c>
      <c r="AY27">
        <f>(($AQ$23-$AO$22)/($AO$23-$AO$22))</f>
        <v>0.4</v>
      </c>
      <c r="AZ27">
        <f>(($AN$23-$AP$23)/($AP$24-$AP$23))</f>
        <v>0.34782608695652173</v>
      </c>
      <c r="BA27">
        <f>(($AO$23-$AP$23)/($AP$24-$AP$23))</f>
        <v>0.69565217391304346</v>
      </c>
      <c r="BB27">
        <f>(($AQ$23-$AP$23)/($AP$24-$AP$23))</f>
        <v>4.3478260869565216E-2</v>
      </c>
      <c r="BC27">
        <f>(($AN$23-$AQ$23)/($AQ$24-$AQ$23))</f>
        <v>0.26923076923076922</v>
      </c>
      <c r="BD27">
        <f>(($AO$23-$AQ$23)/($AQ$24-$AQ$23))</f>
        <v>0.57692307692307687</v>
      </c>
      <c r="BE27">
        <f>(($AP$24-$AQ$23)/($AQ$24-$AQ$23))</f>
        <v>0.84615384615384615</v>
      </c>
      <c r="BG27">
        <v>1</v>
      </c>
      <c r="BH27">
        <v>151</v>
      </c>
      <c r="BI27">
        <f>($BH$31-$BH$28)/200</f>
        <v>7.4999999999999997E-2</v>
      </c>
      <c r="BQ27">
        <f>(($AO$23-$AN$23)/($AN$24-$AN$23))</f>
        <v>0.32</v>
      </c>
      <c r="BR27">
        <f>1-(($AP$24-$AN$23)/($AN$24-$AN$23))</f>
        <v>0.4</v>
      </c>
      <c r="BS27">
        <f>1-(($AQ$24-$AN$23)/($AN$24-$AN$23))</f>
        <v>0.24</v>
      </c>
      <c r="BT27">
        <f>1-(($AN$23-$AO$22)/($AO$23-$AO$22))</f>
        <v>0.31999999999999995</v>
      </c>
      <c r="BU27">
        <f>(($AP$23-$AO$22)/($AO$23-$AO$22))</f>
        <v>0.36</v>
      </c>
      <c r="BV27">
        <f>(($AQ$23-$AO$22)/($AO$23-$AO$22))</f>
        <v>0.4</v>
      </c>
      <c r="BW27">
        <f>(($AN$23-$AP$23)/($AP$24-$AP$23))</f>
        <v>0.34782608695652173</v>
      </c>
      <c r="BX27">
        <f>1-(($AO$23-$AP$23)/($AP$24-$AP$23))</f>
        <v>0.30434782608695654</v>
      </c>
      <c r="BY27">
        <f>(($AQ$23-$AP$23)/($AP$24-$AP$23))</f>
        <v>4.3478260869565216E-2</v>
      </c>
      <c r="BZ27">
        <f>(($AN$23-$AQ$23)/($AQ$24-$AQ$23))</f>
        <v>0.26923076923076922</v>
      </c>
      <c r="CA27">
        <f>1-(($AO$23-$AQ$23)/($AQ$24-$AQ$23))</f>
        <v>0.42307692307692313</v>
      </c>
      <c r="CB27">
        <f>1-(($AP$24-$AQ$23)/($AQ$24-$AQ$23))</f>
        <v>0.15384615384615385</v>
      </c>
    </row>
    <row r="28" spans="1:80" x14ac:dyDescent="0.25">
      <c r="A28">
        <v>27</v>
      </c>
      <c r="D28">
        <v>186.82385099999999</v>
      </c>
      <c r="E28" s="4">
        <v>2</v>
      </c>
      <c r="F28">
        <v>197.96768800000001</v>
      </c>
      <c r="G28" s="5">
        <v>3</v>
      </c>
      <c r="P28">
        <v>2</v>
      </c>
      <c r="Q28" t="str">
        <f>CONCATENATE(C28,E28,G28,I28)</f>
        <v>23</v>
      </c>
      <c r="R28">
        <v>4</v>
      </c>
      <c r="X28" t="s">
        <v>278</v>
      </c>
      <c r="Y28" t="s">
        <v>268</v>
      </c>
      <c r="AN28">
        <v>619</v>
      </c>
      <c r="AO28">
        <v>631</v>
      </c>
      <c r="AP28">
        <v>611</v>
      </c>
      <c r="AQ28">
        <v>615</v>
      </c>
      <c r="AT28">
        <f>(($AO$24-$AN$24)/($AN$25-$AN$24))</f>
        <v>0.31818181818181818</v>
      </c>
      <c r="AU28">
        <f>(($AP$25-$AN$24)/($AN$25-$AN$24))</f>
        <v>0.63636363636363635</v>
      </c>
      <c r="AV28">
        <f>(($AQ$25-$AN$24)/($AN$25-$AN$24))</f>
        <v>0.77272727272727271</v>
      </c>
      <c r="AW28">
        <f>(($AN$24-$AO$23)/($AO$24-$AO$23))</f>
        <v>0.70833333333333337</v>
      </c>
      <c r="AX28">
        <f>(($AP$24-$AO$23)/($AO$24-$AO$23))</f>
        <v>0.29166666666666669</v>
      </c>
      <c r="AY28">
        <f>(($AQ$24-$AO$23)/($AO$24-$AO$23))</f>
        <v>0.45833333333333331</v>
      </c>
      <c r="AZ28">
        <f>(($AN$24-$AP$24)/($AP$25-$AP$24))</f>
        <v>0.41666666666666669</v>
      </c>
      <c r="BA28">
        <f>(($AO$24-$AP$24)/($AP$25-$AP$24))</f>
        <v>0.70833333333333337</v>
      </c>
      <c r="BB28">
        <f>(($AQ$24-$AP$24)/($AP$25-$AP$24))</f>
        <v>0.16666666666666666</v>
      </c>
      <c r="BC28">
        <f>(($AN$24-$AQ$24)/($AQ$25-$AQ$24))</f>
        <v>0.2608695652173913</v>
      </c>
      <c r="BD28">
        <f>(($AO$24-$AQ$24)/($AQ$25-$AQ$24))</f>
        <v>0.56521739130434778</v>
      </c>
      <c r="BE28">
        <f>(($AP$25-$AQ$24)/($AQ$25-$AQ$24))</f>
        <v>0.86956521739130432</v>
      </c>
      <c r="BG28">
        <v>4</v>
      </c>
      <c r="BH28">
        <v>159</v>
      </c>
      <c r="BI28">
        <f>($BH$32-$BH$29)/200</f>
        <v>0.1</v>
      </c>
      <c r="BQ28">
        <f>(($AO$24-$AN$24)/($AN$25-$AN$24))</f>
        <v>0.31818181818181818</v>
      </c>
      <c r="BR28">
        <f>1-(($AP$25-$AN$24)/($AN$25-$AN$24))</f>
        <v>0.36363636363636365</v>
      </c>
      <c r="BS28">
        <f>1-(($AQ$25-$AN$24)/($AN$25-$AN$24))</f>
        <v>0.22727272727272729</v>
      </c>
      <c r="BT28">
        <f>1-(($AN$24-$AO$23)/($AO$24-$AO$23))</f>
        <v>0.29166666666666663</v>
      </c>
      <c r="BU28">
        <f>(($AP$24-$AO$23)/($AO$24-$AO$23))</f>
        <v>0.29166666666666669</v>
      </c>
      <c r="BV28">
        <f>(($AQ$24-$AO$23)/($AO$24-$AO$23))</f>
        <v>0.45833333333333331</v>
      </c>
      <c r="BW28">
        <f>(($AN$24-$AP$24)/($AP$25-$AP$24))</f>
        <v>0.41666666666666669</v>
      </c>
      <c r="BX28">
        <f>1-(($AO$24-$AP$24)/($AP$25-$AP$24))</f>
        <v>0.29166666666666663</v>
      </c>
      <c r="BY28">
        <f>(($AQ$24-$AP$24)/($AP$25-$AP$24))</f>
        <v>0.16666666666666666</v>
      </c>
      <c r="BZ28">
        <f>(($AN$24-$AQ$24)/($AQ$25-$AQ$24))</f>
        <v>0.2608695652173913</v>
      </c>
      <c r="CA28">
        <f>1-(($AO$24-$AQ$24)/($AQ$25-$AQ$24))</f>
        <v>0.43478260869565222</v>
      </c>
      <c r="CB28">
        <f>1-(($AP$25-$AQ$24)/($AQ$25-$AQ$24))</f>
        <v>0.13043478260869568</v>
      </c>
    </row>
    <row r="29" spans="1:80" x14ac:dyDescent="0.25">
      <c r="A29">
        <v>28</v>
      </c>
      <c r="D29">
        <v>186.79411899999999</v>
      </c>
      <c r="E29" s="4">
        <v>2</v>
      </c>
      <c r="F29">
        <v>197.940989</v>
      </c>
      <c r="G29" s="5">
        <v>3</v>
      </c>
      <c r="P29">
        <v>2</v>
      </c>
      <c r="Q29" t="str">
        <f>CONCATENATE(C29,E29,G29,I29)</f>
        <v>23</v>
      </c>
      <c r="R29">
        <v>3</v>
      </c>
      <c r="X29" t="s">
        <v>278</v>
      </c>
      <c r="Y29" t="s">
        <v>270</v>
      </c>
      <c r="AN29">
        <v>643</v>
      </c>
      <c r="AO29">
        <v>653</v>
      </c>
      <c r="AP29">
        <v>634</v>
      </c>
      <c r="AQ29">
        <v>640</v>
      </c>
      <c r="AT29">
        <f>(($AO$25-$AN$25)/($AN$26-$AN$25))</f>
        <v>0.38095238095238093</v>
      </c>
      <c r="AU29">
        <f>(($AP$26-$AN$25)/($AN$26-$AN$25))</f>
        <v>0.66666666666666663</v>
      </c>
      <c r="AV29">
        <f>(($AQ$26-$AN$25)/($AN$26-$AN$25))</f>
        <v>0.8571428571428571</v>
      </c>
      <c r="AW29">
        <f>(($AN$25-$AO$24)/($AO$25-$AO$24))</f>
        <v>0.65217391304347827</v>
      </c>
      <c r="AX29">
        <f>(($AP$25-$AO$24)/($AO$25-$AO$24))</f>
        <v>0.30434782608695654</v>
      </c>
      <c r="AY29">
        <f>(($AQ$25-$AO$24)/($AO$25-$AO$24))</f>
        <v>0.43478260869565216</v>
      </c>
      <c r="AZ29">
        <f>(($AN$25-$AP$25)/($AP$26-$AP$25))</f>
        <v>0.36363636363636365</v>
      </c>
      <c r="BA29">
        <f>(($AO$25-$AP$25)/($AP$26-$AP$25))</f>
        <v>0.72727272727272729</v>
      </c>
      <c r="BB29">
        <f>(($AQ$25-$AP$25)/($AP$26-$AP$25))</f>
        <v>0.13636363636363635</v>
      </c>
      <c r="BC29">
        <f>(($AN$25-$AQ$25)/($AQ$26-$AQ$25))</f>
        <v>0.21739130434782608</v>
      </c>
      <c r="BD29">
        <f>(($AO$25-$AQ$25)/($AQ$26-$AQ$25))</f>
        <v>0.56521739130434778</v>
      </c>
      <c r="BE29">
        <f>(($AP$26-$AQ$25)/($AQ$26-$AQ$25))</f>
        <v>0.82608695652173914</v>
      </c>
      <c r="BG29">
        <v>3</v>
      </c>
      <c r="BH29">
        <v>161</v>
      </c>
      <c r="BI29">
        <f>($BH$33-$BH$30)/200</f>
        <v>0.08</v>
      </c>
      <c r="BQ29">
        <f>(($AO$25-$AN$25)/($AN$26-$AN$25))</f>
        <v>0.38095238095238093</v>
      </c>
      <c r="BR29">
        <f>1-(($AP$26-$AN$25)/($AN$26-$AN$25))</f>
        <v>0.33333333333333337</v>
      </c>
      <c r="BS29">
        <f>1-(($AQ$26-$AN$25)/($AN$26-$AN$25))</f>
        <v>0.1428571428571429</v>
      </c>
      <c r="BT29">
        <f>1-(($AN$25-$AO$24)/($AO$25-$AO$24))</f>
        <v>0.34782608695652173</v>
      </c>
      <c r="BU29">
        <f>(($AP$25-$AO$24)/($AO$25-$AO$24))</f>
        <v>0.30434782608695654</v>
      </c>
      <c r="BV29">
        <f>(($AQ$25-$AO$24)/($AO$25-$AO$24))</f>
        <v>0.43478260869565216</v>
      </c>
      <c r="BW29">
        <f>(($AN$25-$AP$25)/($AP$26-$AP$25))</f>
        <v>0.36363636363636365</v>
      </c>
      <c r="BX29">
        <f>1-(($AO$25-$AP$25)/($AP$26-$AP$25))</f>
        <v>0.27272727272727271</v>
      </c>
      <c r="BY29">
        <f>(($AQ$25-$AP$25)/($AP$26-$AP$25))</f>
        <v>0.13636363636363635</v>
      </c>
      <c r="BZ29">
        <f>(($AN$25-$AQ$25)/($AQ$26-$AQ$25))</f>
        <v>0.21739130434782608</v>
      </c>
      <c r="CA29">
        <f>1-(($AO$25-$AQ$25)/($AQ$26-$AQ$25))</f>
        <v>0.43478260869565222</v>
      </c>
      <c r="CB29">
        <f>1-(($AP$26-$AQ$25)/($AQ$26-$AQ$25))</f>
        <v>0.17391304347826086</v>
      </c>
    </row>
    <row r="30" spans="1:80" x14ac:dyDescent="0.25">
      <c r="A30">
        <v>29</v>
      </c>
      <c r="D30">
        <v>186.756777</v>
      </c>
      <c r="E30" s="4">
        <v>2</v>
      </c>
      <c r="F30">
        <v>197.91822300000001</v>
      </c>
      <c r="G30" s="5">
        <v>3</v>
      </c>
      <c r="P30">
        <v>2</v>
      </c>
      <c r="Q30" t="str">
        <f>CONCATENATE(C30,E30,G30,I30)</f>
        <v>23</v>
      </c>
      <c r="R30">
        <v>2</v>
      </c>
      <c r="X30" t="s">
        <v>278</v>
      </c>
      <c r="Y30" t="s">
        <v>266</v>
      </c>
      <c r="AN30">
        <v>667</v>
      </c>
      <c r="AO30">
        <v>675</v>
      </c>
      <c r="AP30">
        <v>657</v>
      </c>
      <c r="AQ30">
        <v>662</v>
      </c>
      <c r="AT30">
        <f>(($AO$26-$AN$26)/($AN$27-$AN$26))</f>
        <v>0.34782608695652173</v>
      </c>
      <c r="AU30">
        <f>(($AP$27-$AN$26)/($AN$27-$AN$26))</f>
        <v>0.56521739130434778</v>
      </c>
      <c r="AV30">
        <f>(($AQ$27-$AN$26)/($AN$27-$AN$26))</f>
        <v>0.86956521739130432</v>
      </c>
      <c r="AW30">
        <f>(($AN$26-$AO$25)/($AO$26-$AO$25))</f>
        <v>0.61904761904761907</v>
      </c>
      <c r="AX30">
        <f>(($AP$26-$AO$25)/($AO$26-$AO$25))</f>
        <v>0.2857142857142857</v>
      </c>
      <c r="AY30">
        <f>(($AQ$26-$AO$25)/($AO$26-$AO$25))</f>
        <v>0.47619047619047616</v>
      </c>
      <c r="AZ30">
        <f>(($AN$26-$AP$26)/($AP$27-$AP$26))</f>
        <v>0.35</v>
      </c>
      <c r="BA30">
        <f>(($AO$26-$AP$26)/($AP$27-$AP$26))</f>
        <v>0.75</v>
      </c>
      <c r="BB30">
        <f>(($AQ$26-$AP$26)/($AP$27-$AP$26))</f>
        <v>0.2</v>
      </c>
      <c r="BC30">
        <f>(($AN$26-$AQ$26)/($AQ$27-$AQ$26))</f>
        <v>0.13043478260869565</v>
      </c>
      <c r="BD30">
        <f>(($AO$26-$AQ$26)/($AQ$27-$AQ$26))</f>
        <v>0.47826086956521741</v>
      </c>
      <c r="BE30">
        <f>(($AP$27-$AQ$26)/($AQ$27-$AQ$26))</f>
        <v>0.69565217391304346</v>
      </c>
      <c r="BG30">
        <v>2</v>
      </c>
      <c r="BH30">
        <v>167</v>
      </c>
      <c r="BI30">
        <f>($BH$34-$BH$31)/200</f>
        <v>7.4999999999999997E-2</v>
      </c>
      <c r="BQ30">
        <f>(($AO$26-$AN$26)/($AN$27-$AN$26))</f>
        <v>0.34782608695652173</v>
      </c>
      <c r="BR30">
        <f>1-(($AP$27-$AN$26)/($AN$27-$AN$26))</f>
        <v>0.43478260869565222</v>
      </c>
      <c r="BS30">
        <f>1-(($AQ$27-$AN$26)/($AN$27-$AN$26))</f>
        <v>0.13043478260869568</v>
      </c>
      <c r="BT30">
        <f>1-(($AN$26-$AO$25)/($AO$26-$AO$25))</f>
        <v>0.38095238095238093</v>
      </c>
      <c r="BU30">
        <f>(($AP$26-$AO$25)/($AO$26-$AO$25))</f>
        <v>0.2857142857142857</v>
      </c>
      <c r="BV30">
        <f>(($AQ$26-$AO$25)/($AO$26-$AO$25))</f>
        <v>0.47619047619047616</v>
      </c>
      <c r="BW30">
        <f>(($AN$26-$AP$26)/($AP$27-$AP$26))</f>
        <v>0.35</v>
      </c>
      <c r="BX30">
        <f>1-(($AO$26-$AP$26)/($AP$27-$AP$26))</f>
        <v>0.25</v>
      </c>
      <c r="BY30">
        <f>(($AQ$26-$AP$26)/($AP$27-$AP$26))</f>
        <v>0.2</v>
      </c>
      <c r="BZ30">
        <f>(($AN$26-$AQ$26)/($AQ$27-$AQ$26))</f>
        <v>0.13043478260869565</v>
      </c>
      <c r="CA30">
        <f>(($AO$26-$AQ$26)/($AQ$27-$AQ$26))</f>
        <v>0.47826086956521741</v>
      </c>
      <c r="CB30">
        <f>1-(($AP$27-$AQ$26)/($AQ$27-$AQ$26))</f>
        <v>0.30434782608695654</v>
      </c>
    </row>
    <row r="31" spans="1:80" x14ac:dyDescent="0.25">
      <c r="A31">
        <v>30</v>
      </c>
      <c r="D31">
        <v>186.73502199999999</v>
      </c>
      <c r="E31" s="4">
        <v>2</v>
      </c>
      <c r="F31">
        <v>197.984442</v>
      </c>
      <c r="G31" s="5">
        <v>3</v>
      </c>
      <c r="P31">
        <v>2</v>
      </c>
      <c r="Q31" t="str">
        <f>CONCATENATE(C31,E31,G31,I31)</f>
        <v>23</v>
      </c>
      <c r="R31">
        <v>1</v>
      </c>
      <c r="X31" t="s">
        <v>278</v>
      </c>
      <c r="Y31" t="s">
        <v>267</v>
      </c>
      <c r="AB31" t="s">
        <v>278</v>
      </c>
      <c r="AC31" t="str">
        <f>CONCATENATE($R31,$R32,$R33,$R34)</f>
        <v>1432</v>
      </c>
      <c r="AN31">
        <v>689</v>
      </c>
      <c r="AO31">
        <v>698</v>
      </c>
      <c r="AP31">
        <v>680</v>
      </c>
      <c r="AQ31">
        <v>685</v>
      </c>
      <c r="AT31">
        <f>(($AO$27-$AN$27)/($AN$28-$AN$27))</f>
        <v>0.43478260869565216</v>
      </c>
      <c r="AU31">
        <f>(($AP$28-$AN$27)/($AN$28-$AN$27))</f>
        <v>0.65217391304347827</v>
      </c>
      <c r="AV31">
        <f>(($AQ$28-$AN$27)/($AN$28-$AN$27))</f>
        <v>0.82608695652173914</v>
      </c>
      <c r="AW31">
        <f>(($AN$27-$AO$26)/($AO$27-$AO$26))</f>
        <v>0.6</v>
      </c>
      <c r="AX31">
        <f>(($AP$27-$AO$26)/($AO$27-$AO$26))</f>
        <v>0.2</v>
      </c>
      <c r="AY31">
        <f>(($AQ$27-$AO$26)/($AO$27-$AO$26))</f>
        <v>0.48</v>
      </c>
      <c r="AZ31">
        <f>(($AN$27-$AP$27)/($AP$28-$AP$27))</f>
        <v>0.4</v>
      </c>
      <c r="BA31">
        <f>(($AO$27-$AP$27)/($AP$28-$AP$27))</f>
        <v>0.8</v>
      </c>
      <c r="BB31">
        <f>(($AQ$27-$AP$27)/($AP$28-$AP$27))</f>
        <v>0.28000000000000003</v>
      </c>
      <c r="BC31">
        <f>(($AN$27-$AQ$27)/($AQ$28-$AQ$27))</f>
        <v>0.13636363636363635</v>
      </c>
      <c r="BD31">
        <f>(($AO$27-$AQ$27)/($AQ$28-$AQ$27))</f>
        <v>0.59090909090909094</v>
      </c>
      <c r="BE31">
        <f>(($AP$28-$AQ$27)/($AQ$28-$AQ$27))</f>
        <v>0.81818181818181823</v>
      </c>
      <c r="BG31">
        <v>1</v>
      </c>
      <c r="BH31">
        <v>174</v>
      </c>
      <c r="BI31">
        <f>($BH$35-$BH$32)/200</f>
        <v>7.4999999999999997E-2</v>
      </c>
      <c r="BQ31">
        <f>(($AO$27-$AN$27)/($AN$28-$AN$27))</f>
        <v>0.43478260869565216</v>
      </c>
      <c r="BR31">
        <f>1-(($AP$28-$AN$27)/($AN$28-$AN$27))</f>
        <v>0.34782608695652173</v>
      </c>
      <c r="BS31">
        <f>1-(($AQ$28-$AN$27)/($AN$28-$AN$27))</f>
        <v>0.17391304347826086</v>
      </c>
      <c r="BT31">
        <f>1-(($AN$27-$AO$26)/($AO$27-$AO$26))</f>
        <v>0.4</v>
      </c>
      <c r="BU31">
        <f>(($AP$27-$AO$26)/($AO$27-$AO$26))</f>
        <v>0.2</v>
      </c>
      <c r="BV31">
        <f>(($AQ$27-$AO$26)/($AO$27-$AO$26))</f>
        <v>0.48</v>
      </c>
      <c r="BW31">
        <f>(($AN$27-$AP$27)/($AP$28-$AP$27))</f>
        <v>0.4</v>
      </c>
      <c r="BX31">
        <f>1-(($AO$27-$AP$27)/($AP$28-$AP$27))</f>
        <v>0.19999999999999996</v>
      </c>
      <c r="BY31">
        <f>(($AQ$27-$AP$27)/($AP$28-$AP$27))</f>
        <v>0.28000000000000003</v>
      </c>
      <c r="BZ31">
        <f>(($AN$27-$AQ$27)/($AQ$28-$AQ$27))</f>
        <v>0.13636363636363635</v>
      </c>
      <c r="CA31">
        <f>1-(($AO$27-$AQ$27)/($AQ$28-$AQ$27))</f>
        <v>0.40909090909090906</v>
      </c>
      <c r="CB31">
        <f>1-(($AP$28-$AQ$27)/($AQ$28-$AQ$27))</f>
        <v>0.18181818181818177</v>
      </c>
    </row>
    <row r="32" spans="1:80" x14ac:dyDescent="0.25">
      <c r="A32">
        <v>31</v>
      </c>
      <c r="D32">
        <v>186.79358500000001</v>
      </c>
      <c r="E32" s="4">
        <v>2</v>
      </c>
      <c r="F32">
        <v>197.98119600000001</v>
      </c>
      <c r="G32" s="5">
        <v>3</v>
      </c>
      <c r="P32">
        <v>2</v>
      </c>
      <c r="Q32" t="str">
        <f>CONCATENATE(C32,E32,G32,I32)</f>
        <v>23</v>
      </c>
      <c r="R32">
        <v>4</v>
      </c>
      <c r="X32" t="s">
        <v>278</v>
      </c>
      <c r="Y32" t="s">
        <v>268</v>
      </c>
      <c r="AN32">
        <v>711</v>
      </c>
      <c r="AO32">
        <v>721</v>
      </c>
      <c r="AP32">
        <v>703</v>
      </c>
      <c r="AQ32">
        <v>708</v>
      </c>
      <c r="AT32">
        <f>(($AO$28-$AN$28)/($AN$29-$AN$28))</f>
        <v>0.5</v>
      </c>
      <c r="AU32">
        <f>(($AP$29-$AN$28)/($AN$29-$AN$28))</f>
        <v>0.625</v>
      </c>
      <c r="AV32">
        <f>(($AQ$29-$AN$28)/($AN$29-$AN$28))</f>
        <v>0.875</v>
      </c>
      <c r="AW32">
        <f>(($AN$28-$AO$27)/($AO$28-$AO$27))</f>
        <v>0.52</v>
      </c>
      <c r="AX32">
        <f>(($AP$28-$AO$27)/($AO$28-$AO$27))</f>
        <v>0.2</v>
      </c>
      <c r="AY32">
        <f>(($AQ$28-$AO$27)/($AO$28-$AO$27))</f>
        <v>0.36</v>
      </c>
      <c r="AZ32">
        <f>(($AN$28-$AP$28)/($AP$29-$AP$28))</f>
        <v>0.34782608695652173</v>
      </c>
      <c r="BA32">
        <f>(($AO$28-$AP$28)/($AP$29-$AP$28))</f>
        <v>0.86956521739130432</v>
      </c>
      <c r="BB32">
        <f>(($AQ$28-$AP$28)/($AP$29-$AP$28))</f>
        <v>0.17391304347826086</v>
      </c>
      <c r="BC32">
        <f>(($AN$28-$AQ$28)/($AQ$29-$AQ$28))</f>
        <v>0.16</v>
      </c>
      <c r="BD32">
        <f>(($AO$28-$AQ$28)/($AQ$29-$AQ$28))</f>
        <v>0.64</v>
      </c>
      <c r="BE32">
        <f>(($AP$29-$AQ$28)/($AQ$29-$AQ$28))</f>
        <v>0.76</v>
      </c>
      <c r="BG32">
        <v>4</v>
      </c>
      <c r="BH32">
        <v>181</v>
      </c>
      <c r="BI32">
        <f>($BH$36-$BH$33)/200</f>
        <v>0.1</v>
      </c>
      <c r="BQ32">
        <f>(($AO$28-$AN$28)/($AN$29-$AN$28))</f>
        <v>0.5</v>
      </c>
      <c r="BR32">
        <f>1-(($AP$29-$AN$28)/($AN$29-$AN$28))</f>
        <v>0.375</v>
      </c>
      <c r="BS32">
        <f>1-(($AQ$29-$AN$28)/($AN$29-$AN$28))</f>
        <v>0.125</v>
      </c>
      <c r="BT32">
        <f>1-(($AN$28-$AO$27)/($AO$28-$AO$27))</f>
        <v>0.48</v>
      </c>
      <c r="BU32">
        <f>(($AP$28-$AO$27)/($AO$28-$AO$27))</f>
        <v>0.2</v>
      </c>
      <c r="BV32">
        <f>(($AQ$28-$AO$27)/($AO$28-$AO$27))</f>
        <v>0.36</v>
      </c>
      <c r="BW32">
        <f>(($AN$28-$AP$28)/($AP$29-$AP$28))</f>
        <v>0.34782608695652173</v>
      </c>
      <c r="BX32">
        <f>1-(($AO$28-$AP$28)/($AP$29-$AP$28))</f>
        <v>0.13043478260869568</v>
      </c>
      <c r="BY32">
        <f>(($AQ$28-$AP$28)/($AP$29-$AP$28))</f>
        <v>0.17391304347826086</v>
      </c>
      <c r="BZ32">
        <f>(($AN$28-$AQ$28)/($AQ$29-$AQ$28))</f>
        <v>0.16</v>
      </c>
      <c r="CA32">
        <f>1-(($AO$28-$AQ$28)/($AQ$29-$AQ$28))</f>
        <v>0.36</v>
      </c>
      <c r="CB32">
        <f>1-(($AP$29-$AQ$28)/($AQ$29-$AQ$28))</f>
        <v>0.24</v>
      </c>
    </row>
    <row r="33" spans="1:80" x14ac:dyDescent="0.25">
      <c r="A33">
        <v>32</v>
      </c>
      <c r="B33">
        <v>177.76154199999999</v>
      </c>
      <c r="C33" s="3">
        <v>1</v>
      </c>
      <c r="D33">
        <v>186.74624499999999</v>
      </c>
      <c r="E33" s="4">
        <v>2</v>
      </c>
      <c r="P33">
        <v>2</v>
      </c>
      <c r="Q33" t="str">
        <f>CONCATENATE(C33,E33,G33,I33)</f>
        <v>12</v>
      </c>
      <c r="R33">
        <v>3</v>
      </c>
      <c r="X33" t="s">
        <v>278</v>
      </c>
      <c r="Y33" t="s">
        <v>270</v>
      </c>
      <c r="AN33">
        <v>736</v>
      </c>
      <c r="AO33">
        <v>744</v>
      </c>
      <c r="AP33">
        <v>726</v>
      </c>
      <c r="AQ33">
        <v>730</v>
      </c>
      <c r="AT33">
        <f>(($AO$29-$AN$29)/($AN$30-$AN$29))</f>
        <v>0.41666666666666669</v>
      </c>
      <c r="AU33">
        <f>(($AP$30-$AN$29)/($AN$30-$AN$29))</f>
        <v>0.58333333333333337</v>
      </c>
      <c r="AV33">
        <f>(($AQ$30-$AN$29)/($AN$30-$AN$29))</f>
        <v>0.79166666666666663</v>
      </c>
      <c r="AW33">
        <f>(($AN$29-$AO$28)/($AO$29-$AO$28))</f>
        <v>0.54545454545454541</v>
      </c>
      <c r="AX33">
        <f>(($AP$29-$AO$28)/($AO$29-$AO$28))</f>
        <v>0.13636363636363635</v>
      </c>
      <c r="AY33">
        <f>(($AQ$29-$AO$28)/($AO$29-$AO$28))</f>
        <v>0.40909090909090912</v>
      </c>
      <c r="AZ33">
        <f>(($AN$29-$AP$29)/($AP$30-$AP$29))</f>
        <v>0.39130434782608697</v>
      </c>
      <c r="BA33">
        <f>(($AO$29-$AP$29)/($AP$30-$AP$29))</f>
        <v>0.82608695652173914</v>
      </c>
      <c r="BB33">
        <f>(($AQ$29-$AP$29)/($AP$30-$AP$29))</f>
        <v>0.2608695652173913</v>
      </c>
      <c r="BC33">
        <f>(($AN$29-$AQ$29)/($AQ$30-$AQ$29))</f>
        <v>0.13636363636363635</v>
      </c>
      <c r="BD33">
        <f>(($AO$29-$AQ$29)/($AQ$30-$AQ$29))</f>
        <v>0.59090909090909094</v>
      </c>
      <c r="BE33">
        <f>(($AP$30-$AQ$29)/($AQ$30-$AQ$29))</f>
        <v>0.77272727272727271</v>
      </c>
      <c r="BG33">
        <v>3</v>
      </c>
      <c r="BH33">
        <v>183</v>
      </c>
      <c r="BI33">
        <f>($BH$37-$BH$34)/200</f>
        <v>8.5000000000000006E-2</v>
      </c>
      <c r="BQ33">
        <f>(($AO$29-$AN$29)/($AN$30-$AN$29))</f>
        <v>0.41666666666666669</v>
      </c>
      <c r="BR33">
        <f>1-(($AP$30-$AN$29)/($AN$30-$AN$29))</f>
        <v>0.41666666666666663</v>
      </c>
      <c r="BS33">
        <f>1-(($AQ$30-$AN$29)/($AN$30-$AN$29))</f>
        <v>0.20833333333333337</v>
      </c>
      <c r="BT33">
        <f>1-(($AN$29-$AO$28)/($AO$29-$AO$28))</f>
        <v>0.45454545454545459</v>
      </c>
      <c r="BU33">
        <f>(($AP$29-$AO$28)/($AO$29-$AO$28))</f>
        <v>0.13636363636363635</v>
      </c>
      <c r="BV33">
        <f>(($AQ$29-$AO$28)/($AO$29-$AO$28))</f>
        <v>0.40909090909090912</v>
      </c>
      <c r="BW33">
        <f>(($AN$29-$AP$29)/($AP$30-$AP$29))</f>
        <v>0.39130434782608697</v>
      </c>
      <c r="BX33">
        <f>1-(($AO$29-$AP$29)/($AP$30-$AP$29))</f>
        <v>0.17391304347826086</v>
      </c>
      <c r="BY33">
        <f>(($AQ$29-$AP$29)/($AP$30-$AP$29))</f>
        <v>0.2608695652173913</v>
      </c>
      <c r="BZ33">
        <f>(($AN$29-$AQ$29)/($AQ$30-$AQ$29))</f>
        <v>0.13636363636363635</v>
      </c>
      <c r="CA33">
        <f>1-(($AO$29-$AQ$29)/($AQ$30-$AQ$29))</f>
        <v>0.40909090909090906</v>
      </c>
      <c r="CB33">
        <f>1-(($AP$30-$AQ$29)/($AQ$30-$AQ$29))</f>
        <v>0.22727272727272729</v>
      </c>
    </row>
    <row r="34" spans="1:80" x14ac:dyDescent="0.25">
      <c r="A34">
        <v>33</v>
      </c>
      <c r="B34">
        <v>177.742819</v>
      </c>
      <c r="C34" s="3">
        <v>1</v>
      </c>
      <c r="P34">
        <v>1</v>
      </c>
      <c r="Q34" t="str">
        <f>CONCATENATE(C34,E34,G34,I34)</f>
        <v>1</v>
      </c>
      <c r="R34">
        <v>2</v>
      </c>
      <c r="X34" t="s">
        <v>278</v>
      </c>
      <c r="Y34" t="s">
        <v>266</v>
      </c>
      <c r="AN34">
        <v>764</v>
      </c>
      <c r="AO34">
        <v>750</v>
      </c>
      <c r="AP34">
        <v>752</v>
      </c>
      <c r="AQ34">
        <v>763</v>
      </c>
      <c r="AT34">
        <f>(($AO$30-$AN$30)/($AN$31-$AN$30))</f>
        <v>0.36363636363636365</v>
      </c>
      <c r="AU34">
        <f>(($AP$31-$AN$30)/($AN$31-$AN$30))</f>
        <v>0.59090909090909094</v>
      </c>
      <c r="AV34">
        <f>(($AQ$31-$AN$30)/($AN$31-$AN$30))</f>
        <v>0.81818181818181823</v>
      </c>
      <c r="AW34">
        <f>(($AN$30-$AO$29)/($AO$30-$AO$29))</f>
        <v>0.63636363636363635</v>
      </c>
      <c r="AX34">
        <f>(($AP$30-$AO$29)/($AO$30-$AO$29))</f>
        <v>0.18181818181818182</v>
      </c>
      <c r="AY34">
        <f>(($AQ$30-$AO$29)/($AO$30-$AO$29))</f>
        <v>0.40909090909090912</v>
      </c>
      <c r="AZ34">
        <f>(($AN$30-$AP$30)/($AP$31-$AP$30))</f>
        <v>0.43478260869565216</v>
      </c>
      <c r="BA34">
        <f>(($AO$30-$AP$30)/($AP$31-$AP$30))</f>
        <v>0.78260869565217395</v>
      </c>
      <c r="BB34">
        <f>(($AQ$30-$AP$30)/($AP$31-$AP$30))</f>
        <v>0.21739130434782608</v>
      </c>
      <c r="BC34">
        <f>(($AN$30-$AQ$30)/($AQ$31-$AQ$30))</f>
        <v>0.21739130434782608</v>
      </c>
      <c r="BD34">
        <f>(($AO$30-$AQ$30)/($AQ$31-$AQ$30))</f>
        <v>0.56521739130434778</v>
      </c>
      <c r="BE34">
        <f>(($AP$31-$AQ$30)/($AQ$31-$AQ$30))</f>
        <v>0.78260869565217395</v>
      </c>
      <c r="BG34">
        <v>2</v>
      </c>
      <c r="BH34">
        <v>189</v>
      </c>
      <c r="BI34">
        <f>($BH$38-$BH$35)/200</f>
        <v>0.08</v>
      </c>
      <c r="BQ34">
        <f>(($AO$30-$AN$30)/($AN$31-$AN$30))</f>
        <v>0.36363636363636365</v>
      </c>
      <c r="BR34">
        <f>1-(($AP$31-$AN$30)/($AN$31-$AN$30))</f>
        <v>0.40909090909090906</v>
      </c>
      <c r="BS34">
        <f>1-(($AQ$31-$AN$30)/($AN$31-$AN$30))</f>
        <v>0.18181818181818177</v>
      </c>
      <c r="BT34">
        <f>1-(($AN$30-$AO$29)/($AO$30-$AO$29))</f>
        <v>0.36363636363636365</v>
      </c>
      <c r="BU34">
        <f>(($AP$30-$AO$29)/($AO$30-$AO$29))</f>
        <v>0.18181818181818182</v>
      </c>
      <c r="BV34">
        <f>(($AQ$30-$AO$29)/($AO$30-$AO$29))</f>
        <v>0.40909090909090912</v>
      </c>
      <c r="BW34">
        <f>(($AN$30-$AP$30)/($AP$31-$AP$30))</f>
        <v>0.43478260869565216</v>
      </c>
      <c r="BX34">
        <f>1-(($AO$30-$AP$30)/($AP$31-$AP$30))</f>
        <v>0.21739130434782605</v>
      </c>
      <c r="BY34">
        <f>(($AQ$30-$AP$30)/($AP$31-$AP$30))</f>
        <v>0.21739130434782608</v>
      </c>
      <c r="BZ34">
        <f>(($AN$30-$AQ$30)/($AQ$31-$AQ$30))</f>
        <v>0.21739130434782608</v>
      </c>
      <c r="CA34">
        <f>1-(($AO$30-$AQ$30)/($AQ$31-$AQ$30))</f>
        <v>0.43478260869565222</v>
      </c>
      <c r="CB34">
        <f>1-(($AP$31-$AQ$30)/($AQ$31-$AQ$30))</f>
        <v>0.21739130434782605</v>
      </c>
    </row>
    <row r="35" spans="1:80" x14ac:dyDescent="0.25">
      <c r="A35">
        <v>34</v>
      </c>
      <c r="B35">
        <v>177.733406</v>
      </c>
      <c r="C35" s="3">
        <v>1</v>
      </c>
      <c r="P35">
        <v>1</v>
      </c>
      <c r="Q35" t="str">
        <f>CONCATENATE(C35,E35,G35,I35)</f>
        <v>1</v>
      </c>
      <c r="R35">
        <v>1</v>
      </c>
      <c r="X35" t="s">
        <v>278</v>
      </c>
      <c r="Y35" t="s">
        <v>267</v>
      </c>
      <c r="AB35" t="s">
        <v>278</v>
      </c>
      <c r="AC35" t="str">
        <f>CONCATENATE($R35,$R36,$R37,$R38)</f>
        <v>1432</v>
      </c>
      <c r="AN35">
        <v>787</v>
      </c>
      <c r="AO35">
        <v>775</v>
      </c>
      <c r="AP35">
        <v>777</v>
      </c>
      <c r="AQ35">
        <v>787</v>
      </c>
      <c r="AT35">
        <f>(($AO$31-$AN$31)/($AN$32-$AN$31))</f>
        <v>0.40909090909090912</v>
      </c>
      <c r="AU35">
        <f>(($AP$32-$AN$31)/($AN$32-$AN$31))</f>
        <v>0.63636363636363635</v>
      </c>
      <c r="AV35">
        <f>(($AQ$32-$AN$31)/($AN$32-$AN$31))</f>
        <v>0.86363636363636365</v>
      </c>
      <c r="AW35">
        <f>(($AN$31-$AO$30)/($AO$31-$AO$30))</f>
        <v>0.60869565217391308</v>
      </c>
      <c r="AX35">
        <f>(($AP$31-$AO$30)/($AO$31-$AO$30))</f>
        <v>0.21739130434782608</v>
      </c>
      <c r="AY35">
        <f>(($AQ$31-$AO$30)/($AO$31-$AO$30))</f>
        <v>0.43478260869565216</v>
      </c>
      <c r="AZ35">
        <f>(($AN$31-$AP$31)/($AP$32-$AP$31))</f>
        <v>0.39130434782608697</v>
      </c>
      <c r="BA35">
        <f>(($AO$31-$AP$31)/($AP$32-$AP$31))</f>
        <v>0.78260869565217395</v>
      </c>
      <c r="BB35">
        <f>(($AQ$31-$AP$31)/($AP$32-$AP$31))</f>
        <v>0.21739130434782608</v>
      </c>
      <c r="BC35">
        <f>(($AN$31-$AQ$31)/($AQ$32-$AQ$31))</f>
        <v>0.17391304347826086</v>
      </c>
      <c r="BD35">
        <f>(($AO$31-$AQ$31)/($AQ$32-$AQ$31))</f>
        <v>0.56521739130434778</v>
      </c>
      <c r="BE35">
        <f>(($AP$32-$AQ$31)/($AQ$32-$AQ$31))</f>
        <v>0.78260869565217395</v>
      </c>
      <c r="BG35">
        <v>1</v>
      </c>
      <c r="BH35">
        <v>196</v>
      </c>
      <c r="BI35">
        <f>($BH$39-$BH$36)/200</f>
        <v>0.08</v>
      </c>
      <c r="BQ35">
        <f>(($AO$31-$AN$31)/($AN$32-$AN$31))</f>
        <v>0.40909090909090912</v>
      </c>
      <c r="BR35">
        <f>1-(($AP$32-$AN$31)/($AN$32-$AN$31))</f>
        <v>0.36363636363636365</v>
      </c>
      <c r="BS35">
        <f>1-(($AQ$32-$AN$31)/($AN$32-$AN$31))</f>
        <v>0.13636363636363635</v>
      </c>
      <c r="BT35">
        <f>1-(($AN$31-$AO$30)/($AO$31-$AO$30))</f>
        <v>0.39130434782608692</v>
      </c>
      <c r="BU35">
        <f>(($AP$31-$AO$30)/($AO$31-$AO$30))</f>
        <v>0.21739130434782608</v>
      </c>
      <c r="BV35">
        <f>(($AQ$31-$AO$30)/($AO$31-$AO$30))</f>
        <v>0.43478260869565216</v>
      </c>
      <c r="BW35">
        <f>(($AN$31-$AP$31)/($AP$32-$AP$31))</f>
        <v>0.39130434782608697</v>
      </c>
      <c r="BX35">
        <f>1-(($AO$31-$AP$31)/($AP$32-$AP$31))</f>
        <v>0.21739130434782605</v>
      </c>
      <c r="BY35">
        <f>(($AQ$31-$AP$31)/($AP$32-$AP$31))</f>
        <v>0.21739130434782608</v>
      </c>
      <c r="BZ35">
        <f>(($AN$31-$AQ$31)/($AQ$32-$AQ$31))</f>
        <v>0.17391304347826086</v>
      </c>
      <c r="CA35">
        <f>1-(($AO$31-$AQ$31)/($AQ$32-$AQ$31))</f>
        <v>0.43478260869565222</v>
      </c>
      <c r="CB35">
        <f>1-(($AP$32-$AQ$31)/($AQ$32-$AQ$31))</f>
        <v>0.21739130434782605</v>
      </c>
    </row>
    <row r="36" spans="1:80" x14ac:dyDescent="0.25">
      <c r="A36">
        <v>35</v>
      </c>
      <c r="B36">
        <v>177.74255399999998</v>
      </c>
      <c r="C36" s="3">
        <v>1</v>
      </c>
      <c r="H36">
        <v>186.82459499999999</v>
      </c>
      <c r="I36" s="2">
        <v>4</v>
      </c>
      <c r="P36">
        <v>2</v>
      </c>
      <c r="Q36" t="str">
        <f>CONCATENATE(C36,E36,G36,I36)</f>
        <v>14</v>
      </c>
      <c r="R36">
        <v>4</v>
      </c>
      <c r="X36" t="s">
        <v>278</v>
      </c>
      <c r="Y36" t="s">
        <v>268</v>
      </c>
      <c r="AN36">
        <v>810</v>
      </c>
      <c r="AO36">
        <v>798</v>
      </c>
      <c r="AP36">
        <v>802</v>
      </c>
      <c r="AQ36">
        <v>810</v>
      </c>
      <c r="AT36">
        <f>(($AO$32-$AN$32)/($AN$33-$AN$32))</f>
        <v>0.4</v>
      </c>
      <c r="AU36">
        <f>(($AP$33-$AN$32)/($AN$33-$AN$32))</f>
        <v>0.6</v>
      </c>
      <c r="AV36">
        <f>(($AQ$33-$AN$32)/($AN$33-$AN$32))</f>
        <v>0.76</v>
      </c>
      <c r="AW36">
        <f>(($AN$32-$AO$31)/($AO$32-$AO$31))</f>
        <v>0.56521739130434778</v>
      </c>
      <c r="AX36">
        <f>(($AP$32-$AO$31)/($AO$32-$AO$31))</f>
        <v>0.21739130434782608</v>
      </c>
      <c r="AY36">
        <f>(($AQ$32-$AO$31)/($AO$32-$AO$31))</f>
        <v>0.43478260869565216</v>
      </c>
      <c r="AZ36">
        <f>(($AN$32-$AP$32)/($AP$33-$AP$32))</f>
        <v>0.34782608695652173</v>
      </c>
      <c r="BA36">
        <f>(($AO$32-$AP$32)/($AP$33-$AP$32))</f>
        <v>0.78260869565217395</v>
      </c>
      <c r="BB36">
        <f>(($AQ$32-$AP$32)/($AP$33-$AP$32))</f>
        <v>0.21739130434782608</v>
      </c>
      <c r="BC36">
        <f>(($AN$32-$AQ$32)/($AQ$33-$AQ$32))</f>
        <v>0.13636363636363635</v>
      </c>
      <c r="BD36">
        <f>(($AO$32-$AQ$32)/($AQ$33-$AQ$32))</f>
        <v>0.59090909090909094</v>
      </c>
      <c r="BE36">
        <f>(($AP$33-$AQ$32)/($AQ$33-$AQ$32))</f>
        <v>0.81818181818181823</v>
      </c>
      <c r="BG36">
        <v>4</v>
      </c>
      <c r="BH36">
        <v>203</v>
      </c>
      <c r="BI36">
        <f>($BH$40-$BH$37)/200</f>
        <v>0.1</v>
      </c>
      <c r="BQ36">
        <f>(($AO$32-$AN$32)/($AN$33-$AN$32))</f>
        <v>0.4</v>
      </c>
      <c r="BR36">
        <f>1-(($AP$33-$AN$32)/($AN$33-$AN$32))</f>
        <v>0.4</v>
      </c>
      <c r="BS36">
        <f>1-(($AQ$33-$AN$32)/($AN$33-$AN$32))</f>
        <v>0.24</v>
      </c>
      <c r="BT36">
        <f>1-(($AN$32-$AO$31)/($AO$32-$AO$31))</f>
        <v>0.43478260869565222</v>
      </c>
      <c r="BU36">
        <f>(($AP$32-$AO$31)/($AO$32-$AO$31))</f>
        <v>0.21739130434782608</v>
      </c>
      <c r="BV36">
        <f>(($AQ$32-$AO$31)/($AO$32-$AO$31))</f>
        <v>0.43478260869565216</v>
      </c>
      <c r="BW36">
        <f>(($AN$32-$AP$32)/($AP$33-$AP$32))</f>
        <v>0.34782608695652173</v>
      </c>
      <c r="BX36">
        <f>1-(($AO$32-$AP$32)/($AP$33-$AP$32))</f>
        <v>0.21739130434782605</v>
      </c>
      <c r="BY36">
        <f>(($AQ$32-$AP$32)/($AP$33-$AP$32))</f>
        <v>0.21739130434782608</v>
      </c>
      <c r="BZ36">
        <f>(($AN$32-$AQ$32)/($AQ$33-$AQ$32))</f>
        <v>0.13636363636363635</v>
      </c>
      <c r="CA36">
        <f>1-(($AO$32-$AQ$32)/($AQ$33-$AQ$32))</f>
        <v>0.40909090909090906</v>
      </c>
      <c r="CB36">
        <f>1-(($AP$33-$AQ$32)/($AQ$33-$AQ$32))</f>
        <v>0.18181818181818177</v>
      </c>
    </row>
    <row r="37" spans="1:80" x14ac:dyDescent="0.25">
      <c r="A37">
        <v>36</v>
      </c>
      <c r="B37">
        <v>177.718459</v>
      </c>
      <c r="C37" s="3">
        <v>1</v>
      </c>
      <c r="H37">
        <v>186.79794899999999</v>
      </c>
      <c r="I37" s="2">
        <v>4</v>
      </c>
      <c r="P37">
        <v>2</v>
      </c>
      <c r="Q37" t="str">
        <f>CONCATENATE(C37,E37,G37,I37)</f>
        <v>14</v>
      </c>
      <c r="R37">
        <v>3</v>
      </c>
      <c r="X37" t="s">
        <v>278</v>
      </c>
      <c r="Y37" t="s">
        <v>270</v>
      </c>
      <c r="AN37">
        <v>835</v>
      </c>
      <c r="AO37">
        <v>821</v>
      </c>
      <c r="AP37">
        <v>826</v>
      </c>
      <c r="AQ37">
        <v>833</v>
      </c>
      <c r="AW37">
        <f>(($AN$33-$AO$32)/($AO$33-$AO$32))</f>
        <v>0.65217391304347827</v>
      </c>
      <c r="AX37">
        <f>(($AP$33-$AO$32)/($AO$33-$AO$32))</f>
        <v>0.21739130434782608</v>
      </c>
      <c r="AY37">
        <f>(($AQ$33-$AO$32)/($AO$33-$AO$32))</f>
        <v>0.39130434782608697</v>
      </c>
      <c r="BG37">
        <v>3</v>
      </c>
      <c r="BH37">
        <v>206</v>
      </c>
      <c r="BI37">
        <f>($BH$41-$BH$38)/200</f>
        <v>0.09</v>
      </c>
      <c r="BT37">
        <f>1-(($AN$33-$AO$32)/($AO$33-$AO$32))</f>
        <v>0.34782608695652173</v>
      </c>
      <c r="BU37">
        <f>(($AP$33-$AO$32)/($AO$33-$AO$32))</f>
        <v>0.21739130434782608</v>
      </c>
      <c r="BV37">
        <f>(($AQ$33-$AO$32)/($AO$33-$AO$32))</f>
        <v>0.39130434782608697</v>
      </c>
    </row>
    <row r="38" spans="1:80" x14ac:dyDescent="0.25">
      <c r="A38">
        <v>37</v>
      </c>
      <c r="B38">
        <v>177.726281</v>
      </c>
      <c r="C38" s="3">
        <v>1</v>
      </c>
      <c r="H38">
        <v>186.80119200000001</v>
      </c>
      <c r="I38" s="2">
        <v>4</v>
      </c>
      <c r="P38">
        <v>2</v>
      </c>
      <c r="Q38" t="str">
        <f>CONCATENATE(C38,E38,G38,I38)</f>
        <v>14</v>
      </c>
      <c r="R38">
        <v>2</v>
      </c>
      <c r="X38" t="s">
        <v>277</v>
      </c>
      <c r="Y38" t="s">
        <v>261</v>
      </c>
      <c r="AN38">
        <v>861</v>
      </c>
      <c r="AO38">
        <v>846</v>
      </c>
      <c r="AP38">
        <v>851</v>
      </c>
      <c r="AQ38">
        <v>858</v>
      </c>
      <c r="BG38">
        <v>2</v>
      </c>
      <c r="BH38">
        <v>212</v>
      </c>
      <c r="BI38">
        <f>($BH$47-$BH$44)/200</f>
        <v>0.09</v>
      </c>
    </row>
    <row r="39" spans="1:80" x14ac:dyDescent="0.25">
      <c r="A39">
        <v>38</v>
      </c>
      <c r="B39">
        <v>177.6516</v>
      </c>
      <c r="C39" s="3">
        <v>1</v>
      </c>
      <c r="H39">
        <v>186.81991399999998</v>
      </c>
      <c r="I39" s="2">
        <v>4</v>
      </c>
      <c r="P39">
        <v>2</v>
      </c>
      <c r="Q39" t="str">
        <f>CONCATENATE(C39,E39,G39,I39)</f>
        <v>14</v>
      </c>
      <c r="R39">
        <v>1</v>
      </c>
      <c r="X39" t="s">
        <v>276</v>
      </c>
      <c r="Y39" t="s">
        <v>265</v>
      </c>
      <c r="AN39">
        <v>885</v>
      </c>
      <c r="AO39">
        <v>869</v>
      </c>
      <c r="AP39">
        <v>876</v>
      </c>
      <c r="AQ39">
        <v>880</v>
      </c>
      <c r="BG39">
        <v>1</v>
      </c>
      <c r="BH39">
        <v>219</v>
      </c>
      <c r="BI39">
        <f>($BH$48-$BH$45)/200</f>
        <v>0.125</v>
      </c>
    </row>
    <row r="40" spans="1:80" x14ac:dyDescent="0.25">
      <c r="A40">
        <v>39</v>
      </c>
      <c r="B40">
        <v>177.64250799999999</v>
      </c>
      <c r="C40" s="3">
        <v>1</v>
      </c>
      <c r="H40">
        <v>186.85502099999999</v>
      </c>
      <c r="I40" s="2">
        <v>4</v>
      </c>
      <c r="P40">
        <v>2</v>
      </c>
      <c r="Q40" t="str">
        <f>CONCATENATE(C40,E40,G40,I40)</f>
        <v>14</v>
      </c>
      <c r="R40">
        <v>4</v>
      </c>
      <c r="X40" t="s">
        <v>278</v>
      </c>
      <c r="Y40" t="s">
        <v>266</v>
      </c>
      <c r="AN40">
        <v>909</v>
      </c>
      <c r="AO40">
        <v>892</v>
      </c>
      <c r="AP40">
        <v>899</v>
      </c>
      <c r="AQ40">
        <v>901</v>
      </c>
      <c r="AT40">
        <f>(($AO$35-$AN$34)/($AN$35-$AN$34))</f>
        <v>0.47826086956521741</v>
      </c>
      <c r="AU40">
        <f>(($AP$35-$AN$34)/($AN$35-$AN$34))</f>
        <v>0.56521739130434778</v>
      </c>
      <c r="AV40">
        <f>(($AQ$35-$AN$35)/($AN$36-$AN$35))</f>
        <v>0</v>
      </c>
      <c r="AW40">
        <f>(($AN$34-$AO$34)/($AO$35-$AO$34))</f>
        <v>0.56000000000000005</v>
      </c>
      <c r="AX40">
        <f>(($AP$34-$AO$34)/($AO$35-$AO$34))</f>
        <v>0.08</v>
      </c>
      <c r="AY40">
        <f>(($AQ$34-$AO$34)/($AO$35-$AO$34))</f>
        <v>0.52</v>
      </c>
      <c r="AZ40">
        <f>(($AN$34-$AP$34)/($AP$35-$AP$34))</f>
        <v>0.48</v>
      </c>
      <c r="BA40">
        <f>(($AO$35-$AP$34)/($AP$35-$AP$34))</f>
        <v>0.92</v>
      </c>
      <c r="BB40">
        <f>(($AQ$34-$AP$34)/($AP$35-$AP$34))</f>
        <v>0.44</v>
      </c>
      <c r="BC40">
        <f>(($AN$34-$AQ$34)/($AQ$35-$AQ$34))</f>
        <v>4.1666666666666664E-2</v>
      </c>
      <c r="BD40">
        <f>(($AO$35-$AQ$34)/($AQ$35-$AQ$34))</f>
        <v>0.5</v>
      </c>
      <c r="BE40">
        <f>(($AP$35-$AQ$34)/($AQ$35-$AQ$34))</f>
        <v>0.58333333333333337</v>
      </c>
      <c r="BG40">
        <v>4</v>
      </c>
      <c r="BH40">
        <v>226</v>
      </c>
      <c r="BI40">
        <f>($BH$49-$BH$46)/200</f>
        <v>7.4999999999999997E-2</v>
      </c>
      <c r="BQ40">
        <f>(($AO$35-$AN$34)/($AN$35-$AN$34))</f>
        <v>0.47826086956521741</v>
      </c>
      <c r="BR40">
        <f>1-(($AP$35-$AN$34)/($AN$35-$AN$34))</f>
        <v>0.43478260869565222</v>
      </c>
      <c r="BS40">
        <f>(($AQ$35-$AN$35)/($AN$36-$AN$35))</f>
        <v>0</v>
      </c>
      <c r="BT40">
        <f>1-(($AN$34-$AO$34)/($AO$35-$AO$34))</f>
        <v>0.43999999999999995</v>
      </c>
      <c r="BU40">
        <f>(($AP$34-$AO$34)/($AO$35-$AO$34))</f>
        <v>0.08</v>
      </c>
      <c r="BV40">
        <f>1-(($AQ$34-$AO$34)/($AO$35-$AO$34))</f>
        <v>0.48</v>
      </c>
      <c r="BW40">
        <f>(($AN$34-$AP$34)/($AP$35-$AP$34))</f>
        <v>0.48</v>
      </c>
      <c r="BX40">
        <f>1-(($AO$35-$AP$34)/($AP$35-$AP$34))</f>
        <v>7.999999999999996E-2</v>
      </c>
      <c r="BY40">
        <f>(($AQ$34-$AP$34)/($AP$35-$AP$34))</f>
        <v>0.44</v>
      </c>
      <c r="BZ40">
        <f>(($AN$34-$AQ$34)/($AQ$35-$AQ$34))</f>
        <v>4.1666666666666664E-2</v>
      </c>
      <c r="CA40">
        <f>(($AO$35-$AQ$34)/($AQ$35-$AQ$34))</f>
        <v>0.5</v>
      </c>
      <c r="CB40">
        <f>1-(($AP$35-$AQ$34)/($AQ$35-$AQ$34))</f>
        <v>0.41666666666666663</v>
      </c>
    </row>
    <row r="41" spans="1:80" x14ac:dyDescent="0.25">
      <c r="A41">
        <v>40</v>
      </c>
      <c r="B41">
        <v>177.61937</v>
      </c>
      <c r="C41" s="3">
        <v>1</v>
      </c>
      <c r="H41">
        <v>186.84874199999999</v>
      </c>
      <c r="I41" s="2">
        <v>4</v>
      </c>
      <c r="P41">
        <v>2</v>
      </c>
      <c r="Q41" t="str">
        <f>CONCATENATE(C41,E41,G41,I41)</f>
        <v>14</v>
      </c>
      <c r="R41">
        <v>3</v>
      </c>
      <c r="X41" t="s">
        <v>278</v>
      </c>
      <c r="Y41" t="s">
        <v>267</v>
      </c>
      <c r="AN41">
        <v>931</v>
      </c>
      <c r="AO41">
        <v>916</v>
      </c>
      <c r="AP41">
        <v>923</v>
      </c>
      <c r="AQ41">
        <v>925</v>
      </c>
      <c r="AT41">
        <f>(($AO$36-$AN$35)/($AN$36-$AN$35))</f>
        <v>0.47826086956521741</v>
      </c>
      <c r="AU41">
        <f>(($AP$36-$AN$35)/($AN$36-$AN$35))</f>
        <v>0.65217391304347827</v>
      </c>
      <c r="AV41">
        <f>(($AQ$36-$AN$36)/($AN$37-$AN$36))</f>
        <v>0</v>
      </c>
      <c r="AW41">
        <f>(($AN$35-$AO$35)/($AO$36-$AO$35))</f>
        <v>0.52173913043478259</v>
      </c>
      <c r="AX41">
        <f>(($AP$35-$AO$35)/($AO$36-$AO$35))</f>
        <v>8.6956521739130432E-2</v>
      </c>
      <c r="AY41">
        <f>(($AQ$35-$AO$35)/($AO$36-$AO$35))</f>
        <v>0.52173913043478259</v>
      </c>
      <c r="AZ41">
        <f>(($AN$35-$AP$35)/($AP$36-$AP$35))</f>
        <v>0.4</v>
      </c>
      <c r="BA41">
        <f>(($AO$36-$AP$35)/($AP$36-$AP$35))</f>
        <v>0.84</v>
      </c>
      <c r="BB41">
        <f>(($AQ$35-$AP$35)/($AP$36-$AP$35))</f>
        <v>0.4</v>
      </c>
      <c r="BC41">
        <f>(($AN$35-$AQ$35)/($AQ$36-$AQ$35))</f>
        <v>0</v>
      </c>
      <c r="BD41">
        <f>(($AO$36-$AQ$35)/($AQ$36-$AQ$35))</f>
        <v>0.47826086956521741</v>
      </c>
      <c r="BE41">
        <f>(($AP$36-$AQ$35)/($AQ$36-$AQ$35))</f>
        <v>0.65217391304347827</v>
      </c>
      <c r="BG41">
        <v>3</v>
      </c>
      <c r="BH41">
        <v>230</v>
      </c>
      <c r="BI41">
        <f>($BH$50-$BH$47)/200</f>
        <v>0.105</v>
      </c>
      <c r="BQ41">
        <f>(($AO$36-$AN$35)/($AN$36-$AN$35))</f>
        <v>0.47826086956521741</v>
      </c>
      <c r="BR41">
        <f>1-(($AP$36-$AN$35)/($AN$36-$AN$35))</f>
        <v>0.34782608695652173</v>
      </c>
      <c r="BS41">
        <f>(($AQ$36-$AN$36)/($AN$37-$AN$36))</f>
        <v>0</v>
      </c>
      <c r="BT41">
        <f>1-(($AN$35-$AO$35)/($AO$36-$AO$35))</f>
        <v>0.47826086956521741</v>
      </c>
      <c r="BU41">
        <f>(($AP$35-$AO$35)/($AO$36-$AO$35))</f>
        <v>8.6956521739130432E-2</v>
      </c>
      <c r="BV41">
        <f>1-(($AQ$35-$AO$35)/($AO$36-$AO$35))</f>
        <v>0.47826086956521741</v>
      </c>
      <c r="BW41">
        <f>(($AN$35-$AP$35)/($AP$36-$AP$35))</f>
        <v>0.4</v>
      </c>
      <c r="BX41">
        <f>1-(($AO$36-$AP$35)/($AP$36-$AP$35))</f>
        <v>0.16000000000000003</v>
      </c>
      <c r="BY41">
        <f>(($AQ$35-$AP$35)/($AP$36-$AP$35))</f>
        <v>0.4</v>
      </c>
      <c r="BZ41">
        <f>(($AN$35-$AQ$35)/($AQ$36-$AQ$35))</f>
        <v>0</v>
      </c>
      <c r="CA41">
        <f>(($AO$36-$AQ$35)/($AQ$36-$AQ$35))</f>
        <v>0.47826086956521741</v>
      </c>
      <c r="CB41">
        <f>1-(($AP$36-$AQ$35)/($AQ$36-$AQ$35))</f>
        <v>0.34782608695652173</v>
      </c>
    </row>
    <row r="42" spans="1:80" x14ac:dyDescent="0.25">
      <c r="A42">
        <v>41</v>
      </c>
      <c r="B42">
        <v>177.687929</v>
      </c>
      <c r="C42" s="3">
        <v>1</v>
      </c>
      <c r="H42">
        <v>186.85310200000001</v>
      </c>
      <c r="I42" s="2">
        <v>4</v>
      </c>
      <c r="P42">
        <v>2</v>
      </c>
      <c r="Q42" t="str">
        <f>CONCATENATE(C42,E42,G42,I42)</f>
        <v>14</v>
      </c>
      <c r="R42" t="s">
        <v>22</v>
      </c>
      <c r="X42" t="s">
        <v>278</v>
      </c>
      <c r="Y42" t="s">
        <v>268</v>
      </c>
      <c r="AN42">
        <v>953</v>
      </c>
      <c r="AO42">
        <v>938</v>
      </c>
      <c r="AP42">
        <v>945</v>
      </c>
      <c r="AQ42">
        <v>948</v>
      </c>
      <c r="AT42">
        <f>(($AO$37-$AN$36)/($AN$37-$AN$36))</f>
        <v>0.44</v>
      </c>
      <c r="AU42">
        <f>(($AP$37-$AN$36)/($AN$37-$AN$36))</f>
        <v>0.64</v>
      </c>
      <c r="AV42">
        <f>(($AQ$37-$AN$36)/($AN$37-$AN$36))</f>
        <v>0.92</v>
      </c>
      <c r="AW42">
        <f>(($AN$36-$AO$36)/($AO$37-$AO$36))</f>
        <v>0.52173913043478259</v>
      </c>
      <c r="AX42">
        <f>(($AP$36-$AO$36)/($AO$37-$AO$36))</f>
        <v>0.17391304347826086</v>
      </c>
      <c r="AY42">
        <f>(($AQ$36-$AO$36)/($AO$37-$AO$36))</f>
        <v>0.52173913043478259</v>
      </c>
      <c r="AZ42">
        <f>(($AN$36-$AP$36)/($AP$37-$AP$36))</f>
        <v>0.33333333333333331</v>
      </c>
      <c r="BA42">
        <f>(($AO$37-$AP$36)/($AP$37-$AP$36))</f>
        <v>0.79166666666666663</v>
      </c>
      <c r="BB42">
        <f>(($AQ$36-$AP$36)/($AP$37-$AP$36))</f>
        <v>0.33333333333333331</v>
      </c>
      <c r="BC42">
        <f>(($AN$36-$AQ$36)/($AQ$37-$AQ$36))</f>
        <v>0</v>
      </c>
      <c r="BD42">
        <f>(($AO$37-$AQ$36)/($AQ$37-$AQ$36))</f>
        <v>0.47826086956521741</v>
      </c>
      <c r="BE42">
        <f>(($AP$37-$AQ$36)/($AQ$37-$AQ$36))</f>
        <v>0.69565217391304346</v>
      </c>
      <c r="BG42" t="s">
        <v>22</v>
      </c>
      <c r="BH42">
        <v>231</v>
      </c>
      <c r="BI42">
        <f>($BH$51-$BH$48)/200</f>
        <v>0.08</v>
      </c>
      <c r="BQ42">
        <f>(($AO$37-$AN$36)/($AN$37-$AN$36))</f>
        <v>0.44</v>
      </c>
      <c r="BR42">
        <f>1-(($AP$37-$AN$36)/($AN$37-$AN$36))</f>
        <v>0.36</v>
      </c>
      <c r="BS42">
        <f>1-(($AQ$37-$AN$36)/($AN$37-$AN$36))</f>
        <v>7.999999999999996E-2</v>
      </c>
      <c r="BT42">
        <f>1-(($AN$36-$AO$36)/($AO$37-$AO$36))</f>
        <v>0.47826086956521741</v>
      </c>
      <c r="BU42">
        <f>(($AP$36-$AO$36)/($AO$37-$AO$36))</f>
        <v>0.17391304347826086</v>
      </c>
      <c r="BV42">
        <f>1-(($AQ$36-$AO$36)/($AO$37-$AO$36))</f>
        <v>0.47826086956521741</v>
      </c>
      <c r="BW42">
        <f>(($AN$36-$AP$36)/($AP$37-$AP$36))</f>
        <v>0.33333333333333331</v>
      </c>
      <c r="BX42">
        <f>1-(($AO$37-$AP$36)/($AP$37-$AP$36))</f>
        <v>0.20833333333333337</v>
      </c>
      <c r="BY42">
        <f>(($AQ$36-$AP$36)/($AP$37-$AP$36))</f>
        <v>0.33333333333333331</v>
      </c>
      <c r="BZ42">
        <f>(($AN$36-$AQ$36)/($AQ$37-$AQ$36))</f>
        <v>0</v>
      </c>
      <c r="CA42">
        <f>(($AO$37-$AQ$36)/($AQ$37-$AQ$36))</f>
        <v>0.47826086956521741</v>
      </c>
      <c r="CB42">
        <f>1-(($AP$37-$AQ$36)/($AQ$37-$AQ$36))</f>
        <v>0.30434782608695654</v>
      </c>
    </row>
    <row r="43" spans="1:80" x14ac:dyDescent="0.25">
      <c r="A43">
        <v>42</v>
      </c>
      <c r="B43">
        <v>177.745745</v>
      </c>
      <c r="C43" s="3">
        <v>1</v>
      </c>
      <c r="H43">
        <v>186.88820899999999</v>
      </c>
      <c r="I43" s="2">
        <v>4</v>
      </c>
      <c r="P43">
        <v>2</v>
      </c>
      <c r="Q43" t="str">
        <f>CONCATENATE(C43,E43,G43,I43)</f>
        <v>14</v>
      </c>
      <c r="R43" t="s">
        <v>22</v>
      </c>
      <c r="X43" t="s">
        <v>278</v>
      </c>
      <c r="Y43" t="s">
        <v>270</v>
      </c>
      <c r="AN43">
        <v>974</v>
      </c>
      <c r="AO43">
        <v>960</v>
      </c>
      <c r="AP43">
        <v>968</v>
      </c>
      <c r="AQ43">
        <v>970</v>
      </c>
      <c r="AT43">
        <f>(($AO$38-$AN$37)/($AN$38-$AN$37))</f>
        <v>0.42307692307692307</v>
      </c>
      <c r="AU43">
        <f>(($AP$38-$AN$37)/($AN$38-$AN$37))</f>
        <v>0.61538461538461542</v>
      </c>
      <c r="AV43">
        <f>(($AQ$38-$AN$37)/($AN$38-$AN$37))</f>
        <v>0.88461538461538458</v>
      </c>
      <c r="AW43">
        <f>(($AN$37-$AO$37)/($AO$38-$AO$37))</f>
        <v>0.56000000000000005</v>
      </c>
      <c r="AX43">
        <f>(($AP$37-$AO$37)/($AO$38-$AO$37))</f>
        <v>0.2</v>
      </c>
      <c r="AY43">
        <f>(($AQ$37-$AO$37)/($AO$38-$AO$37))</f>
        <v>0.48</v>
      </c>
      <c r="AZ43">
        <f>(($AN$37-$AP$37)/($AP$38-$AP$37))</f>
        <v>0.36</v>
      </c>
      <c r="BA43">
        <f>(($AO$38-$AP$37)/($AP$38-$AP$37))</f>
        <v>0.8</v>
      </c>
      <c r="BB43">
        <f>(($AQ$37-$AP$37)/($AP$38-$AP$37))</f>
        <v>0.28000000000000003</v>
      </c>
      <c r="BC43">
        <f>(($AN$37-$AQ$37)/($AQ$38-$AQ$37))</f>
        <v>0.08</v>
      </c>
      <c r="BD43">
        <f>(($AO$38-$AQ$37)/($AQ$38-$AQ$37))</f>
        <v>0.52</v>
      </c>
      <c r="BE43">
        <f>(($AP$38-$AQ$37)/($AQ$38-$AQ$37))</f>
        <v>0.72</v>
      </c>
      <c r="BG43" t="s">
        <v>22</v>
      </c>
      <c r="BH43">
        <v>233</v>
      </c>
      <c r="BI43">
        <f>($BH$52-$BH$49)/200</f>
        <v>8.5000000000000006E-2</v>
      </c>
      <c r="BQ43">
        <f>(($AO$38-$AN$37)/($AN$38-$AN$37))</f>
        <v>0.42307692307692307</v>
      </c>
      <c r="BR43">
        <f>1-(($AP$38-$AN$37)/($AN$38-$AN$37))</f>
        <v>0.38461538461538458</v>
      </c>
      <c r="BS43">
        <f>1-(($AQ$38-$AN$37)/($AN$38-$AN$37))</f>
        <v>0.11538461538461542</v>
      </c>
      <c r="BT43">
        <f>1-(($AN$37-$AO$37)/($AO$38-$AO$37))</f>
        <v>0.43999999999999995</v>
      </c>
      <c r="BU43">
        <f>(($AP$37-$AO$37)/($AO$38-$AO$37))</f>
        <v>0.2</v>
      </c>
      <c r="BV43">
        <f>(($AQ$37-$AO$37)/($AO$38-$AO$37))</f>
        <v>0.48</v>
      </c>
      <c r="BW43">
        <f>(($AN$37-$AP$37)/($AP$38-$AP$37))</f>
        <v>0.36</v>
      </c>
      <c r="BX43">
        <f>1-(($AO$38-$AP$37)/($AP$38-$AP$37))</f>
        <v>0.19999999999999996</v>
      </c>
      <c r="BY43">
        <f>(($AQ$37-$AP$37)/($AP$38-$AP$37))</f>
        <v>0.28000000000000003</v>
      </c>
      <c r="BZ43">
        <f>(($AN$37-$AQ$37)/($AQ$38-$AQ$37))</f>
        <v>0.08</v>
      </c>
      <c r="CA43">
        <f>1-(($AO$38-$AQ$37)/($AQ$38-$AQ$37))</f>
        <v>0.48</v>
      </c>
      <c r="CB43">
        <f>1-(($AP$38-$AQ$37)/($AQ$38-$AQ$37))</f>
        <v>0.28000000000000003</v>
      </c>
    </row>
    <row r="44" spans="1:80" x14ac:dyDescent="0.25">
      <c r="A44">
        <v>43</v>
      </c>
      <c r="B44">
        <v>177.68261000000001</v>
      </c>
      <c r="C44" s="3">
        <v>1</v>
      </c>
      <c r="H44">
        <v>186.896929</v>
      </c>
      <c r="I44" s="2">
        <v>4</v>
      </c>
      <c r="P44">
        <v>2</v>
      </c>
      <c r="Q44" t="str">
        <f>CONCATENATE(C44,E44,G44,I44)</f>
        <v>14</v>
      </c>
      <c r="R44">
        <v>2</v>
      </c>
      <c r="X44" t="s">
        <v>278</v>
      </c>
      <c r="Y44" t="s">
        <v>266</v>
      </c>
      <c r="AB44" t="s">
        <v>277</v>
      </c>
      <c r="AC44" t="str">
        <f>CONCATENATE($R44,$R45,$R46,$R47)</f>
        <v>2314</v>
      </c>
      <c r="AN44">
        <v>997</v>
      </c>
      <c r="AO44">
        <v>981</v>
      </c>
      <c r="AP44">
        <v>991</v>
      </c>
      <c r="AQ44">
        <v>993</v>
      </c>
      <c r="AT44">
        <f>(($AO$39-$AN$38)/($AN$39-$AN$38))</f>
        <v>0.33333333333333331</v>
      </c>
      <c r="AU44">
        <f>(($AP$39-$AN$38)/($AN$39-$AN$38))</f>
        <v>0.625</v>
      </c>
      <c r="AV44">
        <f>(($AQ$39-$AN$38)/($AN$39-$AN$38))</f>
        <v>0.79166666666666663</v>
      </c>
      <c r="AW44">
        <f>(($AN$38-$AO$38)/($AO$39-$AO$38))</f>
        <v>0.65217391304347827</v>
      </c>
      <c r="AX44">
        <f>(($AP$38-$AO$38)/($AO$39-$AO$38))</f>
        <v>0.21739130434782608</v>
      </c>
      <c r="AY44">
        <f>(($AQ$38-$AO$38)/($AO$39-$AO$38))</f>
        <v>0.52173913043478259</v>
      </c>
      <c r="AZ44">
        <f>(($AN$38-$AP$38)/($AP$39-$AP$38))</f>
        <v>0.4</v>
      </c>
      <c r="BA44">
        <f>(($AO$39-$AP$38)/($AP$39-$AP$38))</f>
        <v>0.72</v>
      </c>
      <c r="BB44">
        <f>(($AQ$38-$AP$38)/($AP$39-$AP$38))</f>
        <v>0.28000000000000003</v>
      </c>
      <c r="BC44">
        <f>(($AN$38-$AQ$38)/($AQ$39-$AQ$38))</f>
        <v>0.13636363636363635</v>
      </c>
      <c r="BD44">
        <f>(($AO$39-$AQ$38)/($AQ$39-$AQ$38))</f>
        <v>0.5</v>
      </c>
      <c r="BE44">
        <f>(($AP$39-$AQ$38)/($AQ$39-$AQ$38))</f>
        <v>0.81818181818181823</v>
      </c>
      <c r="BG44">
        <v>2</v>
      </c>
      <c r="BH44">
        <v>234</v>
      </c>
      <c r="BI44">
        <f>($BH$53-$BH$50)/200</f>
        <v>6.5000000000000002E-2</v>
      </c>
      <c r="BQ44">
        <f>(($AO$39-$AN$38)/($AN$39-$AN$38))</f>
        <v>0.33333333333333331</v>
      </c>
      <c r="BR44">
        <f>1-(($AP$39-$AN$38)/($AN$39-$AN$38))</f>
        <v>0.375</v>
      </c>
      <c r="BS44">
        <f>1-(($AQ$39-$AN$38)/($AN$39-$AN$38))</f>
        <v>0.20833333333333337</v>
      </c>
      <c r="BT44">
        <f>1-(($AN$38-$AO$38)/($AO$39-$AO$38))</f>
        <v>0.34782608695652173</v>
      </c>
      <c r="BU44">
        <f>(($AP$38-$AO$38)/($AO$39-$AO$38))</f>
        <v>0.21739130434782608</v>
      </c>
      <c r="BV44">
        <f>1-(($AQ$38-$AO$38)/($AO$39-$AO$38))</f>
        <v>0.47826086956521741</v>
      </c>
      <c r="BW44">
        <f>(($AN$38-$AP$38)/($AP$39-$AP$38))</f>
        <v>0.4</v>
      </c>
      <c r="BX44">
        <f>1-(($AO$39-$AP$38)/($AP$39-$AP$38))</f>
        <v>0.28000000000000003</v>
      </c>
      <c r="BY44">
        <f>(($AQ$38-$AP$38)/($AP$39-$AP$38))</f>
        <v>0.28000000000000003</v>
      </c>
      <c r="BZ44">
        <f>(($AN$38-$AQ$38)/($AQ$39-$AQ$38))</f>
        <v>0.13636363636363635</v>
      </c>
      <c r="CA44">
        <f>(($AO$39-$AQ$38)/($AQ$39-$AQ$38))</f>
        <v>0.5</v>
      </c>
      <c r="CB44">
        <f>1-(($AP$39-$AQ$38)/($AQ$39-$AQ$38))</f>
        <v>0.18181818181818177</v>
      </c>
    </row>
    <row r="45" spans="1:80" x14ac:dyDescent="0.25">
      <c r="A45">
        <v>44</v>
      </c>
      <c r="B45">
        <v>177.75585000000001</v>
      </c>
      <c r="C45" s="3">
        <v>1</v>
      </c>
      <c r="H45">
        <v>186.83384899999999</v>
      </c>
      <c r="I45" s="2">
        <v>4</v>
      </c>
      <c r="P45">
        <v>2</v>
      </c>
      <c r="Q45" t="str">
        <f>CONCATENATE(C45,E45,G45,I45)</f>
        <v>14</v>
      </c>
      <c r="R45">
        <v>3</v>
      </c>
      <c r="X45" t="s">
        <v>278</v>
      </c>
      <c r="Y45" t="s">
        <v>267</v>
      </c>
      <c r="AO45">
        <v>1005</v>
      </c>
      <c r="AP45">
        <v>1014</v>
      </c>
      <c r="AT45">
        <f>(($AO$40-$AN$39)/($AN$40-$AN$39))</f>
        <v>0.29166666666666669</v>
      </c>
      <c r="AU45">
        <f>(($AP$40-$AN$39)/($AN$40-$AN$39))</f>
        <v>0.58333333333333337</v>
      </c>
      <c r="AV45">
        <f>(($AQ$40-$AN$39)/($AN$40-$AN$39))</f>
        <v>0.66666666666666663</v>
      </c>
      <c r="AW45">
        <f>(($AN$39-$AO$39)/($AO$40-$AO$39))</f>
        <v>0.69565217391304346</v>
      </c>
      <c r="AX45">
        <f>(($AP$39-$AO$39)/($AO$40-$AO$39))</f>
        <v>0.30434782608695654</v>
      </c>
      <c r="AY45">
        <f>(($AQ$39-$AO$39)/($AO$40-$AO$39))</f>
        <v>0.47826086956521741</v>
      </c>
      <c r="AZ45">
        <f>(($AN$39-$AP$39)/($AP$40-$AP$39))</f>
        <v>0.39130434782608697</v>
      </c>
      <c r="BA45">
        <f>(($AO$40-$AP$39)/($AP$40-$AP$39))</f>
        <v>0.69565217391304346</v>
      </c>
      <c r="BB45">
        <f>(($AQ$39-$AP$39)/($AP$40-$AP$39))</f>
        <v>0.17391304347826086</v>
      </c>
      <c r="BC45">
        <f>(($AN$39-$AQ$39)/($AQ$40-$AQ$39))</f>
        <v>0.23809523809523808</v>
      </c>
      <c r="BD45">
        <f>(($AO$40-$AQ$39)/($AQ$40-$AQ$39))</f>
        <v>0.5714285714285714</v>
      </c>
      <c r="BE45">
        <f>(($AP$40-$AQ$39)/($AQ$40-$AQ$39))</f>
        <v>0.90476190476190477</v>
      </c>
      <c r="BG45">
        <v>3</v>
      </c>
      <c r="BH45">
        <v>236</v>
      </c>
      <c r="BI45">
        <f>($BH$54-$BH$51)/200</f>
        <v>8.5000000000000006E-2</v>
      </c>
      <c r="BQ45">
        <f>(($AO$40-$AN$39)/($AN$40-$AN$39))</f>
        <v>0.29166666666666669</v>
      </c>
      <c r="BR45">
        <f>1-(($AP$40-$AN$39)/($AN$40-$AN$39))</f>
        <v>0.41666666666666663</v>
      </c>
      <c r="BS45">
        <f>1-(($AQ$40-$AN$39)/($AN$40-$AN$39))</f>
        <v>0.33333333333333337</v>
      </c>
      <c r="BT45">
        <f>1-(($AN$39-$AO$39)/($AO$40-$AO$39))</f>
        <v>0.30434782608695654</v>
      </c>
      <c r="BU45">
        <f>(($AP$39-$AO$39)/($AO$40-$AO$39))</f>
        <v>0.30434782608695654</v>
      </c>
      <c r="BV45">
        <f>(($AQ$39-$AO$39)/($AO$40-$AO$39))</f>
        <v>0.47826086956521741</v>
      </c>
      <c r="BW45">
        <f>(($AN$39-$AP$39)/($AP$40-$AP$39))</f>
        <v>0.39130434782608697</v>
      </c>
      <c r="BX45">
        <f>1-(($AO$40-$AP$39)/($AP$40-$AP$39))</f>
        <v>0.30434782608695654</v>
      </c>
      <c r="BY45">
        <f>(($AQ$39-$AP$39)/($AP$40-$AP$39))</f>
        <v>0.17391304347826086</v>
      </c>
      <c r="BZ45">
        <f>(($AN$39-$AQ$39)/($AQ$40-$AQ$39))</f>
        <v>0.23809523809523808</v>
      </c>
      <c r="CA45">
        <f>1-(($AO$40-$AQ$39)/($AQ$40-$AQ$39))</f>
        <v>0.4285714285714286</v>
      </c>
      <c r="CB45">
        <f>1-(($AP$40-$AQ$39)/($AQ$40-$AQ$39))</f>
        <v>9.5238095238095233E-2</v>
      </c>
    </row>
    <row r="46" spans="1:80" x14ac:dyDescent="0.25">
      <c r="A46">
        <v>45</v>
      </c>
      <c r="D46">
        <v>168.24729400000001</v>
      </c>
      <c r="E46" s="4">
        <v>2</v>
      </c>
      <c r="F46">
        <v>178.12226899999999</v>
      </c>
      <c r="G46" s="5">
        <v>3</v>
      </c>
      <c r="H46">
        <v>186.867144</v>
      </c>
      <c r="I46" s="2">
        <v>4</v>
      </c>
      <c r="P46">
        <v>3</v>
      </c>
      <c r="Q46" t="str">
        <f>CONCATENATE(C46,E46,G46,I46)</f>
        <v>234</v>
      </c>
      <c r="R46">
        <v>1</v>
      </c>
      <c r="X46" t="s">
        <v>278</v>
      </c>
      <c r="Y46" t="s">
        <v>268</v>
      </c>
      <c r="AT46">
        <f>(($AO$41-$AN$40)/($AN$41-$AN$40))</f>
        <v>0.31818181818181818</v>
      </c>
      <c r="AU46">
        <f>(($AP$41-$AN$40)/($AN$41-$AN$40))</f>
        <v>0.63636363636363635</v>
      </c>
      <c r="AV46">
        <f>(($AQ$41-$AN$40)/($AN$41-$AN$40))</f>
        <v>0.72727272727272729</v>
      </c>
      <c r="AW46">
        <f>(($AN$40-$AO$40)/($AO$41-$AO$40))</f>
        <v>0.70833333333333337</v>
      </c>
      <c r="AX46">
        <f>(($AP$40-$AO$40)/($AO$41-$AO$40))</f>
        <v>0.29166666666666669</v>
      </c>
      <c r="AY46">
        <f>(($AQ$40-$AO$40)/($AO$41-$AO$40))</f>
        <v>0.375</v>
      </c>
      <c r="AZ46">
        <f>(($AN$40-$AP$40)/($AP$41-$AP$40))</f>
        <v>0.41666666666666669</v>
      </c>
      <c r="BA46">
        <f>(($AO$41-$AP$40)/($AP$41-$AP$40))</f>
        <v>0.70833333333333337</v>
      </c>
      <c r="BB46">
        <f>(($AQ$40-$AP$40)/($AP$41-$AP$40))</f>
        <v>8.3333333333333329E-2</v>
      </c>
      <c r="BC46">
        <f>(($AN$40-$AQ$40)/($AQ$41-$AQ$40))</f>
        <v>0.33333333333333331</v>
      </c>
      <c r="BD46">
        <f>(($AO$41-$AQ$40)/($AQ$41-$AQ$40))</f>
        <v>0.625</v>
      </c>
      <c r="BE46">
        <f>(($AP$41-$AQ$40)/($AQ$41-$AQ$40))</f>
        <v>0.91666666666666663</v>
      </c>
      <c r="BG46">
        <v>1</v>
      </c>
      <c r="BH46">
        <v>248</v>
      </c>
      <c r="BI46">
        <f>($BH$55-$BH$52)/200</f>
        <v>9.5000000000000001E-2</v>
      </c>
      <c r="BQ46">
        <f>(($AO$41-$AN$40)/($AN$41-$AN$40))</f>
        <v>0.31818181818181818</v>
      </c>
      <c r="BR46">
        <f>1-(($AP$41-$AN$40)/($AN$41-$AN$40))</f>
        <v>0.36363636363636365</v>
      </c>
      <c r="BS46">
        <f>1-(($AQ$41-$AN$40)/($AN$41-$AN$40))</f>
        <v>0.27272727272727271</v>
      </c>
      <c r="BT46">
        <f>1-(($AN$40-$AO$40)/($AO$41-$AO$40))</f>
        <v>0.29166666666666663</v>
      </c>
      <c r="BU46">
        <f>(($AP$40-$AO$40)/($AO$41-$AO$40))</f>
        <v>0.29166666666666669</v>
      </c>
      <c r="BV46">
        <f>(($AQ$40-$AO$40)/($AO$41-$AO$40))</f>
        <v>0.375</v>
      </c>
      <c r="BW46">
        <f>(($AN$40-$AP$40)/($AP$41-$AP$40))</f>
        <v>0.41666666666666669</v>
      </c>
      <c r="BX46">
        <f>1-(($AO$41-$AP$40)/($AP$41-$AP$40))</f>
        <v>0.29166666666666663</v>
      </c>
      <c r="BY46">
        <f>(($AQ$40-$AP$40)/($AP$41-$AP$40))</f>
        <v>8.3333333333333329E-2</v>
      </c>
      <c r="BZ46">
        <f>(($AN$40-$AQ$40)/($AQ$41-$AQ$40))</f>
        <v>0.33333333333333331</v>
      </c>
      <c r="CA46">
        <f>1-(($AO$41-$AQ$40)/($AQ$41-$AQ$40))</f>
        <v>0.375</v>
      </c>
      <c r="CB46">
        <f>1-(($AP$41-$AQ$40)/($AQ$41-$AQ$40))</f>
        <v>8.333333333333337E-2</v>
      </c>
    </row>
    <row r="47" spans="1:80" x14ac:dyDescent="0.25">
      <c r="A47">
        <v>46</v>
      </c>
      <c r="D47">
        <v>168.23686800000002</v>
      </c>
      <c r="E47" s="4">
        <v>2</v>
      </c>
      <c r="F47">
        <v>178.11354499999999</v>
      </c>
      <c r="G47" s="5">
        <v>3</v>
      </c>
      <c r="H47">
        <v>186.914908</v>
      </c>
      <c r="I47" s="2">
        <v>4</v>
      </c>
      <c r="P47">
        <v>3</v>
      </c>
      <c r="Q47" t="str">
        <f>CONCATENATE(C47,E47,G47,I47)</f>
        <v>234</v>
      </c>
      <c r="R47">
        <v>4</v>
      </c>
      <c r="X47" t="s">
        <v>278</v>
      </c>
      <c r="Y47" t="s">
        <v>270</v>
      </c>
      <c r="AT47">
        <f>(($AO$42-$AN$41)/($AN$42-$AN$41))</f>
        <v>0.31818181818181818</v>
      </c>
      <c r="AU47">
        <f>(($AP$42-$AN$41)/($AN$42-$AN$41))</f>
        <v>0.63636363636363635</v>
      </c>
      <c r="AV47">
        <f>(($AQ$42-$AN$41)/($AN$42-$AN$41))</f>
        <v>0.77272727272727271</v>
      </c>
      <c r="AW47">
        <f>(($AN$41-$AO$41)/($AO$42-$AO$41))</f>
        <v>0.68181818181818177</v>
      </c>
      <c r="AX47">
        <f>(($AP$41-$AO$41)/($AO$42-$AO$41))</f>
        <v>0.31818181818181818</v>
      </c>
      <c r="AY47">
        <f>(($AQ$41-$AO$41)/($AO$42-$AO$41))</f>
        <v>0.40909090909090912</v>
      </c>
      <c r="AZ47">
        <f>(($AN$41-$AP$41)/($AP$42-$AP$41))</f>
        <v>0.36363636363636365</v>
      </c>
      <c r="BA47">
        <f>(($AO$42-$AP$41)/($AP$42-$AP$41))</f>
        <v>0.68181818181818177</v>
      </c>
      <c r="BB47">
        <f>(($AQ$41-$AP$41)/($AP$42-$AP$41))</f>
        <v>9.0909090909090912E-2</v>
      </c>
      <c r="BC47">
        <f>(($AN$41-$AQ$41)/($AQ$42-$AQ$41))</f>
        <v>0.2608695652173913</v>
      </c>
      <c r="BD47">
        <f>(($AO$42-$AQ$41)/($AQ$42-$AQ$41))</f>
        <v>0.56521739130434778</v>
      </c>
      <c r="BE47">
        <f>(($AP$42-$AQ$41)/($AQ$42-$AQ$41))</f>
        <v>0.86956521739130432</v>
      </c>
      <c r="BG47">
        <v>4</v>
      </c>
      <c r="BH47">
        <v>252</v>
      </c>
      <c r="BI47">
        <f>($BH$56-$BH$53)/200</f>
        <v>0.08</v>
      </c>
      <c r="BQ47">
        <f>(($AO$42-$AN$41)/($AN$42-$AN$41))</f>
        <v>0.31818181818181818</v>
      </c>
      <c r="BR47">
        <f>1-(($AP$42-$AN$41)/($AN$42-$AN$41))</f>
        <v>0.36363636363636365</v>
      </c>
      <c r="BS47">
        <f>1-(($AQ$42-$AN$41)/($AN$42-$AN$41))</f>
        <v>0.22727272727272729</v>
      </c>
      <c r="BT47">
        <f>1-(($AN$41-$AO$41)/($AO$42-$AO$41))</f>
        <v>0.31818181818181823</v>
      </c>
      <c r="BU47">
        <f>(($AP$41-$AO$41)/($AO$42-$AO$41))</f>
        <v>0.31818181818181818</v>
      </c>
      <c r="BV47">
        <f>(($AQ$41-$AO$41)/($AO$42-$AO$41))</f>
        <v>0.40909090909090912</v>
      </c>
      <c r="BW47">
        <f>(($AN$41-$AP$41)/($AP$42-$AP$41))</f>
        <v>0.36363636363636365</v>
      </c>
      <c r="BX47">
        <f>1-(($AO$42-$AP$41)/($AP$42-$AP$41))</f>
        <v>0.31818181818181823</v>
      </c>
      <c r="BY47">
        <f>(($AQ$41-$AP$41)/($AP$42-$AP$41))</f>
        <v>9.0909090909090912E-2</v>
      </c>
      <c r="BZ47">
        <f>(($AN$41-$AQ$41)/($AQ$42-$AQ$41))</f>
        <v>0.2608695652173913</v>
      </c>
      <c r="CA47">
        <f>1-(($AO$42-$AQ$41)/($AQ$42-$AQ$41))</f>
        <v>0.43478260869565222</v>
      </c>
      <c r="CB47">
        <f>1-(($AP$42-$AQ$41)/($AQ$42-$AQ$41))</f>
        <v>0.13043478260869568</v>
      </c>
    </row>
    <row r="48" spans="1:80" x14ac:dyDescent="0.25">
      <c r="A48">
        <v>47</v>
      </c>
      <c r="D48">
        <v>168.27750399999999</v>
      </c>
      <c r="E48" s="4">
        <v>2</v>
      </c>
      <c r="F48">
        <v>178.07328100000001</v>
      </c>
      <c r="G48" s="5">
        <v>3</v>
      </c>
      <c r="P48">
        <v>2</v>
      </c>
      <c r="Q48" t="str">
        <f>CONCATENATE(C48,E48,G48,I48)</f>
        <v>23</v>
      </c>
      <c r="R48">
        <v>3</v>
      </c>
      <c r="X48" t="s">
        <v>278</v>
      </c>
      <c r="Y48" t="s">
        <v>266</v>
      </c>
      <c r="AB48" t="s">
        <v>278</v>
      </c>
      <c r="AC48" t="str">
        <f>CONCATENATE($R48,$R49,$R50,$R51)</f>
        <v>3214</v>
      </c>
      <c r="AT48">
        <f>(($AO$43-$AN$42)/($AN$43-$AN$42))</f>
        <v>0.33333333333333331</v>
      </c>
      <c r="AU48">
        <f>(($AP$43-$AN$42)/($AN$43-$AN$42))</f>
        <v>0.7142857142857143</v>
      </c>
      <c r="AV48">
        <f>(($AQ$43-$AN$42)/($AN$43-$AN$42))</f>
        <v>0.80952380952380953</v>
      </c>
      <c r="AW48">
        <f>(($AN$42-$AO$42)/($AO$43-$AO$42))</f>
        <v>0.68181818181818177</v>
      </c>
      <c r="AX48">
        <f>(($AP$42-$AO$42)/($AO$43-$AO$42))</f>
        <v>0.31818181818181818</v>
      </c>
      <c r="AY48">
        <f>(($AQ$42-$AO$42)/($AO$43-$AO$42))</f>
        <v>0.45454545454545453</v>
      </c>
      <c r="AZ48">
        <f>(($AN$42-$AP$42)/($AP$43-$AP$42))</f>
        <v>0.34782608695652173</v>
      </c>
      <c r="BA48">
        <f>(($AO$43-$AP$42)/($AP$43-$AP$42))</f>
        <v>0.65217391304347827</v>
      </c>
      <c r="BB48">
        <f>(($AQ$42-$AP$42)/($AP$43-$AP$42))</f>
        <v>0.13043478260869565</v>
      </c>
      <c r="BC48">
        <f>(($AN$42-$AQ$42)/($AQ$43-$AQ$42))</f>
        <v>0.22727272727272727</v>
      </c>
      <c r="BD48">
        <f>(($AO$43-$AQ$42)/($AQ$43-$AQ$42))</f>
        <v>0.54545454545454541</v>
      </c>
      <c r="BE48">
        <f>(($AP$43-$AQ$42)/($AQ$43-$AQ$42))</f>
        <v>0.90909090909090906</v>
      </c>
      <c r="BG48">
        <v>3</v>
      </c>
      <c r="BH48">
        <v>261</v>
      </c>
      <c r="BI48">
        <f>($BH$57-$BH$54)/200</f>
        <v>7.4999999999999997E-2</v>
      </c>
      <c r="BQ48">
        <f>(($AO$43-$AN$42)/($AN$43-$AN$42))</f>
        <v>0.33333333333333331</v>
      </c>
      <c r="BR48">
        <f>1-(($AP$43-$AN$42)/($AN$43-$AN$42))</f>
        <v>0.2857142857142857</v>
      </c>
      <c r="BS48">
        <f>1-(($AQ$43-$AN$42)/($AN$43-$AN$42))</f>
        <v>0.19047619047619047</v>
      </c>
      <c r="BT48">
        <f>1-(($AN$42-$AO$42)/($AO$43-$AO$42))</f>
        <v>0.31818181818181823</v>
      </c>
      <c r="BU48">
        <f>(($AP$42-$AO$42)/($AO$43-$AO$42))</f>
        <v>0.31818181818181818</v>
      </c>
      <c r="BV48">
        <f>(($AQ$42-$AO$42)/($AO$43-$AO$42))</f>
        <v>0.45454545454545453</v>
      </c>
      <c r="BW48">
        <f>(($AN$42-$AP$42)/($AP$43-$AP$42))</f>
        <v>0.34782608695652173</v>
      </c>
      <c r="BX48">
        <f>1-(($AO$43-$AP$42)/($AP$43-$AP$42))</f>
        <v>0.34782608695652173</v>
      </c>
      <c r="BY48">
        <f>(($AQ$42-$AP$42)/($AP$43-$AP$42))</f>
        <v>0.13043478260869565</v>
      </c>
      <c r="BZ48">
        <f>(($AN$42-$AQ$42)/($AQ$43-$AQ$42))</f>
        <v>0.22727272727272727</v>
      </c>
      <c r="CA48">
        <f>1-(($AO$43-$AQ$42)/($AQ$43-$AQ$42))</f>
        <v>0.45454545454545459</v>
      </c>
      <c r="CB48">
        <f>1-(($AP$43-$AQ$42)/($AQ$43-$AQ$42))</f>
        <v>9.0909090909090939E-2</v>
      </c>
    </row>
    <row r="49" spans="1:80" x14ac:dyDescent="0.25">
      <c r="A49">
        <v>48</v>
      </c>
      <c r="D49">
        <v>168.27665400000001</v>
      </c>
      <c r="E49" s="4">
        <v>2</v>
      </c>
      <c r="F49">
        <v>178.04892000000001</v>
      </c>
      <c r="G49" s="5">
        <v>3</v>
      </c>
      <c r="P49">
        <v>2</v>
      </c>
      <c r="Q49" t="str">
        <f>CONCATENATE(C49,E49,G49,I49)</f>
        <v>23</v>
      </c>
      <c r="R49">
        <v>2</v>
      </c>
      <c r="X49" t="s">
        <v>278</v>
      </c>
      <c r="Y49" t="s">
        <v>267</v>
      </c>
      <c r="AT49">
        <f>(($AO$44-$AN$43)/($AN$44-$AN$43))</f>
        <v>0.30434782608695654</v>
      </c>
      <c r="AU49">
        <f>(($AP$44-$AN$43)/($AN$44-$AN$43))</f>
        <v>0.73913043478260865</v>
      </c>
      <c r="AV49">
        <f>(($AQ$44-$AN$43)/($AN$44-$AN$43))</f>
        <v>0.82608695652173914</v>
      </c>
      <c r="AW49">
        <f>(($AN$43-$AO$43)/($AO$44-$AO$43))</f>
        <v>0.66666666666666663</v>
      </c>
      <c r="AX49">
        <f>(($AP$43-$AO$43)/($AO$44-$AO$43))</f>
        <v>0.38095238095238093</v>
      </c>
      <c r="AY49">
        <f>(($AQ$43-$AO$43)/($AO$44-$AO$43))</f>
        <v>0.47619047619047616</v>
      </c>
      <c r="AZ49">
        <f>(($AN$43-$AP$43)/($AP$44-$AP$43))</f>
        <v>0.2608695652173913</v>
      </c>
      <c r="BA49">
        <f>(($AO$44-$AP$43)/($AP$44-$AP$43))</f>
        <v>0.56521739130434778</v>
      </c>
      <c r="BB49">
        <f>(($AQ$43-$AP$43)/($AP$44-$AP$43))</f>
        <v>8.6956521739130432E-2</v>
      </c>
      <c r="BC49">
        <f>(($AN$43-$AQ$43)/($AQ$44-$AQ$43))</f>
        <v>0.17391304347826086</v>
      </c>
      <c r="BD49">
        <f>(($AO$44-$AQ$43)/($AQ$44-$AQ$43))</f>
        <v>0.47826086956521741</v>
      </c>
      <c r="BE49">
        <f>(($AP$44-$AQ$43)/($AQ$44-$AQ$43))</f>
        <v>0.91304347826086951</v>
      </c>
      <c r="BG49">
        <v>2</v>
      </c>
      <c r="BH49">
        <v>263</v>
      </c>
      <c r="BI49">
        <f>($BH$58-$BH$55)/200</f>
        <v>8.5000000000000006E-2</v>
      </c>
      <c r="BQ49">
        <f>(($AO$44-$AN$43)/($AN$44-$AN$43))</f>
        <v>0.30434782608695654</v>
      </c>
      <c r="BR49">
        <f>1-(($AP$44-$AN$43)/($AN$44-$AN$43))</f>
        <v>0.26086956521739135</v>
      </c>
      <c r="BS49">
        <f>1-(($AQ$44-$AN$43)/($AN$44-$AN$43))</f>
        <v>0.17391304347826086</v>
      </c>
      <c r="BT49">
        <f>1-(($AN$43-$AO$43)/($AO$44-$AO$43))</f>
        <v>0.33333333333333337</v>
      </c>
      <c r="BU49">
        <f>(($AP$43-$AO$43)/($AO$44-$AO$43))</f>
        <v>0.38095238095238093</v>
      </c>
      <c r="BV49">
        <f>(($AQ$43-$AO$43)/($AO$44-$AO$43))</f>
        <v>0.47619047619047616</v>
      </c>
      <c r="BW49">
        <f>(($AN$43-$AP$43)/($AP$44-$AP$43))</f>
        <v>0.2608695652173913</v>
      </c>
      <c r="BX49">
        <f>1-(($AO$44-$AP$43)/($AP$44-$AP$43))</f>
        <v>0.43478260869565222</v>
      </c>
      <c r="BY49">
        <f>(($AQ$43-$AP$43)/($AP$44-$AP$43))</f>
        <v>8.6956521739130432E-2</v>
      </c>
      <c r="BZ49">
        <f>(($AN$43-$AQ$43)/($AQ$44-$AQ$43))</f>
        <v>0.17391304347826086</v>
      </c>
      <c r="CA49">
        <f>(($AO$44-$AQ$43)/($AQ$44-$AQ$43))</f>
        <v>0.47826086956521741</v>
      </c>
      <c r="CB49">
        <f>1-(($AP$44-$AQ$43)/($AQ$44-$AQ$43))</f>
        <v>8.6956521739130488E-2</v>
      </c>
    </row>
    <row r="50" spans="1:80" x14ac:dyDescent="0.25">
      <c r="A50">
        <v>49</v>
      </c>
      <c r="D50">
        <v>168.243357</v>
      </c>
      <c r="E50" s="4">
        <v>2</v>
      </c>
      <c r="F50">
        <v>178.06232499999999</v>
      </c>
      <c r="G50" s="5">
        <v>3</v>
      </c>
      <c r="P50">
        <v>2</v>
      </c>
      <c r="Q50" t="str">
        <f>CONCATENATE(C50,E50,G50,I50)</f>
        <v>23</v>
      </c>
      <c r="R50">
        <v>1</v>
      </c>
      <c r="X50" t="s">
        <v>278</v>
      </c>
      <c r="Y50" t="s">
        <v>268</v>
      </c>
      <c r="AW50">
        <f>(($AN$44-$AO$44)/($AO$45-$AO$44))</f>
        <v>0.66666666666666663</v>
      </c>
      <c r="AX50">
        <f>(($AP$44-$AO$44)/($AO$45-$AO$44))</f>
        <v>0.41666666666666669</v>
      </c>
      <c r="AY50">
        <f>(($AQ$44-$AO$44)/($AO$45-$AO$44))</f>
        <v>0.5</v>
      </c>
      <c r="AZ50">
        <f>(($AN$44-$AP$44)/($AP$45-$AP$44))</f>
        <v>0.2608695652173913</v>
      </c>
      <c r="BA50">
        <f>(($AO$45-$AP$44)/($AP$45-$AP$44))</f>
        <v>0.60869565217391308</v>
      </c>
      <c r="BB50">
        <f>(($AQ$44-$AP$44)/($AP$45-$AP$44))</f>
        <v>8.6956521739130432E-2</v>
      </c>
      <c r="BG50">
        <v>1</v>
      </c>
      <c r="BH50">
        <v>273</v>
      </c>
      <c r="BI50">
        <f>($BH$59-$BH$56)/200</f>
        <v>9.5000000000000001E-2</v>
      </c>
      <c r="BT50">
        <f>1-(($AN$44-$AO$44)/($AO$45-$AO$44))</f>
        <v>0.33333333333333337</v>
      </c>
      <c r="BU50">
        <f>(($AP$44-$AO$44)/($AO$45-$AO$44))</f>
        <v>0.41666666666666669</v>
      </c>
      <c r="BV50">
        <f>(($AQ$44-$AO$44)/($AO$45-$AO$44))</f>
        <v>0.5</v>
      </c>
      <c r="BW50">
        <f>(($AN$44-$AP$44)/($AP$45-$AP$44))</f>
        <v>0.2608695652173913</v>
      </c>
      <c r="BX50">
        <f>1-(($AO$45-$AP$44)/($AP$45-$AP$44))</f>
        <v>0.39130434782608692</v>
      </c>
      <c r="BY50">
        <f>(($AQ$44-$AP$44)/($AP$45-$AP$44))</f>
        <v>8.6956521739130432E-2</v>
      </c>
    </row>
    <row r="51" spans="1:80" x14ac:dyDescent="0.25">
      <c r="A51">
        <v>50</v>
      </c>
      <c r="D51">
        <v>168.29245</v>
      </c>
      <c r="E51" s="4">
        <v>2</v>
      </c>
      <c r="F51">
        <v>178.09322600000002</v>
      </c>
      <c r="G51" s="5">
        <v>3</v>
      </c>
      <c r="P51">
        <v>2</v>
      </c>
      <c r="Q51" t="str">
        <f>CONCATENATE(C51,E51,G51,I51)</f>
        <v>23</v>
      </c>
      <c r="R51">
        <v>4</v>
      </c>
      <c r="X51" t="s">
        <v>278</v>
      </c>
      <c r="Y51" t="s">
        <v>270</v>
      </c>
      <c r="BG51">
        <v>4</v>
      </c>
      <c r="BH51">
        <v>277</v>
      </c>
      <c r="BI51">
        <f>($BH$60-$BH$57)/200</f>
        <v>7.4999999999999997E-2</v>
      </c>
    </row>
    <row r="52" spans="1:80" x14ac:dyDescent="0.25">
      <c r="A52">
        <v>51</v>
      </c>
      <c r="D52">
        <v>168.29489599999999</v>
      </c>
      <c r="E52" s="4">
        <v>2</v>
      </c>
      <c r="F52">
        <v>178.077855</v>
      </c>
      <c r="G52" s="5">
        <v>3</v>
      </c>
      <c r="P52">
        <v>2</v>
      </c>
      <c r="Q52" t="str">
        <f>CONCATENATE(C52,E52,G52,I52)</f>
        <v>23</v>
      </c>
      <c r="R52">
        <v>3</v>
      </c>
      <c r="X52" t="s">
        <v>278</v>
      </c>
      <c r="Y52" t="s">
        <v>266</v>
      </c>
      <c r="AB52" t="s">
        <v>278</v>
      </c>
      <c r="AC52" t="str">
        <f>CONCATENATE($R52,$R53,$R54,$R55)</f>
        <v>3214</v>
      </c>
      <c r="BG52">
        <v>3</v>
      </c>
      <c r="BH52">
        <v>280</v>
      </c>
      <c r="BI52">
        <f>($BH$61-$BH$58)/200</f>
        <v>0.06</v>
      </c>
    </row>
    <row r="53" spans="1:80" x14ac:dyDescent="0.25">
      <c r="A53">
        <v>52</v>
      </c>
      <c r="D53">
        <v>168.29431199999999</v>
      </c>
      <c r="E53" s="4">
        <v>2</v>
      </c>
      <c r="F53">
        <v>178.09742799999998</v>
      </c>
      <c r="G53" s="5">
        <v>3</v>
      </c>
      <c r="P53">
        <v>2</v>
      </c>
      <c r="Q53" t="str">
        <f>CONCATENATE(C53,E53,G53,I53)</f>
        <v>23</v>
      </c>
      <c r="R53">
        <v>2</v>
      </c>
      <c r="X53" t="s">
        <v>278</v>
      </c>
      <c r="Y53" t="s">
        <v>267</v>
      </c>
      <c r="BG53">
        <v>2</v>
      </c>
      <c r="BH53">
        <v>286</v>
      </c>
      <c r="BI53">
        <f>($BH$62-$BH$59)/200</f>
        <v>7.4999999999999997E-2</v>
      </c>
    </row>
    <row r="54" spans="1:80" x14ac:dyDescent="0.25">
      <c r="A54">
        <v>53</v>
      </c>
      <c r="D54">
        <v>168.293249</v>
      </c>
      <c r="E54" s="4">
        <v>2</v>
      </c>
      <c r="F54">
        <v>178.162104</v>
      </c>
      <c r="G54" s="5">
        <v>3</v>
      </c>
      <c r="P54">
        <v>2</v>
      </c>
      <c r="Q54" t="str">
        <f>CONCATENATE(C54,E54,G54,I54)</f>
        <v>23</v>
      </c>
      <c r="R54">
        <v>1</v>
      </c>
      <c r="X54" t="s">
        <v>278</v>
      </c>
      <c r="Y54" t="s">
        <v>268</v>
      </c>
      <c r="BG54">
        <v>1</v>
      </c>
      <c r="BH54">
        <v>294</v>
      </c>
      <c r="BI54">
        <f>($BH$63-$BH$60)/200</f>
        <v>0.1</v>
      </c>
    </row>
    <row r="55" spans="1:80" x14ac:dyDescent="0.25">
      <c r="A55">
        <v>54</v>
      </c>
      <c r="D55">
        <v>168.295748</v>
      </c>
      <c r="E55" s="4">
        <v>2</v>
      </c>
      <c r="F55">
        <v>178.14630699999998</v>
      </c>
      <c r="G55" s="5">
        <v>3</v>
      </c>
      <c r="P55">
        <v>2</v>
      </c>
      <c r="Q55" t="str">
        <f>CONCATENATE(C55,E55,G55,I55)</f>
        <v>23</v>
      </c>
      <c r="R55">
        <v>4</v>
      </c>
      <c r="X55" t="s">
        <v>278</v>
      </c>
      <c r="Y55" t="s">
        <v>270</v>
      </c>
      <c r="BG55">
        <v>4</v>
      </c>
      <c r="BH55">
        <v>299</v>
      </c>
      <c r="BI55">
        <f>($BH$64-$BH$61)/200</f>
        <v>8.5000000000000006E-2</v>
      </c>
    </row>
    <row r="56" spans="1:80" x14ac:dyDescent="0.25">
      <c r="A56">
        <v>55</v>
      </c>
      <c r="D56">
        <v>168.301918</v>
      </c>
      <c r="E56" s="4">
        <v>2</v>
      </c>
      <c r="F56">
        <v>178.10561799999999</v>
      </c>
      <c r="G56" s="5">
        <v>3</v>
      </c>
      <c r="P56">
        <v>2</v>
      </c>
      <c r="Q56" t="str">
        <f>CONCATENATE(C56,E56,G56,I56)</f>
        <v>23</v>
      </c>
      <c r="R56">
        <v>3</v>
      </c>
      <c r="X56" t="s">
        <v>278</v>
      </c>
      <c r="Y56" t="s">
        <v>266</v>
      </c>
      <c r="AB56" t="s">
        <v>278</v>
      </c>
      <c r="AC56" t="str">
        <f>CONCATENATE($R56,$R57,$R58,$R59)</f>
        <v>3214</v>
      </c>
      <c r="BG56">
        <v>3</v>
      </c>
      <c r="BH56">
        <v>302</v>
      </c>
      <c r="BI56">
        <f>($BH$65-$BH$62)/200</f>
        <v>0.09</v>
      </c>
    </row>
    <row r="57" spans="1:80" x14ac:dyDescent="0.25">
      <c r="A57">
        <v>56</v>
      </c>
      <c r="D57">
        <v>168.304789</v>
      </c>
      <c r="E57" s="4">
        <v>2</v>
      </c>
      <c r="F57">
        <v>178.18343400000001</v>
      </c>
      <c r="G57" s="5">
        <v>3</v>
      </c>
      <c r="P57">
        <v>2</v>
      </c>
      <c r="Q57" t="str">
        <f>CONCATENATE(C57,E57,G57,I57)</f>
        <v>23</v>
      </c>
      <c r="R57">
        <v>2</v>
      </c>
      <c r="X57" t="s">
        <v>278</v>
      </c>
      <c r="Y57" t="s">
        <v>267</v>
      </c>
      <c r="BG57">
        <v>2</v>
      </c>
      <c r="BH57">
        <v>309</v>
      </c>
      <c r="BI57">
        <f>($BH$66-$BH$63)/200</f>
        <v>0.08</v>
      </c>
    </row>
    <row r="58" spans="1:80" x14ac:dyDescent="0.25">
      <c r="A58">
        <v>57</v>
      </c>
      <c r="B58">
        <v>161.19412800000001</v>
      </c>
      <c r="C58" s="3">
        <v>1</v>
      </c>
      <c r="D58">
        <v>168.31128000000001</v>
      </c>
      <c r="E58" s="4">
        <v>2</v>
      </c>
      <c r="F58">
        <v>178.131417</v>
      </c>
      <c r="G58" s="5">
        <v>3</v>
      </c>
      <c r="P58">
        <v>3</v>
      </c>
      <c r="Q58" t="str">
        <f>CONCATENATE(C58,E58,G58,I58)</f>
        <v>123</v>
      </c>
      <c r="R58">
        <v>1</v>
      </c>
      <c r="X58" t="s">
        <v>278</v>
      </c>
      <c r="Y58" t="s">
        <v>268</v>
      </c>
      <c r="BG58">
        <v>1</v>
      </c>
      <c r="BH58">
        <v>316</v>
      </c>
      <c r="BI58">
        <f>($BH$67-$BH$64)/200</f>
        <v>0.11</v>
      </c>
    </row>
    <row r="59" spans="1:80" x14ac:dyDescent="0.25">
      <c r="A59">
        <v>58</v>
      </c>
      <c r="B59">
        <v>161.19481999999999</v>
      </c>
      <c r="C59" s="3">
        <v>1</v>
      </c>
      <c r="D59">
        <v>168.17745600000001</v>
      </c>
      <c r="E59" s="4">
        <v>2</v>
      </c>
      <c r="P59">
        <v>2</v>
      </c>
      <c r="Q59" t="str">
        <f>CONCATENATE(C59,E59,G59,I59)</f>
        <v>12</v>
      </c>
      <c r="R59">
        <v>4</v>
      </c>
      <c r="X59" t="s">
        <v>278</v>
      </c>
      <c r="Y59" t="s">
        <v>270</v>
      </c>
      <c r="BG59">
        <v>4</v>
      </c>
      <c r="BH59">
        <v>321</v>
      </c>
      <c r="BI59">
        <f>($BH$68-$BH$65)/200</f>
        <v>7.4999999999999997E-2</v>
      </c>
    </row>
    <row r="60" spans="1:80" x14ac:dyDescent="0.25">
      <c r="A60">
        <v>59</v>
      </c>
      <c r="B60">
        <v>161.17992699999999</v>
      </c>
      <c r="C60" s="3">
        <v>1</v>
      </c>
      <c r="P60">
        <v>1</v>
      </c>
      <c r="Q60" t="str">
        <f>CONCATENATE(C60,E60,G60,I60)</f>
        <v>1</v>
      </c>
      <c r="R60">
        <v>3</v>
      </c>
      <c r="X60" t="s">
        <v>278</v>
      </c>
      <c r="Y60" t="s">
        <v>266</v>
      </c>
      <c r="AB60" t="s">
        <v>278</v>
      </c>
      <c r="AC60" t="str">
        <f>CONCATENATE($R60,$R61,$R62,$R63)</f>
        <v>3214</v>
      </c>
      <c r="BG60">
        <v>3</v>
      </c>
      <c r="BH60">
        <v>324</v>
      </c>
      <c r="BI60">
        <f>($BH$69-$BH$66)/200</f>
        <v>8.5000000000000006E-2</v>
      </c>
    </row>
    <row r="61" spans="1:80" x14ac:dyDescent="0.25">
      <c r="A61">
        <v>60</v>
      </c>
      <c r="B61">
        <v>161.201043</v>
      </c>
      <c r="C61" s="3">
        <v>1</v>
      </c>
      <c r="H61">
        <v>169.06112899999999</v>
      </c>
      <c r="I61" s="2">
        <v>4</v>
      </c>
      <c r="P61">
        <v>2</v>
      </c>
      <c r="Q61" t="str">
        <f>CONCATENATE(C61,E61,G61,I61)</f>
        <v>14</v>
      </c>
      <c r="R61">
        <v>2</v>
      </c>
      <c r="X61" t="s">
        <v>278</v>
      </c>
      <c r="Y61" t="s">
        <v>267</v>
      </c>
      <c r="BG61">
        <v>2</v>
      </c>
      <c r="BH61">
        <v>328</v>
      </c>
      <c r="BI61">
        <f>($BH$70-$BH$67)/200</f>
        <v>8.5000000000000006E-2</v>
      </c>
    </row>
    <row r="62" spans="1:80" x14ac:dyDescent="0.25">
      <c r="A62">
        <v>61</v>
      </c>
      <c r="B62">
        <v>161.21444600000001</v>
      </c>
      <c r="C62" s="3">
        <v>1</v>
      </c>
      <c r="H62">
        <v>169.08655399999998</v>
      </c>
      <c r="I62" s="2">
        <v>4</v>
      </c>
      <c r="P62">
        <v>2</v>
      </c>
      <c r="Q62" t="str">
        <f>CONCATENATE(C62,E62,G62,I62)</f>
        <v>14</v>
      </c>
      <c r="R62">
        <v>1</v>
      </c>
      <c r="X62" t="s">
        <v>278</v>
      </c>
      <c r="Y62" t="s">
        <v>268</v>
      </c>
      <c r="BG62">
        <v>1</v>
      </c>
      <c r="BH62">
        <v>336</v>
      </c>
      <c r="BI62">
        <f>($BH$71-$BH$68)/200</f>
        <v>9.5000000000000001E-2</v>
      </c>
    </row>
    <row r="63" spans="1:80" x14ac:dyDescent="0.25">
      <c r="A63">
        <v>62</v>
      </c>
      <c r="B63">
        <v>161.25550699999999</v>
      </c>
      <c r="C63" s="3">
        <v>1</v>
      </c>
      <c r="H63">
        <v>169.06650200000001</v>
      </c>
      <c r="I63" s="2">
        <v>4</v>
      </c>
      <c r="P63">
        <v>2</v>
      </c>
      <c r="Q63" t="str">
        <f>CONCATENATE(C63,E63,G63,I63)</f>
        <v>14</v>
      </c>
      <c r="R63">
        <v>4</v>
      </c>
      <c r="X63" t="s">
        <v>278</v>
      </c>
      <c r="Y63" t="s">
        <v>270</v>
      </c>
      <c r="BG63">
        <v>4</v>
      </c>
      <c r="BH63">
        <v>344</v>
      </c>
      <c r="BI63">
        <f>($BH$72-$BH$69)/200</f>
        <v>0.08</v>
      </c>
    </row>
    <row r="64" spans="1:80" x14ac:dyDescent="0.25">
      <c r="A64">
        <v>63</v>
      </c>
      <c r="B64">
        <v>161.22226499999999</v>
      </c>
      <c r="C64" s="3">
        <v>1</v>
      </c>
      <c r="H64">
        <v>169.08916099999999</v>
      </c>
      <c r="I64" s="2">
        <v>4</v>
      </c>
      <c r="P64">
        <v>2</v>
      </c>
      <c r="Q64" t="str">
        <f>CONCATENATE(C64,E64,G64,I64)</f>
        <v>14</v>
      </c>
      <c r="R64">
        <v>3</v>
      </c>
      <c r="X64" t="s">
        <v>278</v>
      </c>
      <c r="Y64" t="s">
        <v>266</v>
      </c>
      <c r="AB64" t="s">
        <v>278</v>
      </c>
      <c r="AC64" t="str">
        <f>CONCATENATE($R64,$R65,$R66,$R67)</f>
        <v>3214</v>
      </c>
      <c r="BG64">
        <v>3</v>
      </c>
      <c r="BH64">
        <v>345</v>
      </c>
      <c r="BI64">
        <f>($BH$73-$BH$70)/200</f>
        <v>6.5000000000000002E-2</v>
      </c>
    </row>
    <row r="65" spans="1:61" x14ac:dyDescent="0.25">
      <c r="A65">
        <v>64</v>
      </c>
      <c r="B65">
        <v>161.291889</v>
      </c>
      <c r="C65" s="3">
        <v>1</v>
      </c>
      <c r="H65">
        <v>169.08857599999999</v>
      </c>
      <c r="I65" s="2">
        <v>4</v>
      </c>
      <c r="P65">
        <v>2</v>
      </c>
      <c r="Q65" t="str">
        <f>CONCATENATE(C65,E65,G65,I65)</f>
        <v>14</v>
      </c>
      <c r="R65">
        <v>2</v>
      </c>
      <c r="X65" t="s">
        <v>278</v>
      </c>
      <c r="Y65" t="s">
        <v>267</v>
      </c>
      <c r="BG65">
        <v>2</v>
      </c>
      <c r="BH65">
        <v>354</v>
      </c>
      <c r="BI65">
        <f>($BH$74-$BH$71)/200</f>
        <v>8.5000000000000006E-2</v>
      </c>
    </row>
    <row r="66" spans="1:61" x14ac:dyDescent="0.25">
      <c r="A66">
        <v>65</v>
      </c>
      <c r="B66">
        <v>161.24486999999999</v>
      </c>
      <c r="C66" s="3">
        <v>1</v>
      </c>
      <c r="H66">
        <v>169.09314999999998</v>
      </c>
      <c r="I66" s="2">
        <v>4</v>
      </c>
      <c r="P66">
        <v>2</v>
      </c>
      <c r="Q66" t="str">
        <f>CONCATENATE(C66,E66,G66,I66)</f>
        <v>14</v>
      </c>
      <c r="R66">
        <v>1</v>
      </c>
      <c r="X66" t="s">
        <v>278</v>
      </c>
      <c r="Y66" t="s">
        <v>268</v>
      </c>
      <c r="BG66">
        <v>1</v>
      </c>
      <c r="BH66">
        <v>360</v>
      </c>
      <c r="BI66">
        <f>($BH$75-$BH$72)/200</f>
        <v>8.5000000000000006E-2</v>
      </c>
    </row>
    <row r="67" spans="1:61" x14ac:dyDescent="0.25">
      <c r="A67">
        <v>66</v>
      </c>
      <c r="B67">
        <v>161.31486599999999</v>
      </c>
      <c r="C67" s="3">
        <v>1</v>
      </c>
      <c r="H67">
        <v>169.09410700000001</v>
      </c>
      <c r="I67" s="2">
        <v>4</v>
      </c>
      <c r="P67">
        <v>2</v>
      </c>
      <c r="Q67" t="str">
        <f>CONCATENATE(C67,E67,G67,I67)</f>
        <v>14</v>
      </c>
      <c r="R67">
        <v>4</v>
      </c>
      <c r="X67" t="s">
        <v>278</v>
      </c>
      <c r="Y67" t="s">
        <v>270</v>
      </c>
      <c r="BG67">
        <v>4</v>
      </c>
      <c r="BH67">
        <v>367</v>
      </c>
      <c r="BI67">
        <f>($BH$76-$BH$73)/200</f>
        <v>0.09</v>
      </c>
    </row>
    <row r="68" spans="1:61" x14ac:dyDescent="0.25">
      <c r="A68">
        <v>67</v>
      </c>
      <c r="B68">
        <v>161.22402</v>
      </c>
      <c r="C68" s="3">
        <v>1</v>
      </c>
      <c r="H68">
        <v>169.09474599999999</v>
      </c>
      <c r="I68" s="2">
        <v>4</v>
      </c>
      <c r="P68">
        <v>2</v>
      </c>
      <c r="Q68" t="str">
        <f>CONCATENATE(C68,E68,G68,I68)</f>
        <v>14</v>
      </c>
      <c r="R68">
        <v>3</v>
      </c>
      <c r="X68" t="s">
        <v>278</v>
      </c>
      <c r="Y68" t="s">
        <v>266</v>
      </c>
      <c r="AB68" t="s">
        <v>278</v>
      </c>
      <c r="AC68" t="str">
        <f>CONCATENATE($R68,$R69,$R70,$R71)</f>
        <v>3214</v>
      </c>
      <c r="BG68">
        <v>3</v>
      </c>
      <c r="BH68">
        <v>369</v>
      </c>
      <c r="BI68">
        <f>($BH$77-$BH$74)/200</f>
        <v>7.0000000000000007E-2</v>
      </c>
    </row>
    <row r="69" spans="1:61" x14ac:dyDescent="0.25">
      <c r="A69">
        <v>68</v>
      </c>
      <c r="B69">
        <v>161.19125600000001</v>
      </c>
      <c r="C69" s="3">
        <v>1</v>
      </c>
      <c r="H69">
        <v>169.14266800000001</v>
      </c>
      <c r="I69" s="2">
        <v>4</v>
      </c>
      <c r="P69">
        <v>2</v>
      </c>
      <c r="Q69" t="str">
        <f>CONCATENATE(C69,E69,G69,I69)</f>
        <v>14</v>
      </c>
      <c r="R69">
        <v>2</v>
      </c>
      <c r="X69" t="s">
        <v>278</v>
      </c>
      <c r="Y69" t="s">
        <v>267</v>
      </c>
      <c r="BG69">
        <v>2</v>
      </c>
      <c r="BH69">
        <v>377</v>
      </c>
      <c r="BI69">
        <f>($BH$78-$BH$75)/200</f>
        <v>0.09</v>
      </c>
    </row>
    <row r="70" spans="1:61" x14ac:dyDescent="0.25">
      <c r="A70">
        <v>69</v>
      </c>
      <c r="B70">
        <v>161.2679</v>
      </c>
      <c r="C70" s="3">
        <v>1</v>
      </c>
      <c r="H70">
        <v>169.238833</v>
      </c>
      <c r="I70" s="2">
        <v>4</v>
      </c>
      <c r="P70">
        <v>2</v>
      </c>
      <c r="Q70" t="str">
        <f>CONCATENATE(C70,E70,G70,I70)</f>
        <v>14</v>
      </c>
      <c r="R70">
        <v>1</v>
      </c>
      <c r="X70" t="s">
        <v>278</v>
      </c>
      <c r="Y70" t="s">
        <v>268</v>
      </c>
      <c r="BG70">
        <v>1</v>
      </c>
      <c r="BH70">
        <v>384</v>
      </c>
      <c r="BI70">
        <f>($BH$79-$BH$76)/200</f>
        <v>0.1</v>
      </c>
    </row>
    <row r="71" spans="1:61" x14ac:dyDescent="0.25">
      <c r="A71">
        <v>70</v>
      </c>
      <c r="F71">
        <v>161.631923</v>
      </c>
      <c r="G71" s="5">
        <v>3</v>
      </c>
      <c r="H71">
        <v>169.21904599999999</v>
      </c>
      <c r="I71" s="2">
        <v>4</v>
      </c>
      <c r="P71">
        <v>2</v>
      </c>
      <c r="Q71" t="str">
        <f>CONCATENATE(C71,E71,G71,I71)</f>
        <v>34</v>
      </c>
      <c r="R71">
        <v>4</v>
      </c>
      <c r="X71" t="s">
        <v>278</v>
      </c>
      <c r="Y71" t="s">
        <v>270</v>
      </c>
      <c r="BG71">
        <v>4</v>
      </c>
      <c r="BH71">
        <v>388</v>
      </c>
      <c r="BI71">
        <f>($BH$80-$BH$77)/200</f>
        <v>9.5000000000000001E-2</v>
      </c>
    </row>
    <row r="72" spans="1:61" x14ac:dyDescent="0.25">
      <c r="A72">
        <v>71</v>
      </c>
      <c r="F72">
        <v>161.58373399999999</v>
      </c>
      <c r="G72" s="5">
        <v>3</v>
      </c>
      <c r="H72">
        <v>169.07580999999999</v>
      </c>
      <c r="I72" s="2">
        <v>4</v>
      </c>
      <c r="P72">
        <v>2</v>
      </c>
      <c r="Q72" t="str">
        <f>CONCATENATE(C72,E72,G72,I72)</f>
        <v>34</v>
      </c>
      <c r="R72">
        <v>3</v>
      </c>
      <c r="X72" t="s">
        <v>278</v>
      </c>
      <c r="Y72" t="s">
        <v>266</v>
      </c>
      <c r="AB72" t="s">
        <v>278</v>
      </c>
      <c r="AC72" t="str">
        <f>CONCATENATE($R72,$R73,$R74,$R75)</f>
        <v>3214</v>
      </c>
      <c r="BG72">
        <v>3</v>
      </c>
      <c r="BH72">
        <v>393</v>
      </c>
      <c r="BI72">
        <f>($BH$81-$BH$78)/200</f>
        <v>7.0000000000000007E-2</v>
      </c>
    </row>
    <row r="73" spans="1:61" x14ac:dyDescent="0.25">
      <c r="A73">
        <v>72</v>
      </c>
      <c r="F73">
        <v>161.563841</v>
      </c>
      <c r="G73" s="5">
        <v>3</v>
      </c>
      <c r="P73">
        <v>1</v>
      </c>
      <c r="Q73" t="str">
        <f>CONCATENATE(C73,E73,G73,I73)</f>
        <v>3</v>
      </c>
      <c r="R73">
        <v>2</v>
      </c>
      <c r="X73" t="s">
        <v>278</v>
      </c>
      <c r="Y73" t="s">
        <v>267</v>
      </c>
      <c r="BG73">
        <v>2</v>
      </c>
      <c r="BH73">
        <v>397</v>
      </c>
      <c r="BI73">
        <f>($BH$82-$BH$79)/200</f>
        <v>8.5000000000000006E-2</v>
      </c>
    </row>
    <row r="74" spans="1:61" x14ac:dyDescent="0.25">
      <c r="A74">
        <v>73</v>
      </c>
      <c r="D74">
        <v>153.10766999999998</v>
      </c>
      <c r="E74" s="4">
        <v>2</v>
      </c>
      <c r="F74">
        <v>161.58059499999999</v>
      </c>
      <c r="G74" s="5">
        <v>3</v>
      </c>
      <c r="P74">
        <v>2</v>
      </c>
      <c r="Q74" t="str">
        <f>CONCATENATE(C74,E74,G74,I74)</f>
        <v>23</v>
      </c>
      <c r="R74">
        <v>1</v>
      </c>
      <c r="X74" t="s">
        <v>278</v>
      </c>
      <c r="Y74" t="s">
        <v>268</v>
      </c>
      <c r="BG74">
        <v>1</v>
      </c>
      <c r="BH74">
        <v>405</v>
      </c>
      <c r="BI74">
        <f>($BH$83-$BH$80)/200</f>
        <v>0.105</v>
      </c>
    </row>
    <row r="75" spans="1:61" x14ac:dyDescent="0.25">
      <c r="A75">
        <v>74</v>
      </c>
      <c r="D75">
        <v>153.10766999999998</v>
      </c>
      <c r="E75" s="4">
        <v>2</v>
      </c>
      <c r="F75">
        <v>161.583414</v>
      </c>
      <c r="G75" s="5">
        <v>3</v>
      </c>
      <c r="P75">
        <v>2</v>
      </c>
      <c r="Q75" t="str">
        <f>CONCATENATE(C75,E75,G75,I75)</f>
        <v>23</v>
      </c>
      <c r="R75">
        <v>4</v>
      </c>
      <c r="X75" t="s">
        <v>278</v>
      </c>
      <c r="Y75" t="s">
        <v>270</v>
      </c>
      <c r="BG75">
        <v>4</v>
      </c>
      <c r="BH75">
        <v>410</v>
      </c>
      <c r="BI75">
        <f>($BH$84-$BH$81)/200</f>
        <v>0.11</v>
      </c>
    </row>
    <row r="76" spans="1:61" x14ac:dyDescent="0.25">
      <c r="A76">
        <v>75</v>
      </c>
      <c r="D76">
        <v>153.10766999999998</v>
      </c>
      <c r="E76" s="4">
        <v>2</v>
      </c>
      <c r="F76">
        <v>161.56256500000001</v>
      </c>
      <c r="G76" s="5">
        <v>3</v>
      </c>
      <c r="P76">
        <v>2</v>
      </c>
      <c r="Q76" t="str">
        <f>CONCATENATE(C76,E76,G76,I76)</f>
        <v>23</v>
      </c>
      <c r="R76">
        <v>3</v>
      </c>
      <c r="X76" t="s">
        <v>278</v>
      </c>
      <c r="Y76" t="s">
        <v>266</v>
      </c>
      <c r="AB76" t="s">
        <v>278</v>
      </c>
      <c r="AC76" t="str">
        <f>CONCATENATE($R76,$R77,$R78,$R79)</f>
        <v>3214</v>
      </c>
      <c r="BG76">
        <v>3</v>
      </c>
      <c r="BH76">
        <v>415</v>
      </c>
      <c r="BI76">
        <f>($BH$85-$BH$82)/200</f>
        <v>7.4999999999999997E-2</v>
      </c>
    </row>
    <row r="77" spans="1:61" x14ac:dyDescent="0.25">
      <c r="A77">
        <v>76</v>
      </c>
      <c r="D77">
        <v>153.10766999999998</v>
      </c>
      <c r="E77" s="4">
        <v>2</v>
      </c>
      <c r="F77">
        <v>161.540066</v>
      </c>
      <c r="G77" s="5">
        <v>3</v>
      </c>
      <c r="P77">
        <v>2</v>
      </c>
      <c r="Q77" t="str">
        <f>CONCATENATE(C77,E77,G77,I77)</f>
        <v>23</v>
      </c>
      <c r="R77">
        <v>2</v>
      </c>
      <c r="X77" t="s">
        <v>278</v>
      </c>
      <c r="Y77" t="s">
        <v>267</v>
      </c>
      <c r="BG77">
        <v>2</v>
      </c>
      <c r="BH77">
        <v>419</v>
      </c>
      <c r="BI77">
        <f>($BH$86-$BH$83)/200</f>
        <v>0.105</v>
      </c>
    </row>
    <row r="78" spans="1:61" x14ac:dyDescent="0.25">
      <c r="A78">
        <v>77</v>
      </c>
      <c r="D78">
        <v>153.10766999999998</v>
      </c>
      <c r="E78" s="4">
        <v>2</v>
      </c>
      <c r="F78">
        <v>161.493526</v>
      </c>
      <c r="G78" s="5">
        <v>3</v>
      </c>
      <c r="P78">
        <v>2</v>
      </c>
      <c r="Q78" t="str">
        <f>CONCATENATE(C78,E78,G78,I78)</f>
        <v>23</v>
      </c>
      <c r="R78">
        <v>1</v>
      </c>
      <c r="X78" t="s">
        <v>278</v>
      </c>
      <c r="Y78" t="s">
        <v>268</v>
      </c>
      <c r="BG78">
        <v>1</v>
      </c>
      <c r="BH78">
        <v>428</v>
      </c>
      <c r="BI78">
        <f>($BH$87-$BH$84)/200</f>
        <v>9.5000000000000001E-2</v>
      </c>
    </row>
    <row r="79" spans="1:61" x14ac:dyDescent="0.25">
      <c r="A79">
        <v>78</v>
      </c>
      <c r="D79">
        <v>153.10766999999998</v>
      </c>
      <c r="E79" s="4">
        <v>2</v>
      </c>
      <c r="F79">
        <v>161.502036</v>
      </c>
      <c r="G79" s="5">
        <v>3</v>
      </c>
      <c r="P79">
        <v>2</v>
      </c>
      <c r="Q79" t="str">
        <f>CONCATENATE(C79,E79,G79,I79)</f>
        <v>23</v>
      </c>
      <c r="R79">
        <v>4</v>
      </c>
      <c r="X79" t="s">
        <v>275</v>
      </c>
      <c r="Y79" t="s">
        <v>271</v>
      </c>
      <c r="BG79">
        <v>4</v>
      </c>
      <c r="BH79">
        <v>435</v>
      </c>
      <c r="BI79">
        <f>($BH$93-$BH$90)/200</f>
        <v>8.5000000000000006E-2</v>
      </c>
    </row>
    <row r="80" spans="1:61" x14ac:dyDescent="0.25">
      <c r="A80">
        <v>79</v>
      </c>
      <c r="D80">
        <v>153.10766999999998</v>
      </c>
      <c r="E80" s="4">
        <v>2</v>
      </c>
      <c r="F80">
        <v>161.497568</v>
      </c>
      <c r="G80" s="5">
        <v>3</v>
      </c>
      <c r="P80">
        <v>2</v>
      </c>
      <c r="Q80" t="str">
        <f>CONCATENATE(C80,E80,G80,I80)</f>
        <v>23</v>
      </c>
      <c r="R80">
        <v>3</v>
      </c>
      <c r="X80" t="s">
        <v>275</v>
      </c>
      <c r="Y80" t="s">
        <v>272</v>
      </c>
      <c r="AB80" t="s">
        <v>278</v>
      </c>
      <c r="AC80" t="str">
        <f>CONCATENATE($R80,$R81,$R82,$R83)</f>
        <v>3214</v>
      </c>
      <c r="BG80">
        <v>3</v>
      </c>
      <c r="BH80">
        <v>438</v>
      </c>
      <c r="BI80">
        <f>($BH$94-$BH$91)/200</f>
        <v>0.08</v>
      </c>
    </row>
    <row r="81" spans="1:61" x14ac:dyDescent="0.25">
      <c r="A81">
        <v>80</v>
      </c>
      <c r="D81">
        <v>153.10766999999998</v>
      </c>
      <c r="E81" s="4">
        <v>2</v>
      </c>
      <c r="F81">
        <v>161.619743</v>
      </c>
      <c r="G81" s="5">
        <v>3</v>
      </c>
      <c r="P81">
        <v>2</v>
      </c>
      <c r="Q81" t="str">
        <f>CONCATENATE(C81,E81,G81,I81)</f>
        <v>23</v>
      </c>
      <c r="R81">
        <v>2</v>
      </c>
      <c r="X81" t="s">
        <v>275</v>
      </c>
      <c r="Y81" t="s">
        <v>259</v>
      </c>
      <c r="BG81">
        <v>2</v>
      </c>
      <c r="BH81">
        <v>442</v>
      </c>
      <c r="BI81">
        <f>($BH$95-$BH$92)/200</f>
        <v>0.11</v>
      </c>
    </row>
    <row r="82" spans="1:61" x14ac:dyDescent="0.25">
      <c r="A82">
        <v>81</v>
      </c>
      <c r="D82">
        <v>153.10766999999998</v>
      </c>
      <c r="E82" s="4">
        <v>2</v>
      </c>
      <c r="P82">
        <v>1</v>
      </c>
      <c r="Q82" t="str">
        <f>CONCATENATE(C82,E82,G82,I82)</f>
        <v>2</v>
      </c>
      <c r="R82">
        <v>1</v>
      </c>
      <c r="X82" t="s">
        <v>275</v>
      </c>
      <c r="Y82" t="s">
        <v>273</v>
      </c>
      <c r="BG82">
        <v>1</v>
      </c>
      <c r="BH82">
        <v>452</v>
      </c>
      <c r="BI82">
        <f>($BH$96-$BH$93)/200</f>
        <v>9.5000000000000001E-2</v>
      </c>
    </row>
    <row r="83" spans="1:61" x14ac:dyDescent="0.25">
      <c r="A83">
        <v>82</v>
      </c>
      <c r="D83">
        <v>153.10766999999998</v>
      </c>
      <c r="E83" s="4">
        <v>2</v>
      </c>
      <c r="P83">
        <v>1</v>
      </c>
      <c r="Q83" t="str">
        <f>CONCATENATE(C83,E83,G83,I83)</f>
        <v>2</v>
      </c>
      <c r="R83">
        <v>4</v>
      </c>
      <c r="X83" t="s">
        <v>275</v>
      </c>
      <c r="Y83" t="s">
        <v>271</v>
      </c>
      <c r="BG83">
        <v>4</v>
      </c>
      <c r="BH83">
        <v>459</v>
      </c>
      <c r="BI83">
        <f>($BH$97-$BH$94)/200</f>
        <v>8.5000000000000006E-2</v>
      </c>
    </row>
    <row r="84" spans="1:61" x14ac:dyDescent="0.25">
      <c r="A84">
        <v>83</v>
      </c>
      <c r="P84">
        <v>0</v>
      </c>
      <c r="Q84" t="str">
        <f>CONCATENATE(C84,E84,G84,I84)</f>
        <v/>
      </c>
      <c r="R84">
        <v>3</v>
      </c>
      <c r="X84" t="s">
        <v>275</v>
      </c>
      <c r="Y84" t="s">
        <v>272</v>
      </c>
      <c r="AB84" t="s">
        <v>278</v>
      </c>
      <c r="AC84" t="str">
        <f>CONCATENATE($R84,$R85,$R86,$R87)</f>
        <v>3214</v>
      </c>
      <c r="BG84">
        <v>3</v>
      </c>
      <c r="BH84">
        <v>464</v>
      </c>
      <c r="BI84">
        <f>($BH$98-$BH$95)/200</f>
        <v>8.5000000000000006E-2</v>
      </c>
    </row>
    <row r="85" spans="1:61" x14ac:dyDescent="0.25">
      <c r="A85">
        <v>84</v>
      </c>
      <c r="B85">
        <v>136.23164500000001</v>
      </c>
      <c r="C85" s="3">
        <v>1</v>
      </c>
      <c r="P85">
        <v>1</v>
      </c>
      <c r="Q85" t="str">
        <f>CONCATENATE(C85,E85,G85,I85)</f>
        <v>1</v>
      </c>
      <c r="R85">
        <v>2</v>
      </c>
      <c r="X85" t="s">
        <v>275</v>
      </c>
      <c r="Y85" t="s">
        <v>259</v>
      </c>
      <c r="BG85">
        <v>2</v>
      </c>
      <c r="BH85">
        <v>467</v>
      </c>
      <c r="BI85">
        <f>($BH$99-$BH$96)/200</f>
        <v>0.1</v>
      </c>
    </row>
    <row r="86" spans="1:61" x14ac:dyDescent="0.25">
      <c r="A86">
        <v>85</v>
      </c>
      <c r="B86">
        <v>136.22252100000003</v>
      </c>
      <c r="C86" s="3">
        <v>1</v>
      </c>
      <c r="P86">
        <v>1</v>
      </c>
      <c r="Q86" t="str">
        <f>CONCATENATE(C86,E86,G86,I86)</f>
        <v>1</v>
      </c>
      <c r="R86">
        <v>1</v>
      </c>
      <c r="X86" t="s">
        <v>275</v>
      </c>
      <c r="Y86" t="s">
        <v>273</v>
      </c>
      <c r="BG86">
        <v>1</v>
      </c>
      <c r="BH86">
        <v>480</v>
      </c>
      <c r="BI86">
        <f>($BH$100-$BH$97)/200</f>
        <v>8.5000000000000006E-2</v>
      </c>
    </row>
    <row r="87" spans="1:61" x14ac:dyDescent="0.25">
      <c r="A87">
        <v>86</v>
      </c>
      <c r="B87">
        <v>136.237627</v>
      </c>
      <c r="C87" s="3">
        <v>1</v>
      </c>
      <c r="H87">
        <v>152.21000799999999</v>
      </c>
      <c r="I87" s="2">
        <v>4</v>
      </c>
      <c r="P87">
        <v>2</v>
      </c>
      <c r="Q87" t="str">
        <f>CONCATENATE(C87,E87,G87,I87)</f>
        <v>14</v>
      </c>
      <c r="R87">
        <v>4</v>
      </c>
      <c r="X87" t="s">
        <v>275</v>
      </c>
      <c r="Y87" t="s">
        <v>271</v>
      </c>
      <c r="BG87">
        <v>4</v>
      </c>
      <c r="BH87">
        <v>483</v>
      </c>
      <c r="BI87">
        <f>($BH$101-$BH$98)/200</f>
        <v>7.4999999999999997E-2</v>
      </c>
    </row>
    <row r="88" spans="1:61" x14ac:dyDescent="0.25">
      <c r="A88">
        <v>87</v>
      </c>
      <c r="B88">
        <v>136.23777899999999</v>
      </c>
      <c r="C88" s="3">
        <v>1</v>
      </c>
      <c r="H88">
        <v>152.17926499999999</v>
      </c>
      <c r="I88" s="2">
        <v>4</v>
      </c>
      <c r="P88">
        <v>2</v>
      </c>
      <c r="Q88" t="str">
        <f>CONCATENATE(C88,E88,G88,I88)</f>
        <v>14</v>
      </c>
      <c r="R88" t="s">
        <v>22</v>
      </c>
      <c r="X88" t="s">
        <v>275</v>
      </c>
      <c r="Y88" t="s">
        <v>272</v>
      </c>
      <c r="BG88" t="s">
        <v>22</v>
      </c>
      <c r="BH88">
        <v>485</v>
      </c>
      <c r="BI88">
        <f>($BH$102-$BH$99)/200</f>
        <v>0.08</v>
      </c>
    </row>
    <row r="89" spans="1:61" x14ac:dyDescent="0.25">
      <c r="A89">
        <v>88</v>
      </c>
      <c r="B89">
        <v>136.25428199999999</v>
      </c>
      <c r="C89" s="3">
        <v>1</v>
      </c>
      <c r="H89">
        <v>152.26527099999998</v>
      </c>
      <c r="I89" s="2">
        <v>4</v>
      </c>
      <c r="P89">
        <v>2</v>
      </c>
      <c r="Q89" t="str">
        <f>CONCATENATE(C89,E89,G89,I89)</f>
        <v>14</v>
      </c>
      <c r="R89" t="s">
        <v>22</v>
      </c>
      <c r="X89" t="s">
        <v>275</v>
      </c>
      <c r="Y89" t="s">
        <v>259</v>
      </c>
      <c r="BG89" t="s">
        <v>22</v>
      </c>
      <c r="BH89">
        <v>487</v>
      </c>
      <c r="BI89">
        <f>($BH$103-$BH$100)/200</f>
        <v>9.5000000000000001E-2</v>
      </c>
    </row>
    <row r="90" spans="1:61" x14ac:dyDescent="0.25">
      <c r="A90">
        <v>89</v>
      </c>
      <c r="B90">
        <v>136.276186</v>
      </c>
      <c r="C90" s="3">
        <v>1</v>
      </c>
      <c r="H90">
        <v>152.26803699999999</v>
      </c>
      <c r="I90" s="2">
        <v>4</v>
      </c>
      <c r="P90">
        <v>2</v>
      </c>
      <c r="Q90" t="str">
        <f>CONCATENATE(C90,E90,G90,I90)</f>
        <v>14</v>
      </c>
      <c r="R90">
        <v>2</v>
      </c>
      <c r="X90" t="s">
        <v>275</v>
      </c>
      <c r="Y90" t="s">
        <v>273</v>
      </c>
      <c r="AB90" t="s">
        <v>275</v>
      </c>
      <c r="AC90" t="str">
        <f>CONCATENATE($R90,$R91,$R92,$R93)</f>
        <v>2341</v>
      </c>
      <c r="BG90">
        <v>2</v>
      </c>
      <c r="BH90">
        <v>488</v>
      </c>
      <c r="BI90">
        <f>($BH$104-$BH$101)/200</f>
        <v>0.09</v>
      </c>
    </row>
    <row r="91" spans="1:61" x14ac:dyDescent="0.25">
      <c r="A91">
        <v>90</v>
      </c>
      <c r="B91">
        <v>136.10582900000003</v>
      </c>
      <c r="C91" s="3">
        <v>1</v>
      </c>
      <c r="H91">
        <v>152.23224099999999</v>
      </c>
      <c r="I91" s="2">
        <v>4</v>
      </c>
      <c r="P91">
        <v>2</v>
      </c>
      <c r="Q91" t="str">
        <f>CONCATENATE(C91,E91,G91,I91)</f>
        <v>14</v>
      </c>
      <c r="R91">
        <v>3</v>
      </c>
      <c r="X91" t="s">
        <v>275</v>
      </c>
      <c r="Y91" t="s">
        <v>271</v>
      </c>
      <c r="BG91">
        <v>3</v>
      </c>
      <c r="BH91">
        <v>497</v>
      </c>
      <c r="BI91">
        <f>($BH$105-$BH$102)/200</f>
        <v>6.5000000000000002E-2</v>
      </c>
    </row>
    <row r="92" spans="1:61" x14ac:dyDescent="0.25">
      <c r="A92">
        <v>91</v>
      </c>
      <c r="B92">
        <v>136.16736800000001</v>
      </c>
      <c r="C92" s="3">
        <v>1</v>
      </c>
      <c r="H92">
        <v>152.17814899999999</v>
      </c>
      <c r="I92" s="2">
        <v>4</v>
      </c>
      <c r="P92">
        <v>2</v>
      </c>
      <c r="Q92" t="str">
        <f>CONCATENATE(C92,E92,G92,I92)</f>
        <v>14</v>
      </c>
      <c r="R92">
        <v>4</v>
      </c>
      <c r="X92" t="s">
        <v>275</v>
      </c>
      <c r="Y92" t="s">
        <v>272</v>
      </c>
      <c r="BG92">
        <v>4</v>
      </c>
      <c r="BH92">
        <v>498</v>
      </c>
      <c r="BI92">
        <f>($BH$106-$BH$103)/200</f>
        <v>7.4999999999999997E-2</v>
      </c>
    </row>
    <row r="93" spans="1:61" x14ac:dyDescent="0.25">
      <c r="A93">
        <v>92</v>
      </c>
      <c r="B93">
        <v>136.14633300000003</v>
      </c>
      <c r="C93" s="3">
        <v>1</v>
      </c>
      <c r="H93">
        <v>152.211817</v>
      </c>
      <c r="I93" s="2">
        <v>4</v>
      </c>
      <c r="P93">
        <v>2</v>
      </c>
      <c r="Q93" t="str">
        <f>CONCATENATE(C93,E93,G93,I93)</f>
        <v>14</v>
      </c>
      <c r="R93">
        <v>1</v>
      </c>
      <c r="X93" t="s">
        <v>275</v>
      </c>
      <c r="Y93" t="s">
        <v>259</v>
      </c>
      <c r="BG93">
        <v>1</v>
      </c>
      <c r="BH93">
        <v>505</v>
      </c>
      <c r="BI93">
        <f>($BH$107-$BH$104)/200</f>
        <v>0.08</v>
      </c>
    </row>
    <row r="94" spans="1:61" x14ac:dyDescent="0.25">
      <c r="A94">
        <v>93</v>
      </c>
      <c r="H94">
        <v>152.16883999999999</v>
      </c>
      <c r="I94" s="2">
        <v>4</v>
      </c>
      <c r="P94">
        <v>1</v>
      </c>
      <c r="Q94" t="str">
        <f>CONCATENATE(C94,E94,G94,I94)</f>
        <v>4</v>
      </c>
      <c r="R94">
        <v>2</v>
      </c>
      <c r="X94" t="s">
        <v>275</v>
      </c>
      <c r="Y94" t="s">
        <v>273</v>
      </c>
      <c r="AB94" t="s">
        <v>275</v>
      </c>
      <c r="AC94" t="str">
        <f>CONCATENATE($R94,$R95,$R96,$R97)</f>
        <v>2341</v>
      </c>
      <c r="BG94">
        <v>2</v>
      </c>
      <c r="BH94">
        <v>513</v>
      </c>
      <c r="BI94">
        <f>($BH$108-$BH$105)/200</f>
        <v>0.1</v>
      </c>
    </row>
    <row r="95" spans="1:61" x14ac:dyDescent="0.25">
      <c r="A95">
        <v>94</v>
      </c>
      <c r="H95">
        <v>152.20463599999999</v>
      </c>
      <c r="I95" s="2">
        <v>4</v>
      </c>
      <c r="P95">
        <v>1</v>
      </c>
      <c r="Q95" t="str">
        <f>CONCATENATE(C95,E95,G95,I95)</f>
        <v>4</v>
      </c>
      <c r="R95">
        <v>3</v>
      </c>
      <c r="X95" t="s">
        <v>275</v>
      </c>
      <c r="Y95" t="s">
        <v>271</v>
      </c>
      <c r="BG95">
        <v>3</v>
      </c>
      <c r="BH95">
        <v>520</v>
      </c>
      <c r="BI95">
        <f>($BH$109-$BH$106)/200</f>
        <v>7.4999999999999997E-2</v>
      </c>
    </row>
    <row r="96" spans="1:61" x14ac:dyDescent="0.25">
      <c r="A96">
        <v>95</v>
      </c>
      <c r="D96">
        <v>125.91427800000001</v>
      </c>
      <c r="E96" s="4">
        <v>2</v>
      </c>
      <c r="F96">
        <v>135.72210899999999</v>
      </c>
      <c r="G96" s="5">
        <v>3</v>
      </c>
      <c r="H96">
        <v>152.12900200000001</v>
      </c>
      <c r="I96" s="2">
        <v>4</v>
      </c>
      <c r="P96">
        <v>3</v>
      </c>
      <c r="Q96" t="str">
        <f>CONCATENATE(C96,E96,G96,I96)</f>
        <v>234</v>
      </c>
      <c r="R96">
        <v>4</v>
      </c>
      <c r="X96" t="s">
        <v>275</v>
      </c>
      <c r="Y96" t="s">
        <v>272</v>
      </c>
      <c r="BG96">
        <v>4</v>
      </c>
      <c r="BH96">
        <v>524</v>
      </c>
      <c r="BI96">
        <f>($BH$110-$BH$107)/200</f>
        <v>0.1</v>
      </c>
    </row>
    <row r="97" spans="1:61" x14ac:dyDescent="0.25">
      <c r="A97">
        <v>96</v>
      </c>
      <c r="D97">
        <v>125.88793700000001</v>
      </c>
      <c r="E97" s="4">
        <v>2</v>
      </c>
      <c r="F97">
        <v>135.77447699999999</v>
      </c>
      <c r="G97" s="5">
        <v>3</v>
      </c>
      <c r="P97">
        <v>2</v>
      </c>
      <c r="Q97" t="str">
        <f>CONCATENATE(C97,E97,G97,I97)</f>
        <v>23</v>
      </c>
      <c r="R97">
        <v>1</v>
      </c>
      <c r="X97" t="s">
        <v>275</v>
      </c>
      <c r="Y97" t="s">
        <v>259</v>
      </c>
      <c r="BG97">
        <v>1</v>
      </c>
      <c r="BH97">
        <v>530</v>
      </c>
      <c r="BI97">
        <f>($BH$111-$BH$108)/200</f>
        <v>0.09</v>
      </c>
    </row>
    <row r="98" spans="1:61" x14ac:dyDescent="0.25">
      <c r="A98">
        <v>97</v>
      </c>
      <c r="D98">
        <v>125.882734</v>
      </c>
      <c r="E98" s="4">
        <v>2</v>
      </c>
      <c r="F98">
        <v>135.64711199999999</v>
      </c>
      <c r="G98" s="5">
        <v>3</v>
      </c>
      <c r="P98">
        <v>2</v>
      </c>
      <c r="Q98" t="str">
        <f>CONCATENATE(C98,E98,G98,I98)</f>
        <v>23</v>
      </c>
      <c r="R98">
        <v>2</v>
      </c>
      <c r="X98" t="s">
        <v>275</v>
      </c>
      <c r="Y98" t="s">
        <v>273</v>
      </c>
      <c r="AB98" t="s">
        <v>275</v>
      </c>
      <c r="AC98" t="str">
        <f>CONCATENATE($R98,$R99,$R100,$R101)</f>
        <v>2341</v>
      </c>
      <c r="BG98">
        <v>2</v>
      </c>
      <c r="BH98">
        <v>537</v>
      </c>
      <c r="BI98">
        <f>($BH$112-$BH$109)/200</f>
        <v>9.5000000000000001E-2</v>
      </c>
    </row>
    <row r="99" spans="1:61" x14ac:dyDescent="0.25">
      <c r="A99">
        <v>98</v>
      </c>
      <c r="D99">
        <v>125.88855500000001</v>
      </c>
      <c r="E99" s="4">
        <v>2</v>
      </c>
      <c r="F99">
        <v>135.64711199999999</v>
      </c>
      <c r="G99" s="5">
        <v>3</v>
      </c>
      <c r="P99">
        <v>2</v>
      </c>
      <c r="Q99" t="str">
        <f>CONCATENATE(C99,E99,G99,I99)</f>
        <v>23</v>
      </c>
      <c r="R99">
        <v>3</v>
      </c>
      <c r="X99" t="s">
        <v>275</v>
      </c>
      <c r="Y99" t="s">
        <v>271</v>
      </c>
      <c r="BG99">
        <v>3</v>
      </c>
      <c r="BH99">
        <v>544</v>
      </c>
      <c r="BI99">
        <f>($BH$113-$BH$110)/200</f>
        <v>6.5000000000000002E-2</v>
      </c>
    </row>
    <row r="100" spans="1:61" x14ac:dyDescent="0.25">
      <c r="A100">
        <v>99</v>
      </c>
      <c r="D100">
        <v>125.871645</v>
      </c>
      <c r="E100" s="4">
        <v>2</v>
      </c>
      <c r="F100">
        <v>135.64711199999999</v>
      </c>
      <c r="G100" s="5">
        <v>3</v>
      </c>
      <c r="P100">
        <v>2</v>
      </c>
      <c r="Q100" t="str">
        <f>CONCATENATE(C100,E100,G100,I100)</f>
        <v>23</v>
      </c>
      <c r="R100">
        <v>4</v>
      </c>
      <c r="X100" t="s">
        <v>275</v>
      </c>
      <c r="Y100" t="s">
        <v>272</v>
      </c>
      <c r="BG100">
        <v>4</v>
      </c>
      <c r="BH100">
        <v>547</v>
      </c>
      <c r="BI100">
        <f>($BH$114-$BH$111)/200</f>
        <v>0.1</v>
      </c>
    </row>
    <row r="101" spans="1:61" x14ac:dyDescent="0.25">
      <c r="A101">
        <v>100</v>
      </c>
      <c r="D101">
        <v>125.89453700000001</v>
      </c>
      <c r="E101" s="4">
        <v>2</v>
      </c>
      <c r="F101">
        <v>135.64711199999999</v>
      </c>
      <c r="G101" s="5">
        <v>3</v>
      </c>
      <c r="P101">
        <v>2</v>
      </c>
      <c r="Q101" t="str">
        <f>CONCATENATE(C101,E101,G101,I101)</f>
        <v>23</v>
      </c>
      <c r="R101">
        <v>1</v>
      </c>
      <c r="X101" t="s">
        <v>275</v>
      </c>
      <c r="Y101" t="s">
        <v>259</v>
      </c>
      <c r="BG101">
        <v>1</v>
      </c>
      <c r="BH101">
        <v>552</v>
      </c>
      <c r="BI101">
        <f>($BH$115-$BH$112)/200</f>
        <v>9.5000000000000001E-2</v>
      </c>
    </row>
    <row r="102" spans="1:61" x14ac:dyDescent="0.25">
      <c r="A102">
        <v>101</v>
      </c>
      <c r="D102">
        <v>125.87293400000001</v>
      </c>
      <c r="E102" s="4">
        <v>2</v>
      </c>
      <c r="F102">
        <v>135.64711199999999</v>
      </c>
      <c r="G102" s="5">
        <v>3</v>
      </c>
      <c r="P102">
        <v>2</v>
      </c>
      <c r="Q102" t="str">
        <f>CONCATENATE(C102,E102,G102,I102)</f>
        <v>23</v>
      </c>
      <c r="R102">
        <v>2</v>
      </c>
      <c r="X102" t="s">
        <v>275</v>
      </c>
      <c r="Y102" t="s">
        <v>273</v>
      </c>
      <c r="AB102" t="s">
        <v>275</v>
      </c>
      <c r="AC102" t="str">
        <f>CONCATENATE($R102,$R103,$R104,$R105)</f>
        <v>2341</v>
      </c>
      <c r="BG102">
        <v>2</v>
      </c>
      <c r="BH102">
        <v>560</v>
      </c>
      <c r="BI102">
        <f>($BH$116-$BH$113)/200</f>
        <v>0.105</v>
      </c>
    </row>
    <row r="103" spans="1:61" x14ac:dyDescent="0.25">
      <c r="A103">
        <v>102</v>
      </c>
      <c r="D103">
        <v>125.86437800000002</v>
      </c>
      <c r="E103" s="4">
        <v>2</v>
      </c>
      <c r="F103">
        <v>135.64711199999999</v>
      </c>
      <c r="G103" s="5">
        <v>3</v>
      </c>
      <c r="P103">
        <v>2</v>
      </c>
      <c r="Q103" t="str">
        <f>CONCATENATE(C103,E103,G103,I103)</f>
        <v>23</v>
      </c>
      <c r="R103">
        <v>3</v>
      </c>
      <c r="X103" t="s">
        <v>275</v>
      </c>
      <c r="Y103" t="s">
        <v>271</v>
      </c>
      <c r="BG103">
        <v>3</v>
      </c>
      <c r="BH103">
        <v>566</v>
      </c>
      <c r="BI103">
        <f>($BH$117-$BH$114)/200</f>
        <v>0.06</v>
      </c>
    </row>
    <row r="104" spans="1:61" x14ac:dyDescent="0.25">
      <c r="A104">
        <v>103</v>
      </c>
      <c r="D104">
        <v>125.987932</v>
      </c>
      <c r="E104" s="4">
        <v>2</v>
      </c>
      <c r="F104">
        <v>135.64711199999999</v>
      </c>
      <c r="G104" s="5">
        <v>3</v>
      </c>
      <c r="P104">
        <v>2</v>
      </c>
      <c r="Q104" t="str">
        <f>CONCATENATE(C104,E104,G104,I104)</f>
        <v>23</v>
      </c>
      <c r="R104">
        <v>4</v>
      </c>
      <c r="X104" t="s">
        <v>275</v>
      </c>
      <c r="Y104" t="s">
        <v>272</v>
      </c>
      <c r="BG104">
        <v>4</v>
      </c>
      <c r="BH104">
        <v>570</v>
      </c>
      <c r="BI104">
        <f>($BH$118-$BH$115)/200</f>
        <v>9.5000000000000001E-2</v>
      </c>
    </row>
    <row r="105" spans="1:61" x14ac:dyDescent="0.25">
      <c r="A105">
        <v>104</v>
      </c>
      <c r="D105">
        <v>125.86118100000002</v>
      </c>
      <c r="E105" s="4">
        <v>2</v>
      </c>
      <c r="P105">
        <v>1</v>
      </c>
      <c r="Q105" t="str">
        <f>CONCATENATE(C105,E105,G105,I105)</f>
        <v>2</v>
      </c>
      <c r="R105">
        <v>1</v>
      </c>
      <c r="X105" t="s">
        <v>275</v>
      </c>
      <c r="Y105" t="s">
        <v>259</v>
      </c>
      <c r="BG105">
        <v>1</v>
      </c>
      <c r="BH105">
        <v>573</v>
      </c>
      <c r="BI105">
        <f>($BH$119-$BH$116)/200</f>
        <v>8.5000000000000006E-2</v>
      </c>
    </row>
    <row r="106" spans="1:61" x14ac:dyDescent="0.25">
      <c r="A106">
        <v>105</v>
      </c>
      <c r="D106">
        <v>125.867941</v>
      </c>
      <c r="E106" s="4">
        <v>2</v>
      </c>
      <c r="P106">
        <v>1</v>
      </c>
      <c r="Q106" t="str">
        <f>CONCATENATE(C106,E106,G106,I106)</f>
        <v>2</v>
      </c>
      <c r="R106">
        <v>2</v>
      </c>
      <c r="X106" t="s">
        <v>275</v>
      </c>
      <c r="Y106" t="s">
        <v>273</v>
      </c>
      <c r="AB106" t="s">
        <v>275</v>
      </c>
      <c r="AC106" t="str">
        <f>CONCATENATE($R106,$R107,$R108,$R109)</f>
        <v>2341</v>
      </c>
      <c r="BG106">
        <v>2</v>
      </c>
      <c r="BH106">
        <v>581</v>
      </c>
      <c r="BI106">
        <f>($BH$120-$BH$117)/200</f>
        <v>9.5000000000000001E-2</v>
      </c>
    </row>
    <row r="107" spans="1:61" x14ac:dyDescent="0.25">
      <c r="A107">
        <v>106</v>
      </c>
      <c r="B107">
        <v>116.885153</v>
      </c>
      <c r="C107" s="3">
        <v>1</v>
      </c>
      <c r="P107">
        <v>1</v>
      </c>
      <c r="Q107" t="str">
        <f>CONCATENATE(C107,E107,G107,I107)</f>
        <v>1</v>
      </c>
      <c r="R107">
        <v>3</v>
      </c>
      <c r="X107" t="s">
        <v>275</v>
      </c>
      <c r="Y107" t="s">
        <v>271</v>
      </c>
      <c r="BG107">
        <v>3</v>
      </c>
      <c r="BH107">
        <v>586</v>
      </c>
      <c r="BI107">
        <f>($BH$121-$BH$118)/200</f>
        <v>7.0000000000000007E-2</v>
      </c>
    </row>
    <row r="108" spans="1:61" x14ac:dyDescent="0.25">
      <c r="A108">
        <v>107</v>
      </c>
      <c r="B108">
        <v>116.900823</v>
      </c>
      <c r="C108" s="3">
        <v>1</v>
      </c>
      <c r="P108">
        <v>1</v>
      </c>
      <c r="Q108" t="str">
        <f>CONCATENATE(C108,E108,G108,I108)</f>
        <v>1</v>
      </c>
      <c r="R108">
        <v>4</v>
      </c>
      <c r="X108" t="s">
        <v>275</v>
      </c>
      <c r="Y108" t="s">
        <v>272</v>
      </c>
      <c r="BG108">
        <v>4</v>
      </c>
      <c r="BH108">
        <v>593</v>
      </c>
      <c r="BI108">
        <f>($BH$122-$BH$119)/200</f>
        <v>0.09</v>
      </c>
    </row>
    <row r="109" spans="1:61" x14ac:dyDescent="0.25">
      <c r="A109">
        <v>108</v>
      </c>
      <c r="B109">
        <v>116.88752500000001</v>
      </c>
      <c r="C109" s="3">
        <v>1</v>
      </c>
      <c r="P109">
        <v>1</v>
      </c>
      <c r="Q109" t="str">
        <f>CONCATENATE(C109,E109,G109,I109)</f>
        <v>1</v>
      </c>
      <c r="R109">
        <v>1</v>
      </c>
      <c r="X109" t="s">
        <v>275</v>
      </c>
      <c r="Y109" t="s">
        <v>259</v>
      </c>
      <c r="BG109">
        <v>1</v>
      </c>
      <c r="BH109">
        <v>596</v>
      </c>
      <c r="BI109">
        <f>($BH$123-$BH$120)/200</f>
        <v>0.09</v>
      </c>
    </row>
    <row r="110" spans="1:61" x14ac:dyDescent="0.25">
      <c r="A110">
        <v>109</v>
      </c>
      <c r="B110">
        <v>116.89536100000001</v>
      </c>
      <c r="C110" s="3">
        <v>1</v>
      </c>
      <c r="P110">
        <v>1</v>
      </c>
      <c r="Q110" t="str">
        <f>CONCATENATE(C110,E110,G110,I110)</f>
        <v>1</v>
      </c>
      <c r="R110">
        <v>2</v>
      </c>
      <c r="X110" t="s">
        <v>275</v>
      </c>
      <c r="Y110" t="s">
        <v>273</v>
      </c>
      <c r="AB110" t="s">
        <v>275</v>
      </c>
      <c r="AC110" t="str">
        <f>CONCATENATE($R110,$R111,$R112,$R113)</f>
        <v>2341</v>
      </c>
      <c r="BG110">
        <v>2</v>
      </c>
      <c r="BH110">
        <v>606</v>
      </c>
      <c r="BI110">
        <f>($BH$124-$BH$121)/200</f>
        <v>0.09</v>
      </c>
    </row>
    <row r="111" spans="1:61" x14ac:dyDescent="0.25">
      <c r="A111">
        <v>110</v>
      </c>
      <c r="B111">
        <v>116.88123900000001</v>
      </c>
      <c r="C111" s="3">
        <v>1</v>
      </c>
      <c r="H111">
        <v>122.85072100000001</v>
      </c>
      <c r="I111" s="2">
        <v>4</v>
      </c>
      <c r="P111">
        <v>2</v>
      </c>
      <c r="Q111" t="str">
        <f>CONCATENATE(C111,E111,G111,I111)</f>
        <v>14</v>
      </c>
      <c r="R111">
        <v>3</v>
      </c>
      <c r="X111" t="s">
        <v>275</v>
      </c>
      <c r="Y111" t="s">
        <v>271</v>
      </c>
      <c r="BG111">
        <v>3</v>
      </c>
      <c r="BH111">
        <v>611</v>
      </c>
      <c r="BI111">
        <f>($BH$125-$BH$122)/200</f>
        <v>7.0000000000000007E-2</v>
      </c>
    </row>
    <row r="112" spans="1:61" x14ac:dyDescent="0.25">
      <c r="A112">
        <v>111</v>
      </c>
      <c r="B112">
        <v>116.899843</v>
      </c>
      <c r="C112" s="3">
        <v>1</v>
      </c>
      <c r="H112">
        <v>122.850099</v>
      </c>
      <c r="I112" s="2">
        <v>4</v>
      </c>
      <c r="P112">
        <v>2</v>
      </c>
      <c r="Q112" t="str">
        <f>CONCATENATE(C112,E112,G112,I112)</f>
        <v>14</v>
      </c>
      <c r="R112">
        <v>4</v>
      </c>
      <c r="X112" t="s">
        <v>275</v>
      </c>
      <c r="Y112" t="s">
        <v>272</v>
      </c>
      <c r="BG112">
        <v>4</v>
      </c>
      <c r="BH112">
        <v>615</v>
      </c>
      <c r="BI112">
        <f>($BH$126-$BH$123)/200</f>
        <v>0.09</v>
      </c>
    </row>
    <row r="113" spans="1:61" x14ac:dyDescent="0.25">
      <c r="A113">
        <v>112</v>
      </c>
      <c r="B113">
        <v>117.006597</v>
      </c>
      <c r="C113" s="3">
        <v>1</v>
      </c>
      <c r="H113">
        <v>122.851236</v>
      </c>
      <c r="I113" s="2">
        <v>4</v>
      </c>
      <c r="P113">
        <v>2</v>
      </c>
      <c r="Q113" t="str">
        <f>CONCATENATE(C113,E113,G113,I113)</f>
        <v>14</v>
      </c>
      <c r="R113">
        <v>1</v>
      </c>
      <c r="X113" t="s">
        <v>275</v>
      </c>
      <c r="Y113" t="s">
        <v>259</v>
      </c>
      <c r="BG113">
        <v>1</v>
      </c>
      <c r="BH113">
        <v>619</v>
      </c>
      <c r="BI113">
        <f>($BH$127-$BH$124)/200</f>
        <v>0.09</v>
      </c>
    </row>
    <row r="114" spans="1:61" x14ac:dyDescent="0.25">
      <c r="A114">
        <v>113</v>
      </c>
      <c r="B114">
        <v>116.98025700000001</v>
      </c>
      <c r="C114" s="3">
        <v>1</v>
      </c>
      <c r="H114">
        <v>122.949793</v>
      </c>
      <c r="I114" s="2">
        <v>4</v>
      </c>
      <c r="P114">
        <v>2</v>
      </c>
      <c r="Q114" t="str">
        <f>CONCATENATE(C114,E114,G114,I114)</f>
        <v>14</v>
      </c>
      <c r="R114">
        <v>2</v>
      </c>
      <c r="X114" t="s">
        <v>275</v>
      </c>
      <c r="Y114" t="s">
        <v>273</v>
      </c>
      <c r="AB114" t="s">
        <v>275</v>
      </c>
      <c r="AC114" t="str">
        <f>CONCATENATE($R114,$R115,$R116,$R117)</f>
        <v>2341</v>
      </c>
      <c r="BG114">
        <v>2</v>
      </c>
      <c r="BH114">
        <v>631</v>
      </c>
      <c r="BI114">
        <f>($BH$128-$BH$125)/200</f>
        <v>9.5000000000000001E-2</v>
      </c>
    </row>
    <row r="115" spans="1:61" x14ac:dyDescent="0.25">
      <c r="A115">
        <v>114</v>
      </c>
      <c r="B115">
        <v>116.96618400000001</v>
      </c>
      <c r="C115" s="3">
        <v>1</v>
      </c>
      <c r="H115">
        <v>122.97190300000001</v>
      </c>
      <c r="I115" s="2">
        <v>4</v>
      </c>
      <c r="P115">
        <v>2</v>
      </c>
      <c r="Q115" t="str">
        <f>CONCATENATE(C115,E115,G115,I115)</f>
        <v>14</v>
      </c>
      <c r="R115">
        <v>3</v>
      </c>
      <c r="X115" t="s">
        <v>275</v>
      </c>
      <c r="Y115" t="s">
        <v>271</v>
      </c>
      <c r="BG115">
        <v>3</v>
      </c>
      <c r="BH115">
        <v>634</v>
      </c>
      <c r="BI115">
        <f>($BH$129-$BH$126)/200</f>
        <v>6.5000000000000002E-2</v>
      </c>
    </row>
    <row r="116" spans="1:61" x14ac:dyDescent="0.25">
      <c r="A116">
        <v>115</v>
      </c>
      <c r="H116">
        <v>122.95025800000002</v>
      </c>
      <c r="I116" s="2">
        <v>4</v>
      </c>
      <c r="P116">
        <v>1</v>
      </c>
      <c r="Q116" t="str">
        <f>CONCATENATE(C116,E116,G116,I116)</f>
        <v>4</v>
      </c>
      <c r="R116">
        <v>4</v>
      </c>
      <c r="X116" t="s">
        <v>275</v>
      </c>
      <c r="Y116" t="s">
        <v>272</v>
      </c>
      <c r="BG116">
        <v>4</v>
      </c>
      <c r="BH116">
        <v>640</v>
      </c>
      <c r="BI116">
        <f>($BH$130-$BH$127)/200</f>
        <v>0.09</v>
      </c>
    </row>
    <row r="117" spans="1:61" x14ac:dyDescent="0.25">
      <c r="A117">
        <v>116</v>
      </c>
      <c r="F117">
        <v>116.145307</v>
      </c>
      <c r="G117" s="5">
        <v>3</v>
      </c>
      <c r="H117">
        <v>123.03428000000001</v>
      </c>
      <c r="I117" s="2">
        <v>4</v>
      </c>
      <c r="P117">
        <v>2</v>
      </c>
      <c r="Q117" t="str">
        <f>CONCATENATE(C117,E117,G117,I117)</f>
        <v>34</v>
      </c>
      <c r="R117">
        <v>1</v>
      </c>
      <c r="X117" t="s">
        <v>275</v>
      </c>
      <c r="Y117" t="s">
        <v>259</v>
      </c>
      <c r="BG117">
        <v>1</v>
      </c>
      <c r="BH117">
        <v>643</v>
      </c>
      <c r="BI117">
        <f>($BH$131-$BH$128)/200</f>
        <v>0.09</v>
      </c>
    </row>
    <row r="118" spans="1:61" x14ac:dyDescent="0.25">
      <c r="A118">
        <v>117</v>
      </c>
      <c r="F118">
        <v>116.05963700000001</v>
      </c>
      <c r="G118" s="5">
        <v>3</v>
      </c>
      <c r="H118">
        <v>122.94216700000001</v>
      </c>
      <c r="I118" s="2">
        <v>4</v>
      </c>
      <c r="P118">
        <v>2</v>
      </c>
      <c r="Q118" t="str">
        <f>CONCATENATE(C118,E118,G118,I118)</f>
        <v>34</v>
      </c>
      <c r="R118">
        <v>2</v>
      </c>
      <c r="X118" t="s">
        <v>275</v>
      </c>
      <c r="Y118" t="s">
        <v>273</v>
      </c>
      <c r="AB118" t="s">
        <v>275</v>
      </c>
      <c r="AC118" t="str">
        <f>CONCATENATE($R118,$R119,$R120,$R121)</f>
        <v>2341</v>
      </c>
      <c r="BG118">
        <v>2</v>
      </c>
      <c r="BH118">
        <v>653</v>
      </c>
      <c r="BI118">
        <f>($BH$132-$BH$129)/200</f>
        <v>9.5000000000000001E-2</v>
      </c>
    </row>
    <row r="119" spans="1:61" x14ac:dyDescent="0.25">
      <c r="A119">
        <v>118</v>
      </c>
      <c r="F119">
        <v>116.04819600000002</v>
      </c>
      <c r="G119" s="5">
        <v>3</v>
      </c>
      <c r="H119">
        <v>122.92402000000001</v>
      </c>
      <c r="I119" s="2">
        <v>4</v>
      </c>
      <c r="P119">
        <v>2</v>
      </c>
      <c r="Q119" t="str">
        <f>CONCATENATE(C119,E119,G119,I119)</f>
        <v>34</v>
      </c>
      <c r="R119">
        <v>3</v>
      </c>
      <c r="X119" t="s">
        <v>275</v>
      </c>
      <c r="Y119" t="s">
        <v>271</v>
      </c>
      <c r="BG119">
        <v>3</v>
      </c>
      <c r="BH119">
        <v>657</v>
      </c>
      <c r="BI119">
        <f>($BH$133-$BH$130)/200</f>
        <v>7.4999999999999997E-2</v>
      </c>
    </row>
    <row r="120" spans="1:61" x14ac:dyDescent="0.25">
      <c r="A120">
        <v>119</v>
      </c>
      <c r="F120">
        <v>116.05401800000001</v>
      </c>
      <c r="G120" s="5">
        <v>3</v>
      </c>
      <c r="P120">
        <v>1</v>
      </c>
      <c r="Q120" t="str">
        <f>CONCATENATE(C120,E120,G120,I120)</f>
        <v>3</v>
      </c>
      <c r="R120">
        <v>4</v>
      </c>
      <c r="X120" t="s">
        <v>275</v>
      </c>
      <c r="Y120" t="s">
        <v>272</v>
      </c>
      <c r="BG120">
        <v>4</v>
      </c>
      <c r="BH120">
        <v>662</v>
      </c>
      <c r="BI120">
        <f>($BH$134-$BH$131)/200</f>
        <v>0.09</v>
      </c>
    </row>
    <row r="121" spans="1:61" x14ac:dyDescent="0.25">
      <c r="A121">
        <v>120</v>
      </c>
      <c r="D121">
        <v>103.08407000000001</v>
      </c>
      <c r="E121" s="4">
        <v>2</v>
      </c>
      <c r="F121">
        <v>116.067835</v>
      </c>
      <c r="G121" s="5">
        <v>3</v>
      </c>
      <c r="P121">
        <v>2</v>
      </c>
      <c r="Q121" t="str">
        <f>CONCATENATE(C121,E121,G121,I121)</f>
        <v>23</v>
      </c>
      <c r="R121">
        <v>1</v>
      </c>
      <c r="X121" t="s">
        <v>275</v>
      </c>
      <c r="Y121" t="s">
        <v>271</v>
      </c>
      <c r="BG121">
        <v>1</v>
      </c>
      <c r="BH121">
        <v>667</v>
      </c>
      <c r="BI121">
        <f>($BH$140-$BH$137)/200</f>
        <v>7.0000000000000007E-2</v>
      </c>
    </row>
    <row r="122" spans="1:61" x14ac:dyDescent="0.25">
      <c r="A122">
        <v>121</v>
      </c>
      <c r="D122">
        <v>103.09257700000001</v>
      </c>
      <c r="E122" s="4">
        <v>2</v>
      </c>
      <c r="F122">
        <v>116.07541400000001</v>
      </c>
      <c r="G122" s="5">
        <v>3</v>
      </c>
      <c r="P122">
        <v>2</v>
      </c>
      <c r="Q122" t="str">
        <f>CONCATENATE(C122,E122,G122,I122)</f>
        <v>23</v>
      </c>
      <c r="R122">
        <v>2</v>
      </c>
      <c r="X122" t="s">
        <v>275</v>
      </c>
      <c r="Y122" t="s">
        <v>272</v>
      </c>
      <c r="AB122" t="s">
        <v>275</v>
      </c>
      <c r="AC122" t="str">
        <f>CONCATENATE($R122,$R123,$R124,$R125)</f>
        <v>2341</v>
      </c>
      <c r="BG122">
        <v>2</v>
      </c>
      <c r="BH122">
        <v>675</v>
      </c>
      <c r="BI122">
        <f>($BH$141-$BH$138)/200</f>
        <v>0.115</v>
      </c>
    </row>
    <row r="123" spans="1:61" x14ac:dyDescent="0.25">
      <c r="A123">
        <v>122</v>
      </c>
      <c r="D123">
        <v>103.09144400000001</v>
      </c>
      <c r="E123" s="4">
        <v>2</v>
      </c>
      <c r="F123">
        <v>116.10144200000002</v>
      </c>
      <c r="G123" s="5">
        <v>3</v>
      </c>
      <c r="P123">
        <v>2</v>
      </c>
      <c r="Q123" t="str">
        <f>CONCATENATE(C123,E123,G123,I123)</f>
        <v>23</v>
      </c>
      <c r="R123">
        <v>3</v>
      </c>
      <c r="X123" t="s">
        <v>275</v>
      </c>
      <c r="Y123" t="s">
        <v>259</v>
      </c>
      <c r="BG123">
        <v>3</v>
      </c>
      <c r="BH123">
        <v>680</v>
      </c>
      <c r="BI123">
        <f>($BH$142-$BH$139)/200</f>
        <v>7.0000000000000007E-2</v>
      </c>
    </row>
    <row r="124" spans="1:61" x14ac:dyDescent="0.25">
      <c r="A124">
        <v>123</v>
      </c>
      <c r="D124">
        <v>103.098814</v>
      </c>
      <c r="E124" s="4">
        <v>2</v>
      </c>
      <c r="F124">
        <v>115.973917</v>
      </c>
      <c r="G124" s="5">
        <v>3</v>
      </c>
      <c r="P124">
        <v>2</v>
      </c>
      <c r="Q124" t="str">
        <f>CONCATENATE(C124,E124,G124,I124)</f>
        <v>23</v>
      </c>
      <c r="R124">
        <v>4</v>
      </c>
      <c r="X124" t="s">
        <v>276</v>
      </c>
      <c r="Y124" t="s">
        <v>260</v>
      </c>
      <c r="BG124">
        <v>4</v>
      </c>
      <c r="BH124">
        <v>685</v>
      </c>
      <c r="BI124">
        <f>($BH$143-$BH$140)/200</f>
        <v>0.115</v>
      </c>
    </row>
    <row r="125" spans="1:61" x14ac:dyDescent="0.25">
      <c r="A125">
        <v>124</v>
      </c>
      <c r="D125">
        <v>103.069536</v>
      </c>
      <c r="E125" s="4">
        <v>2</v>
      </c>
      <c r="F125">
        <v>116.05396800000001</v>
      </c>
      <c r="G125" s="5">
        <v>3</v>
      </c>
      <c r="P125">
        <v>2</v>
      </c>
      <c r="Q125" t="str">
        <f>CONCATENATE(C125,E125,G125,I125)</f>
        <v>23</v>
      </c>
      <c r="R125">
        <v>1</v>
      </c>
      <c r="X125" t="s">
        <v>277</v>
      </c>
      <c r="Y125" t="s">
        <v>261</v>
      </c>
      <c r="BG125">
        <v>1</v>
      </c>
      <c r="BH125">
        <v>689</v>
      </c>
      <c r="BI125">
        <f>($BH$144-$BH$141)/200</f>
        <v>0.06</v>
      </c>
    </row>
    <row r="126" spans="1:61" x14ac:dyDescent="0.25">
      <c r="A126">
        <v>125</v>
      </c>
      <c r="D126">
        <v>103.090311</v>
      </c>
      <c r="E126" s="4">
        <v>2</v>
      </c>
      <c r="F126">
        <v>116.09788700000001</v>
      </c>
      <c r="G126" s="5">
        <v>3</v>
      </c>
      <c r="P126">
        <v>2</v>
      </c>
      <c r="Q126" t="str">
        <f>CONCATENATE(C126,E126,G126,I126)</f>
        <v>23</v>
      </c>
      <c r="R126">
        <v>2</v>
      </c>
      <c r="X126" t="s">
        <v>277</v>
      </c>
      <c r="Y126" t="s">
        <v>262</v>
      </c>
      <c r="AB126" t="s">
        <v>275</v>
      </c>
      <c r="AC126" t="str">
        <f>CONCATENATE($R126,$R127,$R128,$R129)</f>
        <v>2341</v>
      </c>
      <c r="BG126">
        <v>2</v>
      </c>
      <c r="BH126">
        <v>698</v>
      </c>
      <c r="BI126">
        <f>($BH$145-$BH$142)/200</f>
        <v>0.105</v>
      </c>
    </row>
    <row r="127" spans="1:61" x14ac:dyDescent="0.25">
      <c r="A127">
        <v>126</v>
      </c>
      <c r="D127">
        <v>103.091909</v>
      </c>
      <c r="E127" s="4">
        <v>2</v>
      </c>
      <c r="P127">
        <v>1</v>
      </c>
      <c r="Q127" t="str">
        <f>CONCATENATE(C127,E127,G127,I127)</f>
        <v>2</v>
      </c>
      <c r="R127">
        <v>3</v>
      </c>
      <c r="X127" t="s">
        <v>277</v>
      </c>
      <c r="Y127" t="s">
        <v>263</v>
      </c>
      <c r="BG127">
        <v>3</v>
      </c>
      <c r="BH127">
        <v>703</v>
      </c>
      <c r="BI127">
        <f>($BH$146-$BH$143)/200</f>
        <v>7.4999999999999997E-2</v>
      </c>
    </row>
    <row r="128" spans="1:61" x14ac:dyDescent="0.25">
      <c r="A128">
        <v>127</v>
      </c>
      <c r="D128">
        <v>103.069997</v>
      </c>
      <c r="E128" s="4">
        <v>2</v>
      </c>
      <c r="P128">
        <v>1</v>
      </c>
      <c r="Q128" t="str">
        <f>CONCATENATE(C128,E128,G128,I128)</f>
        <v>2</v>
      </c>
      <c r="R128">
        <v>4</v>
      </c>
      <c r="X128" t="s">
        <v>277</v>
      </c>
      <c r="Y128" t="s">
        <v>264</v>
      </c>
      <c r="BG128">
        <v>4</v>
      </c>
      <c r="BH128">
        <v>708</v>
      </c>
      <c r="BI128">
        <f>($BH$147-$BH$144)/200</f>
        <v>0.115</v>
      </c>
    </row>
    <row r="129" spans="1:61" x14ac:dyDescent="0.25">
      <c r="A129">
        <v>128</v>
      </c>
      <c r="B129">
        <v>95.586185</v>
      </c>
      <c r="C129" s="3">
        <v>1</v>
      </c>
      <c r="D129">
        <v>103.20943200000001</v>
      </c>
      <c r="E129" s="4">
        <v>2</v>
      </c>
      <c r="P129">
        <v>2</v>
      </c>
      <c r="Q129" t="str">
        <f>CONCATENATE(C129,E129,G129,I129)</f>
        <v>12</v>
      </c>
      <c r="R129">
        <v>1</v>
      </c>
      <c r="X129" t="s">
        <v>277</v>
      </c>
      <c r="Y129" t="s">
        <v>261</v>
      </c>
      <c r="BG129">
        <v>1</v>
      </c>
      <c r="BH129">
        <v>711</v>
      </c>
      <c r="BI129">
        <f>($BH$148-$BH$145)/200</f>
        <v>0.06</v>
      </c>
    </row>
    <row r="130" spans="1:61" x14ac:dyDescent="0.25">
      <c r="A130">
        <v>129</v>
      </c>
      <c r="B130">
        <v>95.590412000000015</v>
      </c>
      <c r="C130" s="3">
        <v>1</v>
      </c>
      <c r="D130">
        <v>103.420259</v>
      </c>
      <c r="E130" s="4">
        <v>2</v>
      </c>
      <c r="P130">
        <v>2</v>
      </c>
      <c r="Q130" t="str">
        <f>CONCATENATE(C130,E130,G130,I130)</f>
        <v>12</v>
      </c>
      <c r="R130">
        <v>2</v>
      </c>
      <c r="X130" t="s">
        <v>277</v>
      </c>
      <c r="Y130" t="s">
        <v>262</v>
      </c>
      <c r="AB130" t="s">
        <v>275</v>
      </c>
      <c r="AC130" t="str">
        <f>CONCATENATE($R130,$R131,$R132,$R133)</f>
        <v>2341</v>
      </c>
      <c r="BG130">
        <v>2</v>
      </c>
      <c r="BH130">
        <v>721</v>
      </c>
      <c r="BI130">
        <f>($BH$149-$BH$146)/200</f>
        <v>9.5000000000000001E-2</v>
      </c>
    </row>
    <row r="131" spans="1:61" x14ac:dyDescent="0.25">
      <c r="A131">
        <v>130</v>
      </c>
      <c r="B131">
        <v>95.586700000000008</v>
      </c>
      <c r="C131" s="3">
        <v>1</v>
      </c>
      <c r="P131">
        <v>1</v>
      </c>
      <c r="Q131" t="str">
        <f>CONCATENATE(C131,E131,G131,I131)</f>
        <v>1</v>
      </c>
      <c r="R131">
        <v>3</v>
      </c>
      <c r="X131" t="s">
        <v>277</v>
      </c>
      <c r="Y131" t="s">
        <v>263</v>
      </c>
      <c r="BG131">
        <v>3</v>
      </c>
      <c r="BH131">
        <v>726</v>
      </c>
      <c r="BI131">
        <f>($BH$150-$BH$147)/200</f>
        <v>0.08</v>
      </c>
    </row>
    <row r="132" spans="1:61" x14ac:dyDescent="0.25">
      <c r="A132">
        <v>131</v>
      </c>
      <c r="B132">
        <v>95.597730000000013</v>
      </c>
      <c r="C132" s="3">
        <v>1</v>
      </c>
      <c r="P132">
        <v>1</v>
      </c>
      <c r="Q132" t="str">
        <f>CONCATENATE(C132,E132,G132,I132)</f>
        <v>1</v>
      </c>
      <c r="R132">
        <v>4</v>
      </c>
      <c r="X132" t="s">
        <v>276</v>
      </c>
      <c r="Y132" t="s">
        <v>274</v>
      </c>
      <c r="BG132">
        <v>4</v>
      </c>
      <c r="BH132">
        <v>730</v>
      </c>
      <c r="BI132">
        <f>($BH$151-$BH$148)/200</f>
        <v>0.115</v>
      </c>
    </row>
    <row r="133" spans="1:61" x14ac:dyDescent="0.25">
      <c r="A133">
        <v>132</v>
      </c>
      <c r="B133">
        <v>95.583763000000005</v>
      </c>
      <c r="C133" s="3">
        <v>1</v>
      </c>
      <c r="P133">
        <v>1</v>
      </c>
      <c r="Q133" t="str">
        <f>CONCATENATE(C133,E133,G133,I133)</f>
        <v>1</v>
      </c>
      <c r="R133">
        <v>1</v>
      </c>
      <c r="X133" t="s">
        <v>275</v>
      </c>
      <c r="Y133" t="s">
        <v>271</v>
      </c>
      <c r="BG133">
        <v>1</v>
      </c>
      <c r="BH133">
        <v>736</v>
      </c>
      <c r="BI133">
        <f>($BH$152-$BH$149)/200</f>
        <v>7.0000000000000007E-2</v>
      </c>
    </row>
    <row r="134" spans="1:61" x14ac:dyDescent="0.25">
      <c r="A134">
        <v>133</v>
      </c>
      <c r="B134">
        <v>95.570051000000007</v>
      </c>
      <c r="C134" s="3">
        <v>1</v>
      </c>
      <c r="P134">
        <v>1</v>
      </c>
      <c r="Q134" t="str">
        <f>CONCATENATE(C134,E134,G134,I134)</f>
        <v>1</v>
      </c>
      <c r="R134">
        <v>2</v>
      </c>
      <c r="X134" t="s">
        <v>275</v>
      </c>
      <c r="Y134" t="s">
        <v>272</v>
      </c>
      <c r="BG134">
        <v>2</v>
      </c>
      <c r="BH134">
        <v>744</v>
      </c>
      <c r="BI134">
        <f>($BH$153-$BH$150)/200</f>
        <v>0.1</v>
      </c>
    </row>
    <row r="135" spans="1:61" x14ac:dyDescent="0.25">
      <c r="A135">
        <v>134</v>
      </c>
      <c r="B135">
        <v>95.567165000000003</v>
      </c>
      <c r="C135" s="3">
        <v>1</v>
      </c>
      <c r="P135">
        <v>1</v>
      </c>
      <c r="Q135" t="str">
        <f>CONCATENATE(C135,E135,G135,I135)</f>
        <v>1</v>
      </c>
      <c r="R135" t="s">
        <v>22</v>
      </c>
      <c r="X135" t="s">
        <v>275</v>
      </c>
      <c r="Y135" t="s">
        <v>259</v>
      </c>
      <c r="BG135" t="s">
        <v>22</v>
      </c>
      <c r="BH135">
        <v>747</v>
      </c>
      <c r="BI135">
        <f>($BH$154-$BH$151)/200</f>
        <v>0.09</v>
      </c>
    </row>
    <row r="136" spans="1:61" x14ac:dyDescent="0.25">
      <c r="A136">
        <v>135</v>
      </c>
      <c r="B136">
        <v>95.51128700000001</v>
      </c>
      <c r="C136" s="3">
        <v>1</v>
      </c>
      <c r="H136">
        <v>98.333503000000007</v>
      </c>
      <c r="I136" s="2">
        <v>4</v>
      </c>
      <c r="P136">
        <v>2</v>
      </c>
      <c r="Q136" t="str">
        <f>CONCATENATE(C136,E136,G136,I136)</f>
        <v>14</v>
      </c>
      <c r="R136" t="s">
        <v>22</v>
      </c>
      <c r="X136" t="s">
        <v>275</v>
      </c>
      <c r="Y136" t="s">
        <v>273</v>
      </c>
      <c r="BG136" t="s">
        <v>22</v>
      </c>
      <c r="BH136">
        <v>749</v>
      </c>
      <c r="BI136">
        <f>($BH$155-$BH$152)/200</f>
        <v>0.115</v>
      </c>
    </row>
    <row r="137" spans="1:61" x14ac:dyDescent="0.25">
      <c r="A137">
        <v>136</v>
      </c>
      <c r="B137">
        <v>95.503298000000001</v>
      </c>
      <c r="C137" s="3">
        <v>1</v>
      </c>
      <c r="H137">
        <v>98.323712999999998</v>
      </c>
      <c r="I137" s="2">
        <v>4</v>
      </c>
      <c r="P137">
        <v>2</v>
      </c>
      <c r="Q137" t="str">
        <f>CONCATENATE(C137,E137,G137,I137)</f>
        <v>14</v>
      </c>
      <c r="R137">
        <v>2</v>
      </c>
      <c r="X137" t="s">
        <v>275</v>
      </c>
      <c r="Y137" t="s">
        <v>271</v>
      </c>
      <c r="AB137" t="s">
        <v>275</v>
      </c>
      <c r="AC137" t="str">
        <f>CONCATENATE($R137,$R138,$R139,$R140)</f>
        <v>2341</v>
      </c>
      <c r="BG137">
        <v>2</v>
      </c>
      <c r="BH137">
        <v>750</v>
      </c>
      <c r="BI137">
        <f>($BH$156-$BH$153)/200</f>
        <v>7.4999999999999997E-2</v>
      </c>
    </row>
    <row r="138" spans="1:61" x14ac:dyDescent="0.25">
      <c r="A138">
        <v>137</v>
      </c>
      <c r="H138">
        <v>98.336134000000001</v>
      </c>
      <c r="I138" s="2">
        <v>4</v>
      </c>
      <c r="P138">
        <v>1</v>
      </c>
      <c r="Q138" t="str">
        <f>CONCATENATE(C138,E138,G138,I138)</f>
        <v>4</v>
      </c>
      <c r="R138">
        <v>3</v>
      </c>
      <c r="X138" t="s">
        <v>275</v>
      </c>
      <c r="Y138" t="s">
        <v>272</v>
      </c>
      <c r="BG138">
        <v>3</v>
      </c>
      <c r="BH138">
        <v>752</v>
      </c>
      <c r="BI138">
        <f>($BH$157-$BH$154)/200</f>
        <v>0.09</v>
      </c>
    </row>
    <row r="139" spans="1:61" x14ac:dyDescent="0.25">
      <c r="A139">
        <v>138</v>
      </c>
      <c r="F139">
        <v>95.047525000000007</v>
      </c>
      <c r="G139" s="5">
        <v>3</v>
      </c>
      <c r="H139">
        <v>98.341287000000008</v>
      </c>
      <c r="I139" s="2">
        <v>4</v>
      </c>
      <c r="P139">
        <v>2</v>
      </c>
      <c r="Q139" t="str">
        <f>CONCATENATE(C139,E139,G139,I139)</f>
        <v>34</v>
      </c>
      <c r="R139">
        <v>4</v>
      </c>
      <c r="X139" t="s">
        <v>275</v>
      </c>
      <c r="Y139" t="s">
        <v>259</v>
      </c>
      <c r="BG139">
        <v>4</v>
      </c>
      <c r="BH139">
        <v>763</v>
      </c>
      <c r="BI139">
        <f>($BH$158-$BH$155)/200</f>
        <v>0.09</v>
      </c>
    </row>
    <row r="140" spans="1:61" x14ac:dyDescent="0.25">
      <c r="A140">
        <v>139</v>
      </c>
      <c r="F140">
        <v>95.001238000000001</v>
      </c>
      <c r="G140" s="5">
        <v>3</v>
      </c>
      <c r="H140">
        <v>98.360258000000002</v>
      </c>
      <c r="I140" s="2">
        <v>4</v>
      </c>
      <c r="P140">
        <v>2</v>
      </c>
      <c r="Q140" t="str">
        <f>CONCATENATE(C140,E140,G140,I140)</f>
        <v>34</v>
      </c>
      <c r="R140">
        <v>1</v>
      </c>
      <c r="X140" t="s">
        <v>275</v>
      </c>
      <c r="Y140" t="s">
        <v>273</v>
      </c>
      <c r="BG140">
        <v>1</v>
      </c>
      <c r="BH140">
        <v>764</v>
      </c>
      <c r="BI140">
        <f>($BH$159-$BH$156)/200</f>
        <v>9.5000000000000001E-2</v>
      </c>
    </row>
    <row r="141" spans="1:61" x14ac:dyDescent="0.25">
      <c r="A141">
        <v>140</v>
      </c>
      <c r="F141">
        <v>94.928711000000007</v>
      </c>
      <c r="G141" s="5">
        <v>3</v>
      </c>
      <c r="H141">
        <v>98.396391000000008</v>
      </c>
      <c r="I141" s="2">
        <v>4</v>
      </c>
      <c r="P141">
        <v>2</v>
      </c>
      <c r="Q141" t="str">
        <f>CONCATENATE(C141,E141,G141,I141)</f>
        <v>34</v>
      </c>
      <c r="R141">
        <v>2</v>
      </c>
      <c r="X141" t="s">
        <v>275</v>
      </c>
      <c r="Y141" t="s">
        <v>271</v>
      </c>
      <c r="AB141" t="s">
        <v>277</v>
      </c>
      <c r="AC141" t="str">
        <f>CONCATENATE($R141,$R142,$R143,$R144)</f>
        <v>2314</v>
      </c>
      <c r="BG141">
        <v>2</v>
      </c>
      <c r="BH141">
        <v>775</v>
      </c>
      <c r="BI141">
        <f>($BH$160-$BH$157)/200</f>
        <v>0.08</v>
      </c>
    </row>
    <row r="142" spans="1:61" x14ac:dyDescent="0.25">
      <c r="A142">
        <v>141</v>
      </c>
      <c r="F142">
        <v>94.902731000000003</v>
      </c>
      <c r="G142" s="5">
        <v>3</v>
      </c>
      <c r="H142">
        <v>98.359434000000007</v>
      </c>
      <c r="I142" s="2">
        <v>4</v>
      </c>
      <c r="P142">
        <v>2</v>
      </c>
      <c r="Q142" t="str">
        <f>CONCATENATE(C142,E142,G142,I142)</f>
        <v>34</v>
      </c>
      <c r="R142">
        <v>3</v>
      </c>
      <c r="X142" t="s">
        <v>275</v>
      </c>
      <c r="Y142" t="s">
        <v>272</v>
      </c>
      <c r="BG142">
        <v>3</v>
      </c>
      <c r="BH142">
        <v>777</v>
      </c>
      <c r="BI142">
        <f>($BH$161-$BH$158)/200</f>
        <v>0.08</v>
      </c>
    </row>
    <row r="143" spans="1:61" x14ac:dyDescent="0.25">
      <c r="A143">
        <v>142</v>
      </c>
      <c r="F143">
        <v>94.903917000000007</v>
      </c>
      <c r="G143" s="5">
        <v>3</v>
      </c>
      <c r="H143">
        <v>98.341032000000013</v>
      </c>
      <c r="I143" s="2">
        <v>4</v>
      </c>
      <c r="P143">
        <v>2</v>
      </c>
      <c r="Q143" t="str">
        <f>CONCATENATE(C143,E143,G143,I143)</f>
        <v>34</v>
      </c>
      <c r="R143">
        <v>1</v>
      </c>
      <c r="X143" t="s">
        <v>275</v>
      </c>
      <c r="Y143" t="s">
        <v>259</v>
      </c>
      <c r="BG143">
        <v>1</v>
      </c>
      <c r="BH143">
        <v>787</v>
      </c>
      <c r="BI143">
        <f>($BH$162-$BH$159)/200</f>
        <v>9.5000000000000001E-2</v>
      </c>
    </row>
    <row r="144" spans="1:61" x14ac:dyDescent="0.25">
      <c r="A144">
        <v>143</v>
      </c>
      <c r="F144">
        <v>94.950876000000008</v>
      </c>
      <c r="G144" s="5">
        <v>3</v>
      </c>
      <c r="H144">
        <v>98.305306999999999</v>
      </c>
      <c r="I144" s="2">
        <v>4</v>
      </c>
      <c r="P144">
        <v>2</v>
      </c>
      <c r="Q144" t="str">
        <f>CONCATENATE(C144,E144,G144,I144)</f>
        <v>34</v>
      </c>
      <c r="R144">
        <v>4</v>
      </c>
      <c r="X144" t="s">
        <v>275</v>
      </c>
      <c r="Y144" t="s">
        <v>273</v>
      </c>
      <c r="BG144">
        <v>4</v>
      </c>
      <c r="BH144">
        <v>787</v>
      </c>
      <c r="BI144">
        <f>($BH$163-$BH$160)/200</f>
        <v>0.08</v>
      </c>
    </row>
    <row r="145" spans="1:61" x14ac:dyDescent="0.25">
      <c r="A145">
        <v>144</v>
      </c>
      <c r="D145">
        <v>81.63128900000001</v>
      </c>
      <c r="E145" s="4">
        <v>2</v>
      </c>
      <c r="F145">
        <v>94.910669000000013</v>
      </c>
      <c r="G145" s="5">
        <v>3</v>
      </c>
      <c r="H145">
        <v>98.348711000000009</v>
      </c>
      <c r="I145" s="2">
        <v>4</v>
      </c>
      <c r="P145">
        <v>3</v>
      </c>
      <c r="Q145" t="str">
        <f>CONCATENATE(C145,E145,G145,I145)</f>
        <v>234</v>
      </c>
      <c r="R145">
        <v>2</v>
      </c>
      <c r="X145" t="s">
        <v>275</v>
      </c>
      <c r="Y145" t="s">
        <v>271</v>
      </c>
      <c r="AB145" t="s">
        <v>277</v>
      </c>
      <c r="AC145" t="str">
        <f>CONCATENATE($R145,$R146,$R147,$R148)</f>
        <v>2314</v>
      </c>
      <c r="BG145">
        <v>2</v>
      </c>
      <c r="BH145">
        <v>798</v>
      </c>
      <c r="BI145">
        <f>($BH$164-$BH$161)/200</f>
        <v>8.5000000000000006E-2</v>
      </c>
    </row>
    <row r="146" spans="1:61" x14ac:dyDescent="0.25">
      <c r="A146">
        <v>145</v>
      </c>
      <c r="D146">
        <v>81.61891700000001</v>
      </c>
      <c r="E146" s="4">
        <v>2</v>
      </c>
      <c r="F146">
        <v>94.860309000000001</v>
      </c>
      <c r="G146" s="5">
        <v>3</v>
      </c>
      <c r="P146">
        <v>2</v>
      </c>
      <c r="Q146" t="str">
        <f>CONCATENATE(C146,E146,G146,I146)</f>
        <v>23</v>
      </c>
      <c r="R146">
        <v>3</v>
      </c>
      <c r="X146" t="s">
        <v>275</v>
      </c>
      <c r="Y146" t="s">
        <v>272</v>
      </c>
      <c r="BG146">
        <v>3</v>
      </c>
      <c r="BH146">
        <v>802</v>
      </c>
      <c r="BI146">
        <f>($BH$165-$BH$162)/200</f>
        <v>8.5000000000000006E-2</v>
      </c>
    </row>
    <row r="147" spans="1:61" x14ac:dyDescent="0.25">
      <c r="A147">
        <v>146</v>
      </c>
      <c r="D147">
        <v>81.667319000000006</v>
      </c>
      <c r="E147" s="4">
        <v>2</v>
      </c>
      <c r="F147">
        <v>94.916082000000003</v>
      </c>
      <c r="G147" s="5">
        <v>3</v>
      </c>
      <c r="P147">
        <v>2</v>
      </c>
      <c r="Q147" t="str">
        <f>CONCATENATE(C147,E147,G147,I147)</f>
        <v>23</v>
      </c>
      <c r="R147">
        <v>1</v>
      </c>
      <c r="X147" t="s">
        <v>275</v>
      </c>
      <c r="Y147" t="s">
        <v>259</v>
      </c>
      <c r="BG147">
        <v>1</v>
      </c>
      <c r="BH147">
        <v>810</v>
      </c>
      <c r="BI147">
        <f>($BH$166-$BH$163)/200</f>
        <v>0.11</v>
      </c>
    </row>
    <row r="148" spans="1:61" x14ac:dyDescent="0.25">
      <c r="A148">
        <v>147</v>
      </c>
      <c r="D148">
        <v>81.653814000000011</v>
      </c>
      <c r="E148" s="4">
        <v>2</v>
      </c>
      <c r="F148">
        <v>94.916082000000003</v>
      </c>
      <c r="G148" s="5">
        <v>3</v>
      </c>
      <c r="P148">
        <v>2</v>
      </c>
      <c r="Q148" t="str">
        <f>CONCATENATE(C148,E148,G148,I148)</f>
        <v>23</v>
      </c>
      <c r="R148">
        <v>4</v>
      </c>
      <c r="X148" t="s">
        <v>275</v>
      </c>
      <c r="Y148" t="s">
        <v>273</v>
      </c>
      <c r="BG148">
        <v>4</v>
      </c>
      <c r="BH148">
        <v>810</v>
      </c>
      <c r="BI148">
        <f>($BH$167-$BH$164)/200</f>
        <v>0.08</v>
      </c>
    </row>
    <row r="149" spans="1:61" x14ac:dyDescent="0.25">
      <c r="A149">
        <v>148</v>
      </c>
      <c r="D149">
        <v>81.641546000000005</v>
      </c>
      <c r="E149" s="4">
        <v>2</v>
      </c>
      <c r="P149">
        <v>1</v>
      </c>
      <c r="Q149" t="str">
        <f>CONCATENATE(C149,E149,G149,I149)</f>
        <v>2</v>
      </c>
      <c r="R149">
        <v>2</v>
      </c>
      <c r="X149" t="s">
        <v>275</v>
      </c>
      <c r="Y149" t="s">
        <v>271</v>
      </c>
      <c r="AB149" t="s">
        <v>275</v>
      </c>
      <c r="AC149" t="str">
        <f>CONCATENATE($R149,$R150,$R151,$R152)</f>
        <v>2341</v>
      </c>
      <c r="BG149">
        <v>2</v>
      </c>
      <c r="BH149">
        <v>821</v>
      </c>
      <c r="BI149">
        <f>($BH$168-$BH$165)/200</f>
        <v>7.4999999999999997E-2</v>
      </c>
    </row>
    <row r="150" spans="1:61" x14ac:dyDescent="0.25">
      <c r="A150">
        <v>149</v>
      </c>
      <c r="D150">
        <v>81.618351000000004</v>
      </c>
      <c r="E150" s="4">
        <v>2</v>
      </c>
      <c r="P150">
        <v>1</v>
      </c>
      <c r="Q150" t="str">
        <f>CONCATENATE(C150,E150,G150,I150)</f>
        <v>2</v>
      </c>
      <c r="R150">
        <v>3</v>
      </c>
      <c r="X150" t="s">
        <v>275</v>
      </c>
      <c r="Y150" t="s">
        <v>272</v>
      </c>
      <c r="BG150">
        <v>3</v>
      </c>
      <c r="BH150">
        <v>826</v>
      </c>
      <c r="BI150">
        <f>($BH$169-$BH$166)/200</f>
        <v>7.4999999999999997E-2</v>
      </c>
    </row>
    <row r="151" spans="1:61" x14ac:dyDescent="0.25">
      <c r="A151">
        <v>150</v>
      </c>
      <c r="D151">
        <v>81.642371000000011</v>
      </c>
      <c r="E151" s="4">
        <v>2</v>
      </c>
      <c r="P151">
        <v>1</v>
      </c>
      <c r="Q151" t="str">
        <f>CONCATENATE(C151,E151,G151,I151)</f>
        <v>2</v>
      </c>
      <c r="R151">
        <v>4</v>
      </c>
      <c r="X151" t="s">
        <v>275</v>
      </c>
      <c r="Y151" t="s">
        <v>259</v>
      </c>
      <c r="BG151">
        <v>4</v>
      </c>
      <c r="BH151">
        <v>833</v>
      </c>
      <c r="BI151">
        <f>($BH$170-$BH$167)/200</f>
        <v>0.1</v>
      </c>
    </row>
    <row r="152" spans="1:61" x14ac:dyDescent="0.25">
      <c r="A152">
        <v>151</v>
      </c>
      <c r="B152">
        <v>76.568144000000004</v>
      </c>
      <c r="C152" s="3">
        <v>1</v>
      </c>
      <c r="D152">
        <v>81.644021000000009</v>
      </c>
      <c r="E152" s="4">
        <v>2</v>
      </c>
      <c r="P152">
        <v>2</v>
      </c>
      <c r="Q152" t="str">
        <f>CONCATENATE(C152,E152,G152,I152)</f>
        <v>12</v>
      </c>
      <c r="R152">
        <v>1</v>
      </c>
      <c r="X152" t="s">
        <v>275</v>
      </c>
      <c r="Y152" t="s">
        <v>273</v>
      </c>
      <c r="BG152">
        <v>1</v>
      </c>
      <c r="BH152">
        <v>835</v>
      </c>
      <c r="BI152">
        <f>($BH$171-$BH$168)/200</f>
        <v>8.5000000000000006E-2</v>
      </c>
    </row>
    <row r="153" spans="1:61" x14ac:dyDescent="0.25">
      <c r="A153">
        <v>152</v>
      </c>
      <c r="B153">
        <v>76.568144000000004</v>
      </c>
      <c r="C153" s="3">
        <v>1</v>
      </c>
      <c r="D153">
        <v>81.660773000000006</v>
      </c>
      <c r="E153" s="4">
        <v>2</v>
      </c>
      <c r="P153">
        <v>2</v>
      </c>
      <c r="Q153" t="str">
        <f>CONCATENATE(C153,E153,G153,I153)</f>
        <v>12</v>
      </c>
      <c r="R153">
        <v>2</v>
      </c>
      <c r="X153" t="s">
        <v>275</v>
      </c>
      <c r="Y153" t="s">
        <v>271</v>
      </c>
      <c r="AB153" t="s">
        <v>275</v>
      </c>
      <c r="AC153" t="str">
        <f>CONCATENATE($R153,$R154,$R155,$R156)</f>
        <v>2341</v>
      </c>
      <c r="BG153">
        <v>2</v>
      </c>
      <c r="BH153">
        <v>846</v>
      </c>
      <c r="BI153">
        <f>($BH$172-$BH$169)/200</f>
        <v>7.4999999999999997E-2</v>
      </c>
    </row>
    <row r="154" spans="1:61" x14ac:dyDescent="0.25">
      <c r="A154">
        <v>153</v>
      </c>
      <c r="B154">
        <v>76.568144000000004</v>
      </c>
      <c r="C154" s="3">
        <v>1</v>
      </c>
      <c r="D154">
        <v>81.736855000000006</v>
      </c>
      <c r="E154" s="4">
        <v>2</v>
      </c>
      <c r="P154">
        <v>2</v>
      </c>
      <c r="Q154" t="str">
        <f>CONCATENATE(C154,E154,G154,I154)</f>
        <v>12</v>
      </c>
      <c r="R154">
        <v>3</v>
      </c>
      <c r="X154" t="s">
        <v>275</v>
      </c>
      <c r="Y154" t="s">
        <v>272</v>
      </c>
      <c r="BG154">
        <v>3</v>
      </c>
      <c r="BH154">
        <v>851</v>
      </c>
      <c r="BI154">
        <f>($BH$173-$BH$170)/200</f>
        <v>7.4999999999999997E-2</v>
      </c>
    </row>
    <row r="155" spans="1:61" x14ac:dyDescent="0.25">
      <c r="A155">
        <v>154</v>
      </c>
      <c r="B155">
        <v>76.568144000000004</v>
      </c>
      <c r="C155" s="3">
        <v>1</v>
      </c>
      <c r="P155">
        <v>1</v>
      </c>
      <c r="Q155" t="str">
        <f>CONCATENATE(C155,E155,G155,I155)</f>
        <v>1</v>
      </c>
      <c r="R155">
        <v>4</v>
      </c>
      <c r="X155" t="s">
        <v>275</v>
      </c>
      <c r="Y155" t="s">
        <v>259</v>
      </c>
      <c r="BG155">
        <v>4</v>
      </c>
      <c r="BH155">
        <v>858</v>
      </c>
      <c r="BI155">
        <f>($BH$174-$BH$171)/200</f>
        <v>0.1</v>
      </c>
    </row>
    <row r="156" spans="1:61" x14ac:dyDescent="0.25">
      <c r="A156">
        <v>155</v>
      </c>
      <c r="B156">
        <v>76.568144000000004</v>
      </c>
      <c r="C156" s="3">
        <v>1</v>
      </c>
      <c r="P156">
        <v>1</v>
      </c>
      <c r="Q156" t="str">
        <f>CONCATENATE(C156,E156,G156,I156)</f>
        <v>1</v>
      </c>
      <c r="R156">
        <v>1</v>
      </c>
      <c r="X156" t="s">
        <v>275</v>
      </c>
      <c r="Y156" t="s">
        <v>273</v>
      </c>
      <c r="BG156">
        <v>1</v>
      </c>
      <c r="BH156">
        <v>861</v>
      </c>
      <c r="BI156">
        <f>($BH$175-$BH$172)/200</f>
        <v>8.5000000000000006E-2</v>
      </c>
    </row>
    <row r="157" spans="1:61" x14ac:dyDescent="0.25">
      <c r="A157">
        <v>156</v>
      </c>
      <c r="B157">
        <v>76.568144000000004</v>
      </c>
      <c r="C157" s="3">
        <v>1</v>
      </c>
      <c r="P157">
        <v>1</v>
      </c>
      <c r="Q157" t="str">
        <f>CONCATENATE(C157,E157,G157,I157)</f>
        <v>1</v>
      </c>
      <c r="R157">
        <v>2</v>
      </c>
      <c r="X157" t="s">
        <v>275</v>
      </c>
      <c r="Y157" t="s">
        <v>271</v>
      </c>
      <c r="AB157" t="s">
        <v>275</v>
      </c>
      <c r="AC157" t="str">
        <f>CONCATENATE($R157,$R158,$R159,$R160)</f>
        <v>2341</v>
      </c>
      <c r="BG157">
        <v>2</v>
      </c>
      <c r="BH157">
        <v>869</v>
      </c>
      <c r="BI157">
        <f>($BH$176-$BH$173)/200</f>
        <v>7.0000000000000007E-2</v>
      </c>
    </row>
    <row r="158" spans="1:61" x14ac:dyDescent="0.25">
      <c r="A158">
        <v>157</v>
      </c>
      <c r="B158">
        <v>76.568144000000004</v>
      </c>
      <c r="C158" s="3">
        <v>1</v>
      </c>
      <c r="P158">
        <v>1</v>
      </c>
      <c r="Q158" t="str">
        <f>CONCATENATE(C158,E158,G158,I158)</f>
        <v>1</v>
      </c>
      <c r="R158">
        <v>3</v>
      </c>
      <c r="X158" t="s">
        <v>275</v>
      </c>
      <c r="Y158" t="s">
        <v>272</v>
      </c>
      <c r="BG158">
        <v>3</v>
      </c>
      <c r="BH158">
        <v>876</v>
      </c>
      <c r="BI158">
        <f>($BH$177-$BH$174)/200</f>
        <v>6.5000000000000002E-2</v>
      </c>
    </row>
    <row r="159" spans="1:61" x14ac:dyDescent="0.25">
      <c r="A159">
        <v>158</v>
      </c>
      <c r="B159">
        <v>76.568144000000004</v>
      </c>
      <c r="C159" s="3">
        <v>1</v>
      </c>
      <c r="P159">
        <v>1</v>
      </c>
      <c r="Q159" t="str">
        <f>CONCATENATE(C159,E159,G159,I159)</f>
        <v>1</v>
      </c>
      <c r="R159">
        <v>4</v>
      </c>
      <c r="X159" t="s">
        <v>275</v>
      </c>
      <c r="Y159" t="s">
        <v>259</v>
      </c>
      <c r="BG159">
        <v>4</v>
      </c>
      <c r="BH159">
        <v>880</v>
      </c>
      <c r="BI159">
        <f>($BH$178-$BH$175)/200</f>
        <v>0.105</v>
      </c>
    </row>
    <row r="160" spans="1:61" x14ac:dyDescent="0.25">
      <c r="A160">
        <v>159</v>
      </c>
      <c r="B160">
        <v>76.568144000000004</v>
      </c>
      <c r="C160" s="3">
        <v>1</v>
      </c>
      <c r="H160">
        <v>77.875155000000007</v>
      </c>
      <c r="I160" s="2">
        <v>4</v>
      </c>
      <c r="P160">
        <v>2</v>
      </c>
      <c r="Q160" t="str">
        <f>CONCATENATE(C160,E160,G160,I160)</f>
        <v>14</v>
      </c>
      <c r="R160">
        <v>1</v>
      </c>
      <c r="X160" t="s">
        <v>275</v>
      </c>
      <c r="Y160" t="s">
        <v>273</v>
      </c>
      <c r="BG160">
        <v>1</v>
      </c>
      <c r="BH160">
        <v>885</v>
      </c>
      <c r="BI160">
        <f>($BH$179-$BH$176)/200</f>
        <v>9.5000000000000001E-2</v>
      </c>
    </row>
    <row r="161" spans="1:61" x14ac:dyDescent="0.25">
      <c r="A161">
        <v>160</v>
      </c>
      <c r="H161">
        <v>77.842526000000007</v>
      </c>
      <c r="I161" s="2">
        <v>4</v>
      </c>
      <c r="P161">
        <v>1</v>
      </c>
      <c r="Q161" t="str">
        <f>CONCATENATE(C161,E161,G161,I161)</f>
        <v>4</v>
      </c>
      <c r="R161">
        <v>2</v>
      </c>
      <c r="X161" t="s">
        <v>275</v>
      </c>
      <c r="Y161" t="s">
        <v>271</v>
      </c>
      <c r="AB161" t="s">
        <v>275</v>
      </c>
      <c r="AC161" t="str">
        <f>CONCATENATE($R161,$R162,$R163,$R164)</f>
        <v>2341</v>
      </c>
      <c r="BG161">
        <v>2</v>
      </c>
      <c r="BH161">
        <v>892</v>
      </c>
      <c r="BI161">
        <f>($BH$180-$BH$177)/200</f>
        <v>0.08</v>
      </c>
    </row>
    <row r="162" spans="1:61" x14ac:dyDescent="0.25">
      <c r="A162">
        <v>161</v>
      </c>
      <c r="F162">
        <v>76.166804000000013</v>
      </c>
      <c r="G162" s="5">
        <v>3</v>
      </c>
      <c r="H162">
        <v>77.84299</v>
      </c>
      <c r="I162" s="2">
        <v>4</v>
      </c>
      <c r="P162">
        <v>2</v>
      </c>
      <c r="Q162" t="str">
        <f>CONCATENATE(C162,E162,G162,I162)</f>
        <v>34</v>
      </c>
      <c r="R162">
        <v>3</v>
      </c>
      <c r="X162" t="s">
        <v>275</v>
      </c>
      <c r="Y162" t="s">
        <v>272</v>
      </c>
      <c r="BG162">
        <v>3</v>
      </c>
      <c r="BH162">
        <v>899</v>
      </c>
      <c r="BI162">
        <f>($BH$181-$BH$178)/200</f>
        <v>7.0000000000000007E-2</v>
      </c>
    </row>
    <row r="163" spans="1:61" x14ac:dyDescent="0.25">
      <c r="A163">
        <v>162</v>
      </c>
      <c r="F163">
        <v>76.16788600000001</v>
      </c>
      <c r="G163" s="5">
        <v>3</v>
      </c>
      <c r="H163">
        <v>77.858711</v>
      </c>
      <c r="I163" s="2">
        <v>4</v>
      </c>
      <c r="P163">
        <v>2</v>
      </c>
      <c r="Q163" t="str">
        <f>CONCATENATE(C163,E163,G163,I163)</f>
        <v>34</v>
      </c>
      <c r="R163">
        <v>4</v>
      </c>
      <c r="X163" t="s">
        <v>275</v>
      </c>
      <c r="Y163" t="s">
        <v>259</v>
      </c>
      <c r="BG163">
        <v>4</v>
      </c>
      <c r="BH163">
        <v>901</v>
      </c>
      <c r="BI163">
        <f>($BH$182-$BH$179)/200</f>
        <v>0.105</v>
      </c>
    </row>
    <row r="164" spans="1:61" x14ac:dyDescent="0.25">
      <c r="A164">
        <v>163</v>
      </c>
      <c r="F164">
        <v>76.106031000000002</v>
      </c>
      <c r="G164" s="5">
        <v>3</v>
      </c>
      <c r="H164">
        <v>77.874021000000013</v>
      </c>
      <c r="I164" s="2">
        <v>4</v>
      </c>
      <c r="P164">
        <v>2</v>
      </c>
      <c r="Q164" t="str">
        <f>CONCATENATE(C164,E164,G164,I164)</f>
        <v>34</v>
      </c>
      <c r="R164">
        <v>1</v>
      </c>
      <c r="BG164">
        <v>1</v>
      </c>
      <c r="BH164">
        <v>909</v>
      </c>
    </row>
    <row r="165" spans="1:61" x14ac:dyDescent="0.25">
      <c r="A165">
        <v>164</v>
      </c>
      <c r="F165">
        <v>76.055670000000006</v>
      </c>
      <c r="G165" s="5">
        <v>3</v>
      </c>
      <c r="H165">
        <v>77.879846000000001</v>
      </c>
      <c r="I165" s="2">
        <v>4</v>
      </c>
      <c r="P165">
        <v>2</v>
      </c>
      <c r="Q165" t="str">
        <f>CONCATENATE(C165,E165,G165,I165)</f>
        <v>34</v>
      </c>
      <c r="R165">
        <v>2</v>
      </c>
      <c r="AB165" t="s">
        <v>275</v>
      </c>
      <c r="AC165" t="str">
        <f>CONCATENATE($R165,$R166,$R167,$R168)</f>
        <v>2341</v>
      </c>
      <c r="BG165">
        <v>2</v>
      </c>
      <c r="BH165">
        <v>916</v>
      </c>
    </row>
    <row r="166" spans="1:61" x14ac:dyDescent="0.25">
      <c r="A166">
        <v>165</v>
      </c>
      <c r="F166">
        <v>76.056495000000012</v>
      </c>
      <c r="G166" s="5">
        <v>3</v>
      </c>
      <c r="H166">
        <v>77.878247000000002</v>
      </c>
      <c r="I166" s="2">
        <v>4</v>
      </c>
      <c r="P166">
        <v>2</v>
      </c>
      <c r="Q166" t="str">
        <f>CONCATENATE(C166,E166,G166,I166)</f>
        <v>34</v>
      </c>
      <c r="R166">
        <v>3</v>
      </c>
      <c r="BG166">
        <v>3</v>
      </c>
      <c r="BH166">
        <v>923</v>
      </c>
    </row>
    <row r="167" spans="1:61" x14ac:dyDescent="0.25">
      <c r="A167">
        <v>166</v>
      </c>
      <c r="F167">
        <v>76.050618000000014</v>
      </c>
      <c r="G167" s="5">
        <v>3</v>
      </c>
      <c r="H167">
        <v>77.865773000000004</v>
      </c>
      <c r="I167" s="2">
        <v>4</v>
      </c>
      <c r="P167">
        <v>2</v>
      </c>
      <c r="Q167" t="str">
        <f>CONCATENATE(C167,E167,G167,I167)</f>
        <v>34</v>
      </c>
      <c r="R167">
        <v>4</v>
      </c>
      <c r="BG167">
        <v>4</v>
      </c>
      <c r="BH167">
        <v>925</v>
      </c>
    </row>
    <row r="168" spans="1:61" x14ac:dyDescent="0.25">
      <c r="A168">
        <v>167</v>
      </c>
      <c r="D168">
        <v>62.171844000000014</v>
      </c>
      <c r="E168" s="4">
        <v>2</v>
      </c>
      <c r="F168">
        <v>76.036495000000002</v>
      </c>
      <c r="G168" s="5">
        <v>3</v>
      </c>
      <c r="H168">
        <v>77.847938000000013</v>
      </c>
      <c r="I168" s="2">
        <v>4</v>
      </c>
      <c r="P168">
        <v>3</v>
      </c>
      <c r="Q168" t="str">
        <f>CONCATENATE(C168,E168,G168,I168)</f>
        <v>234</v>
      </c>
      <c r="R168">
        <v>1</v>
      </c>
      <c r="BG168">
        <v>1</v>
      </c>
      <c r="BH168">
        <v>931</v>
      </c>
    </row>
    <row r="169" spans="1:61" x14ac:dyDescent="0.25">
      <c r="A169">
        <v>168</v>
      </c>
      <c r="D169">
        <v>62.16503500000001</v>
      </c>
      <c r="E169" s="4">
        <v>2</v>
      </c>
      <c r="F169">
        <v>76.049897000000001</v>
      </c>
      <c r="G169" s="5">
        <v>3</v>
      </c>
      <c r="H169">
        <v>77.871649000000005</v>
      </c>
      <c r="I169" s="2">
        <v>4</v>
      </c>
      <c r="P169">
        <v>3</v>
      </c>
      <c r="Q169" t="str">
        <f>CONCATENATE(C169,E169,G169,I169)</f>
        <v>234</v>
      </c>
      <c r="R169">
        <v>2</v>
      </c>
      <c r="AB169" t="s">
        <v>275</v>
      </c>
      <c r="AC169" t="str">
        <f>CONCATENATE($R169,$R170,$R171,$R172)</f>
        <v>2341</v>
      </c>
      <c r="BG169">
        <v>2</v>
      </c>
      <c r="BH169">
        <v>938</v>
      </c>
    </row>
    <row r="170" spans="1:61" x14ac:dyDescent="0.25">
      <c r="A170">
        <v>169</v>
      </c>
      <c r="D170">
        <v>62.179077000000014</v>
      </c>
      <c r="E170" s="4">
        <v>2</v>
      </c>
      <c r="F170">
        <v>76.105361000000002</v>
      </c>
      <c r="G170" s="5">
        <v>3</v>
      </c>
      <c r="P170">
        <v>2</v>
      </c>
      <c r="Q170" t="str">
        <f>CONCATENATE(C170,E170,G170,I170)</f>
        <v>23</v>
      </c>
      <c r="R170">
        <v>3</v>
      </c>
      <c r="BG170">
        <v>3</v>
      </c>
      <c r="BH170">
        <v>945</v>
      </c>
    </row>
    <row r="171" spans="1:61" x14ac:dyDescent="0.25">
      <c r="A171">
        <v>170</v>
      </c>
      <c r="D171">
        <v>62.182006000000008</v>
      </c>
      <c r="E171" s="4">
        <v>2</v>
      </c>
      <c r="P171">
        <v>1</v>
      </c>
      <c r="Q171" t="str">
        <f>CONCATENATE(C171,E171,G171,I171)</f>
        <v>2</v>
      </c>
      <c r="R171">
        <v>4</v>
      </c>
      <c r="BG171">
        <v>4</v>
      </c>
      <c r="BH171">
        <v>948</v>
      </c>
    </row>
    <row r="172" spans="1:61" x14ac:dyDescent="0.25">
      <c r="A172">
        <v>171</v>
      </c>
      <c r="D172">
        <v>62.167060000000014</v>
      </c>
      <c r="E172" s="4">
        <v>2</v>
      </c>
      <c r="P172">
        <v>1</v>
      </c>
      <c r="Q172" t="str">
        <f>CONCATENATE(C172,E172,G172,I172)</f>
        <v>2</v>
      </c>
      <c r="R172">
        <v>1</v>
      </c>
      <c r="BG172">
        <v>1</v>
      </c>
      <c r="BH172">
        <v>953</v>
      </c>
    </row>
    <row r="173" spans="1:61" x14ac:dyDescent="0.25">
      <c r="A173">
        <v>172</v>
      </c>
      <c r="D173">
        <v>62.154613000000012</v>
      </c>
      <c r="E173" s="4">
        <v>2</v>
      </c>
      <c r="P173">
        <v>1</v>
      </c>
      <c r="Q173" t="str">
        <f>CONCATENATE(C173,E173,G173,I173)</f>
        <v>2</v>
      </c>
      <c r="R173">
        <v>2</v>
      </c>
      <c r="AB173" t="s">
        <v>275</v>
      </c>
      <c r="AC173" t="str">
        <f>CONCATENATE($R173,$R174,$R175,$R176)</f>
        <v>2341</v>
      </c>
      <c r="BG173">
        <v>2</v>
      </c>
      <c r="BH173">
        <v>960</v>
      </c>
    </row>
    <row r="174" spans="1:61" x14ac:dyDescent="0.25">
      <c r="A174">
        <v>173</v>
      </c>
      <c r="D174">
        <v>62.165462000000012</v>
      </c>
      <c r="E174" s="4">
        <v>2</v>
      </c>
      <c r="P174">
        <v>1</v>
      </c>
      <c r="Q174" t="str">
        <f>CONCATENATE(C174,E174,G174,I174)</f>
        <v>2</v>
      </c>
      <c r="R174">
        <v>3</v>
      </c>
      <c r="BG174">
        <v>3</v>
      </c>
      <c r="BH174">
        <v>968</v>
      </c>
    </row>
    <row r="175" spans="1:61" x14ac:dyDescent="0.25">
      <c r="A175">
        <v>174</v>
      </c>
      <c r="B175">
        <v>55.872943000000014</v>
      </c>
      <c r="C175" s="3">
        <v>1</v>
      </c>
      <c r="D175">
        <v>62.167697000000011</v>
      </c>
      <c r="E175" s="4">
        <v>2</v>
      </c>
      <c r="P175">
        <v>2</v>
      </c>
      <c r="Q175" t="str">
        <f>CONCATENATE(C175,E175,G175,I175)</f>
        <v>12</v>
      </c>
      <c r="R175">
        <v>4</v>
      </c>
      <c r="BG175">
        <v>4</v>
      </c>
      <c r="BH175">
        <v>970</v>
      </c>
    </row>
    <row r="176" spans="1:61" x14ac:dyDescent="0.25">
      <c r="A176">
        <v>175</v>
      </c>
      <c r="B176">
        <v>55.89815500000001</v>
      </c>
      <c r="C176" s="3">
        <v>1</v>
      </c>
      <c r="D176">
        <v>62.17716200000001</v>
      </c>
      <c r="E176" s="4">
        <v>2</v>
      </c>
      <c r="P176">
        <v>2</v>
      </c>
      <c r="Q176" t="str">
        <f>CONCATENATE(C176,E176,G176,I176)</f>
        <v>12</v>
      </c>
      <c r="R176">
        <v>1</v>
      </c>
      <c r="BG176">
        <v>1</v>
      </c>
      <c r="BH176">
        <v>974</v>
      </c>
    </row>
    <row r="177" spans="1:60" x14ac:dyDescent="0.25">
      <c r="A177">
        <v>176</v>
      </c>
      <c r="B177">
        <v>55.86555400000001</v>
      </c>
      <c r="C177" s="3">
        <v>1</v>
      </c>
      <c r="D177">
        <v>62.100360000000009</v>
      </c>
      <c r="E177" s="4">
        <v>2</v>
      </c>
      <c r="P177">
        <v>2</v>
      </c>
      <c r="Q177" t="str">
        <f>CONCATENATE(C177,E177,G177,I177)</f>
        <v>12</v>
      </c>
      <c r="R177">
        <v>2</v>
      </c>
      <c r="AB177" t="s">
        <v>275</v>
      </c>
      <c r="AC177" t="str">
        <f>CONCATENATE($R177,$R178,$R179,$R180)</f>
        <v>2341</v>
      </c>
      <c r="BG177">
        <v>2</v>
      </c>
      <c r="BH177">
        <v>981</v>
      </c>
    </row>
    <row r="178" spans="1:60" x14ac:dyDescent="0.25">
      <c r="A178">
        <v>177</v>
      </c>
      <c r="B178">
        <v>55.892097000000014</v>
      </c>
      <c r="C178" s="3">
        <v>1</v>
      </c>
      <c r="P178">
        <v>1</v>
      </c>
      <c r="Q178" t="str">
        <f>CONCATENATE(C178,E178,G178,I178)</f>
        <v>1</v>
      </c>
      <c r="R178">
        <v>3</v>
      </c>
      <c r="BG178">
        <v>3</v>
      </c>
      <c r="BH178">
        <v>991</v>
      </c>
    </row>
    <row r="179" spans="1:60" x14ac:dyDescent="0.25">
      <c r="A179">
        <v>178</v>
      </c>
      <c r="B179">
        <v>55.893848000000013</v>
      </c>
      <c r="C179" s="3">
        <v>1</v>
      </c>
      <c r="P179">
        <v>1</v>
      </c>
      <c r="Q179" t="str">
        <f>CONCATENATE(C179,E179,G179,I179)</f>
        <v>1</v>
      </c>
      <c r="R179">
        <v>4</v>
      </c>
      <c r="BG179">
        <v>4</v>
      </c>
      <c r="BH179">
        <v>993</v>
      </c>
    </row>
    <row r="180" spans="1:60" x14ac:dyDescent="0.25">
      <c r="A180">
        <v>179</v>
      </c>
      <c r="B180">
        <v>55.91411500000001</v>
      </c>
      <c r="C180" s="3">
        <v>1</v>
      </c>
      <c r="P180">
        <v>1</v>
      </c>
      <c r="Q180" t="str">
        <f>CONCATENATE(C180,E180,G180,I180)</f>
        <v>1</v>
      </c>
      <c r="R180">
        <v>1</v>
      </c>
      <c r="BG180">
        <v>1</v>
      </c>
      <c r="BH180">
        <v>997</v>
      </c>
    </row>
    <row r="181" spans="1:60" x14ac:dyDescent="0.25">
      <c r="A181">
        <v>180</v>
      </c>
      <c r="B181">
        <v>55.911666000000011</v>
      </c>
      <c r="C181" s="3">
        <v>1</v>
      </c>
      <c r="P181">
        <v>1</v>
      </c>
      <c r="Q181" t="str">
        <f>CONCATENATE(C181,E181,G181,I181)</f>
        <v>1</v>
      </c>
      <c r="R181">
        <v>2</v>
      </c>
      <c r="BG181">
        <v>2</v>
      </c>
      <c r="BH181">
        <v>1005</v>
      </c>
    </row>
    <row r="182" spans="1:60" x14ac:dyDescent="0.25">
      <c r="A182">
        <v>181</v>
      </c>
      <c r="B182">
        <v>55.856513000000014</v>
      </c>
      <c r="C182" s="3">
        <v>1</v>
      </c>
      <c r="H182">
        <v>59.040851000000011</v>
      </c>
      <c r="I182" s="2">
        <v>4</v>
      </c>
      <c r="P182">
        <v>2</v>
      </c>
      <c r="Q182" t="str">
        <f>CONCATENATE(C182,E182,G182,I182)</f>
        <v>14</v>
      </c>
      <c r="R182">
        <v>3</v>
      </c>
      <c r="BG182">
        <v>3</v>
      </c>
      <c r="BH182">
        <v>1014</v>
      </c>
    </row>
    <row r="183" spans="1:60" x14ac:dyDescent="0.25">
      <c r="A183">
        <v>182</v>
      </c>
      <c r="H183">
        <v>59.042713000000013</v>
      </c>
      <c r="I183" s="2">
        <v>4</v>
      </c>
      <c r="P183">
        <v>1</v>
      </c>
      <c r="Q183" t="str">
        <f>CONCATENATE(C183,E183,G183,I183)</f>
        <v>4</v>
      </c>
      <c r="R183" t="s">
        <v>22</v>
      </c>
      <c r="BG183" t="s">
        <v>22</v>
      </c>
      <c r="BH183">
        <v>1019</v>
      </c>
    </row>
    <row r="184" spans="1:60" x14ac:dyDescent="0.25">
      <c r="A184">
        <v>183</v>
      </c>
      <c r="F184">
        <v>55.492011000000012</v>
      </c>
      <c r="G184" s="5">
        <v>3</v>
      </c>
      <c r="H184">
        <v>59.031169000000013</v>
      </c>
      <c r="I184" s="2">
        <v>4</v>
      </c>
      <c r="P184">
        <v>2</v>
      </c>
      <c r="Q184" t="str">
        <f>CONCATENATE(C184,E184,G184,I184)</f>
        <v>34</v>
      </c>
    </row>
    <row r="185" spans="1:60" x14ac:dyDescent="0.25">
      <c r="A185">
        <v>184</v>
      </c>
      <c r="F185">
        <v>55.28297700000001</v>
      </c>
      <c r="G185" s="5">
        <v>3</v>
      </c>
      <c r="H185">
        <v>59.083988000000012</v>
      </c>
      <c r="I185" s="2">
        <v>4</v>
      </c>
      <c r="P185">
        <v>2</v>
      </c>
      <c r="Q185" t="str">
        <f>CONCATENATE(C185,E185,G185,I185)</f>
        <v>34</v>
      </c>
    </row>
    <row r="186" spans="1:60" x14ac:dyDescent="0.25">
      <c r="A186">
        <v>185</v>
      </c>
      <c r="F186">
        <v>55.303989000000009</v>
      </c>
      <c r="G186" s="5">
        <v>3</v>
      </c>
      <c r="H186">
        <v>59.093879000000015</v>
      </c>
      <c r="I186" s="2">
        <v>4</v>
      </c>
      <c r="P186">
        <v>2</v>
      </c>
      <c r="Q186" t="str">
        <f>CONCATENATE(C186,E186,G186,I186)</f>
        <v>34</v>
      </c>
    </row>
    <row r="187" spans="1:60" x14ac:dyDescent="0.25">
      <c r="A187">
        <v>186</v>
      </c>
      <c r="F187">
        <v>55.281490000000012</v>
      </c>
      <c r="G187" s="5">
        <v>3</v>
      </c>
      <c r="H187">
        <v>59.06999900000001</v>
      </c>
      <c r="I187" s="2">
        <v>4</v>
      </c>
      <c r="P187">
        <v>2</v>
      </c>
      <c r="Q187" t="str">
        <f>CONCATENATE(C187,E187,G187,I187)</f>
        <v>34</v>
      </c>
    </row>
    <row r="188" spans="1:60" x14ac:dyDescent="0.25">
      <c r="A188">
        <v>187</v>
      </c>
      <c r="F188">
        <v>55.294895000000011</v>
      </c>
      <c r="G188" s="5">
        <v>3</v>
      </c>
      <c r="H188">
        <v>59.05297800000001</v>
      </c>
      <c r="I188" s="2">
        <v>4</v>
      </c>
      <c r="P188">
        <v>2</v>
      </c>
      <c r="Q188" t="str">
        <f>CONCATENATE(C188,E188,G188,I188)</f>
        <v>34</v>
      </c>
    </row>
    <row r="189" spans="1:60" x14ac:dyDescent="0.25">
      <c r="A189">
        <v>188</v>
      </c>
      <c r="F189">
        <v>55.30643400000001</v>
      </c>
      <c r="G189" s="5">
        <v>3</v>
      </c>
      <c r="H189">
        <v>59.046222000000014</v>
      </c>
      <c r="I189" s="2">
        <v>4</v>
      </c>
      <c r="P189">
        <v>2</v>
      </c>
      <c r="Q189" t="str">
        <f>CONCATENATE(C189,E189,G189,I189)</f>
        <v>34</v>
      </c>
    </row>
    <row r="190" spans="1:60" x14ac:dyDescent="0.25">
      <c r="A190">
        <v>189</v>
      </c>
      <c r="D190">
        <v>40.201755000000013</v>
      </c>
      <c r="E190" s="4">
        <v>2</v>
      </c>
      <c r="F190">
        <v>55.346752000000009</v>
      </c>
      <c r="G190" s="5">
        <v>3</v>
      </c>
      <c r="H190">
        <v>59.152335000000015</v>
      </c>
      <c r="I190" s="2">
        <v>4</v>
      </c>
      <c r="P190">
        <v>3</v>
      </c>
      <c r="Q190" t="str">
        <f>CONCATENATE(C190,E190,G190,I190)</f>
        <v>234</v>
      </c>
    </row>
    <row r="191" spans="1:60" x14ac:dyDescent="0.25">
      <c r="A191">
        <v>190</v>
      </c>
      <c r="D191">
        <v>40.159046000000011</v>
      </c>
      <c r="E191" s="4">
        <v>2</v>
      </c>
      <c r="F191">
        <v>55.348506000000015</v>
      </c>
      <c r="G191" s="5">
        <v>3</v>
      </c>
      <c r="P191">
        <v>2</v>
      </c>
      <c r="Q191" t="str">
        <f>CONCATENATE(C191,E191,G191,I191)</f>
        <v>23</v>
      </c>
    </row>
    <row r="192" spans="1:60" x14ac:dyDescent="0.25">
      <c r="A192">
        <v>191</v>
      </c>
      <c r="D192">
        <v>40.167026000000014</v>
      </c>
      <c r="E192" s="4">
        <v>2</v>
      </c>
      <c r="F192">
        <v>55.280105000000013</v>
      </c>
      <c r="G192" s="5">
        <v>3</v>
      </c>
      <c r="P192">
        <v>2</v>
      </c>
      <c r="Q192" t="str">
        <f>CONCATENATE(C192,E192,G192,I192)</f>
        <v>23</v>
      </c>
    </row>
    <row r="193" spans="1:17" x14ac:dyDescent="0.25">
      <c r="A193">
        <v>192</v>
      </c>
      <c r="D193">
        <v>40.177184000000011</v>
      </c>
      <c r="E193" s="4">
        <v>2</v>
      </c>
      <c r="F193">
        <v>55.12995500000001</v>
      </c>
      <c r="G193" s="5">
        <v>3</v>
      </c>
      <c r="P193">
        <v>2</v>
      </c>
      <c r="Q193" t="str">
        <f>CONCATENATE(C193,E193,G193,I193)</f>
        <v>23</v>
      </c>
    </row>
    <row r="194" spans="1:17" x14ac:dyDescent="0.25">
      <c r="A194">
        <v>193</v>
      </c>
      <c r="D194">
        <v>40.184364000000009</v>
      </c>
      <c r="E194" s="4">
        <v>2</v>
      </c>
      <c r="F194">
        <v>55.208835000000015</v>
      </c>
      <c r="G194" s="5">
        <v>3</v>
      </c>
      <c r="P194">
        <v>2</v>
      </c>
      <c r="Q194" t="str">
        <f>CONCATENATE(C194,E194,G194,I194)</f>
        <v>23</v>
      </c>
    </row>
    <row r="195" spans="1:17" x14ac:dyDescent="0.25">
      <c r="A195">
        <v>194</v>
      </c>
      <c r="D195">
        <v>40.15319800000001</v>
      </c>
      <c r="E195" s="4">
        <v>2</v>
      </c>
      <c r="P195">
        <v>1</v>
      </c>
      <c r="Q195" t="str">
        <f>CONCATENATE(C195,E195,G195,I195)</f>
        <v>2</v>
      </c>
    </row>
    <row r="196" spans="1:17" x14ac:dyDescent="0.25">
      <c r="A196">
        <v>195</v>
      </c>
      <c r="D196">
        <v>40.141174000000014</v>
      </c>
      <c r="E196" s="4">
        <v>2</v>
      </c>
      <c r="P196">
        <v>1</v>
      </c>
      <c r="Q196" t="str">
        <f>CONCATENATE(C196,E196,G196,I196)</f>
        <v>2</v>
      </c>
    </row>
    <row r="197" spans="1:17" x14ac:dyDescent="0.25">
      <c r="A197">
        <v>196</v>
      </c>
      <c r="B197">
        <v>34.179384000000013</v>
      </c>
      <c r="C197" s="3">
        <v>1</v>
      </c>
      <c r="D197">
        <v>40.123943000000011</v>
      </c>
      <c r="E197" s="4">
        <v>2</v>
      </c>
      <c r="P197">
        <v>2</v>
      </c>
      <c r="Q197" t="str">
        <f>CONCATENATE(C197,E197,G197,I197)</f>
        <v>12</v>
      </c>
    </row>
    <row r="198" spans="1:17" x14ac:dyDescent="0.25">
      <c r="A198">
        <v>197</v>
      </c>
      <c r="B198">
        <v>34.179384000000013</v>
      </c>
      <c r="C198" s="3">
        <v>1</v>
      </c>
      <c r="D198">
        <v>40.107879000000011</v>
      </c>
      <c r="E198" s="4">
        <v>2</v>
      </c>
      <c r="P198">
        <v>2</v>
      </c>
      <c r="Q198" t="str">
        <f>CONCATENATE(C198,E198,G198,I198)</f>
        <v>12</v>
      </c>
    </row>
    <row r="199" spans="1:17" x14ac:dyDescent="0.25">
      <c r="A199">
        <v>198</v>
      </c>
      <c r="B199">
        <v>34.179384000000013</v>
      </c>
      <c r="C199" s="3">
        <v>1</v>
      </c>
      <c r="D199">
        <v>40.145057000000008</v>
      </c>
      <c r="E199" s="4">
        <v>2</v>
      </c>
      <c r="P199">
        <v>2</v>
      </c>
      <c r="Q199" t="str">
        <f>CONCATENATE(C199,E199,G199,I199)</f>
        <v>12</v>
      </c>
    </row>
    <row r="200" spans="1:17" x14ac:dyDescent="0.25">
      <c r="A200">
        <v>199</v>
      </c>
      <c r="B200">
        <v>34.179384000000013</v>
      </c>
      <c r="C200" s="3">
        <v>1</v>
      </c>
      <c r="D200">
        <v>40.141391000000013</v>
      </c>
      <c r="E200" s="4">
        <v>2</v>
      </c>
      <c r="P200">
        <v>2</v>
      </c>
      <c r="Q200" t="str">
        <f>CONCATENATE(C200,E200,G200,I200)</f>
        <v>12</v>
      </c>
    </row>
    <row r="201" spans="1:17" x14ac:dyDescent="0.25">
      <c r="A201">
        <v>200</v>
      </c>
      <c r="B201">
        <v>34.179384000000013</v>
      </c>
      <c r="C201" s="3">
        <v>1</v>
      </c>
      <c r="P201">
        <v>1</v>
      </c>
      <c r="Q201" t="str">
        <f>CONCATENATE(C201,E201,G201,I201)</f>
        <v>1</v>
      </c>
    </row>
    <row r="202" spans="1:17" x14ac:dyDescent="0.25">
      <c r="A202">
        <v>201</v>
      </c>
      <c r="B202">
        <v>34.179384000000013</v>
      </c>
      <c r="C202" s="3">
        <v>1</v>
      </c>
      <c r="P202">
        <v>1</v>
      </c>
      <c r="Q202" t="str">
        <f>CONCATENATE(C202,E202,G202,I202)</f>
        <v>1</v>
      </c>
    </row>
    <row r="203" spans="1:17" x14ac:dyDescent="0.25">
      <c r="A203">
        <v>202</v>
      </c>
      <c r="B203">
        <v>34.179384000000013</v>
      </c>
      <c r="C203" s="3">
        <v>1</v>
      </c>
      <c r="P203">
        <v>1</v>
      </c>
      <c r="Q203" t="str">
        <f>CONCATENATE(C203,E203,G203,I203)</f>
        <v>1</v>
      </c>
    </row>
    <row r="204" spans="1:17" x14ac:dyDescent="0.25">
      <c r="A204">
        <v>203</v>
      </c>
      <c r="B204">
        <v>34.179384000000013</v>
      </c>
      <c r="C204" s="3">
        <v>1</v>
      </c>
      <c r="H204">
        <v>36.721740000000011</v>
      </c>
      <c r="I204" s="2">
        <v>4</v>
      </c>
      <c r="P204">
        <v>2</v>
      </c>
      <c r="Q204" t="str">
        <f>CONCATENATE(C204,E204,G204,I204)</f>
        <v>14</v>
      </c>
    </row>
    <row r="205" spans="1:17" x14ac:dyDescent="0.25">
      <c r="A205">
        <v>204</v>
      </c>
      <c r="B205">
        <v>34.179384000000013</v>
      </c>
      <c r="C205" s="3">
        <v>1</v>
      </c>
      <c r="H205">
        <v>36.725837000000013</v>
      </c>
      <c r="I205" s="2">
        <v>4</v>
      </c>
      <c r="P205">
        <v>2</v>
      </c>
      <c r="Q205" t="str">
        <f>CONCATENATE(C205,E205,G205,I205)</f>
        <v>14</v>
      </c>
    </row>
    <row r="206" spans="1:17" x14ac:dyDescent="0.25">
      <c r="A206">
        <v>205</v>
      </c>
      <c r="B206">
        <v>34.179384000000013</v>
      </c>
      <c r="C206" s="3">
        <v>1</v>
      </c>
      <c r="H206">
        <v>36.683606000000012</v>
      </c>
      <c r="I206" s="2">
        <v>4</v>
      </c>
      <c r="P206">
        <v>2</v>
      </c>
      <c r="Q206" t="str">
        <f>CONCATENATE(C206,E206,G206,I206)</f>
        <v>14</v>
      </c>
    </row>
    <row r="207" spans="1:17" x14ac:dyDescent="0.25">
      <c r="A207">
        <v>206</v>
      </c>
      <c r="F207">
        <v>33.683830000000015</v>
      </c>
      <c r="G207" s="5">
        <v>3</v>
      </c>
      <c r="H207">
        <v>36.665202000000008</v>
      </c>
      <c r="I207" s="2">
        <v>4</v>
      </c>
      <c r="P207">
        <v>2</v>
      </c>
      <c r="Q207" t="str">
        <f>CONCATENATE(C207,E207,G207,I207)</f>
        <v>34</v>
      </c>
    </row>
    <row r="208" spans="1:17" x14ac:dyDescent="0.25">
      <c r="A208">
        <v>207</v>
      </c>
      <c r="F208">
        <v>33.683830000000015</v>
      </c>
      <c r="G208" s="5">
        <v>3</v>
      </c>
      <c r="H208">
        <v>36.727432000000007</v>
      </c>
      <c r="I208" s="2">
        <v>4</v>
      </c>
      <c r="P208">
        <v>2</v>
      </c>
      <c r="Q208" t="str">
        <f>CONCATENATE(C208,E208,G208,I208)</f>
        <v>34</v>
      </c>
    </row>
    <row r="209" spans="1:17" x14ac:dyDescent="0.25">
      <c r="A209">
        <v>208</v>
      </c>
      <c r="F209">
        <v>33.683830000000015</v>
      </c>
      <c r="G209" s="5">
        <v>3</v>
      </c>
      <c r="H209">
        <v>36.741794000000013</v>
      </c>
      <c r="I209" s="2">
        <v>4</v>
      </c>
      <c r="P209">
        <v>2</v>
      </c>
      <c r="Q209" t="str">
        <f>CONCATENATE(C209,E209,G209,I209)</f>
        <v>34</v>
      </c>
    </row>
    <row r="210" spans="1:17" x14ac:dyDescent="0.25">
      <c r="A210">
        <v>209</v>
      </c>
      <c r="F210">
        <v>33.683830000000015</v>
      </c>
      <c r="G210" s="5">
        <v>3</v>
      </c>
      <c r="H210">
        <v>36.771791000000007</v>
      </c>
      <c r="I210" s="2">
        <v>4</v>
      </c>
      <c r="P210">
        <v>2</v>
      </c>
      <c r="Q210" t="str">
        <f>CONCATENATE(C210,E210,G210,I210)</f>
        <v>34</v>
      </c>
    </row>
    <row r="211" spans="1:17" x14ac:dyDescent="0.25">
      <c r="A211">
        <v>210</v>
      </c>
      <c r="F211">
        <v>33.683830000000015</v>
      </c>
      <c r="G211" s="5">
        <v>3</v>
      </c>
      <c r="H211">
        <v>36.745143000000013</v>
      </c>
      <c r="I211" s="2">
        <v>4</v>
      </c>
      <c r="P211">
        <v>2</v>
      </c>
      <c r="Q211" t="str">
        <f>CONCATENATE(C211,E211,G211,I211)</f>
        <v>34</v>
      </c>
    </row>
    <row r="212" spans="1:17" x14ac:dyDescent="0.25">
      <c r="A212">
        <v>211</v>
      </c>
      <c r="F212">
        <v>33.683830000000015</v>
      </c>
      <c r="G212" s="5">
        <v>3</v>
      </c>
      <c r="H212">
        <v>36.712644000000012</v>
      </c>
      <c r="I212" s="2">
        <v>4</v>
      </c>
      <c r="P212">
        <v>2</v>
      </c>
      <c r="Q212" t="str">
        <f>CONCATENATE(C212,E212,G212,I212)</f>
        <v>34</v>
      </c>
    </row>
    <row r="213" spans="1:17" x14ac:dyDescent="0.25">
      <c r="A213">
        <v>212</v>
      </c>
      <c r="D213">
        <v>20.56728300000001</v>
      </c>
      <c r="E213" s="4">
        <v>2</v>
      </c>
      <c r="F213">
        <v>33.683830000000015</v>
      </c>
      <c r="G213" s="5">
        <v>3</v>
      </c>
      <c r="H213">
        <v>36.693391000000013</v>
      </c>
      <c r="I213" s="2">
        <v>4</v>
      </c>
      <c r="P213">
        <v>3</v>
      </c>
      <c r="Q213" t="str">
        <f>CONCATENATE(C213,E213,G213,I213)</f>
        <v>234</v>
      </c>
    </row>
    <row r="214" spans="1:17" x14ac:dyDescent="0.25">
      <c r="A214">
        <v>213</v>
      </c>
      <c r="D214">
        <v>20.549996000000014</v>
      </c>
      <c r="E214" s="4">
        <v>2</v>
      </c>
      <c r="F214">
        <v>33.683830000000015</v>
      </c>
      <c r="G214" s="5">
        <v>3</v>
      </c>
      <c r="H214">
        <v>37.119752000000013</v>
      </c>
      <c r="I214" s="2">
        <v>4</v>
      </c>
      <c r="P214">
        <v>3</v>
      </c>
      <c r="Q214" t="str">
        <f>CONCATENATE(C214,E214,G214,I214)</f>
        <v>234</v>
      </c>
    </row>
    <row r="215" spans="1:17" x14ac:dyDescent="0.25">
      <c r="A215">
        <v>214</v>
      </c>
      <c r="D215">
        <v>20.581643000000014</v>
      </c>
      <c r="E215" s="4">
        <v>2</v>
      </c>
      <c r="F215">
        <v>33.683830000000015</v>
      </c>
      <c r="G215" s="5">
        <v>3</v>
      </c>
      <c r="P215">
        <v>2</v>
      </c>
      <c r="Q215" t="str">
        <f>CONCATENATE(C215,E215,G215,I215)</f>
        <v>23</v>
      </c>
    </row>
    <row r="216" spans="1:17" x14ac:dyDescent="0.25">
      <c r="A216">
        <v>215</v>
      </c>
      <c r="D216">
        <v>20.597333000000013</v>
      </c>
      <c r="E216" s="4">
        <v>2</v>
      </c>
      <c r="F216">
        <v>33.683830000000015</v>
      </c>
      <c r="G216" s="5">
        <v>3</v>
      </c>
      <c r="P216">
        <v>2</v>
      </c>
      <c r="Q216" t="str">
        <f>CONCATENATE(C216,E216,G216,I216)</f>
        <v>23</v>
      </c>
    </row>
    <row r="217" spans="1:17" x14ac:dyDescent="0.25">
      <c r="A217">
        <v>216</v>
      </c>
      <c r="D217">
        <v>20.606642000000008</v>
      </c>
      <c r="E217" s="4">
        <v>2</v>
      </c>
      <c r="F217">
        <v>33.683830000000015</v>
      </c>
      <c r="G217" s="5">
        <v>3</v>
      </c>
      <c r="P217">
        <v>2</v>
      </c>
      <c r="Q217" t="str">
        <f>CONCATENATE(C217,E217,G217,I217)</f>
        <v>23</v>
      </c>
    </row>
    <row r="218" spans="1:17" x14ac:dyDescent="0.25">
      <c r="A218">
        <v>217</v>
      </c>
      <c r="D218">
        <v>20.605843000000014</v>
      </c>
      <c r="E218" s="4">
        <v>2</v>
      </c>
      <c r="P218">
        <v>1</v>
      </c>
      <c r="Q218" t="str">
        <f>CONCATENATE(C218,E218,G218,I218)</f>
        <v>2</v>
      </c>
    </row>
    <row r="219" spans="1:17" x14ac:dyDescent="0.25">
      <c r="A219">
        <v>218</v>
      </c>
      <c r="D219">
        <v>20.599940000000011</v>
      </c>
      <c r="E219" s="4">
        <v>2</v>
      </c>
      <c r="P219">
        <v>1</v>
      </c>
      <c r="Q219" t="str">
        <f>CONCATENATE(C219,E219,G219,I219)</f>
        <v>2</v>
      </c>
    </row>
    <row r="220" spans="1:17" x14ac:dyDescent="0.25">
      <c r="A220">
        <v>219</v>
      </c>
      <c r="B220">
        <v>15.53278000000001</v>
      </c>
      <c r="C220" s="3">
        <v>1</v>
      </c>
      <c r="D220">
        <v>20.600739000000011</v>
      </c>
      <c r="E220" s="4">
        <v>2</v>
      </c>
      <c r="P220">
        <v>2</v>
      </c>
      <c r="Q220" t="str">
        <f>CONCATENATE(C220,E220,G220,I220)</f>
        <v>12</v>
      </c>
    </row>
    <row r="221" spans="1:17" x14ac:dyDescent="0.25">
      <c r="A221">
        <v>220</v>
      </c>
      <c r="B221">
        <v>15.570916000000011</v>
      </c>
      <c r="C221" s="3">
        <v>1</v>
      </c>
      <c r="D221">
        <v>20.580844000000013</v>
      </c>
      <c r="E221" s="4">
        <v>2</v>
      </c>
      <c r="P221">
        <v>2</v>
      </c>
      <c r="Q221" t="str">
        <f>CONCATENATE(C221,E221,G221,I221)</f>
        <v>12</v>
      </c>
    </row>
    <row r="222" spans="1:17" x14ac:dyDescent="0.25">
      <c r="A222">
        <v>221</v>
      </c>
      <c r="B222">
        <v>15.563151000000012</v>
      </c>
      <c r="C222" s="3">
        <v>1</v>
      </c>
      <c r="D222">
        <v>20.580952000000011</v>
      </c>
      <c r="E222" s="4">
        <v>2</v>
      </c>
      <c r="P222">
        <v>2</v>
      </c>
      <c r="Q222" t="str">
        <f>CONCATENATE(C222,E222,G222,I222)</f>
        <v>12</v>
      </c>
    </row>
    <row r="223" spans="1:17" x14ac:dyDescent="0.25">
      <c r="A223">
        <v>222</v>
      </c>
      <c r="B223">
        <v>15.573788000000008</v>
      </c>
      <c r="C223" s="3">
        <v>1</v>
      </c>
      <c r="D223">
        <v>20.63733100000001</v>
      </c>
      <c r="E223" s="4">
        <v>2</v>
      </c>
      <c r="P223">
        <v>2</v>
      </c>
      <c r="Q223" t="str">
        <f>CONCATENATE(C223,E223,G223,I223)</f>
        <v>12</v>
      </c>
    </row>
    <row r="224" spans="1:17" x14ac:dyDescent="0.25">
      <c r="A224">
        <v>223</v>
      </c>
      <c r="B224">
        <v>15.577777000000012</v>
      </c>
      <c r="C224" s="3">
        <v>1</v>
      </c>
      <c r="P224">
        <v>1</v>
      </c>
      <c r="Q224" t="str">
        <f>CONCATENATE(C224,E224,G224,I224)</f>
        <v>1</v>
      </c>
    </row>
    <row r="225" spans="1:17" x14ac:dyDescent="0.25">
      <c r="A225">
        <v>224</v>
      </c>
      <c r="B225">
        <v>15.592297000000009</v>
      </c>
      <c r="C225" s="3">
        <v>1</v>
      </c>
      <c r="P225">
        <v>1</v>
      </c>
      <c r="Q225" t="str">
        <f>CONCATENATE(C225,E225,G225,I225)</f>
        <v>1</v>
      </c>
    </row>
    <row r="226" spans="1:17" x14ac:dyDescent="0.25">
      <c r="A226">
        <v>225</v>
      </c>
      <c r="B226">
        <v>15.56134200000001</v>
      </c>
      <c r="C226" s="3">
        <v>1</v>
      </c>
      <c r="P226">
        <v>1</v>
      </c>
      <c r="Q226" t="str">
        <f>CONCATENATE(C226,E226,G226,I226)</f>
        <v>1</v>
      </c>
    </row>
    <row r="227" spans="1:17" x14ac:dyDescent="0.25">
      <c r="A227">
        <v>226</v>
      </c>
      <c r="B227">
        <v>15.556661000000013</v>
      </c>
      <c r="C227" s="3">
        <v>1</v>
      </c>
      <c r="H227">
        <v>18.880091000000014</v>
      </c>
      <c r="I227" s="2">
        <v>4</v>
      </c>
      <c r="P227">
        <v>2</v>
      </c>
      <c r="Q227" t="str">
        <f>CONCATENATE(C227,E227,G227,I227)</f>
        <v>14</v>
      </c>
    </row>
    <row r="228" spans="1:17" x14ac:dyDescent="0.25">
      <c r="A228">
        <v>227</v>
      </c>
      <c r="B228">
        <v>15.567352000000014</v>
      </c>
      <c r="C228" s="3">
        <v>1</v>
      </c>
      <c r="H228">
        <v>18.880091000000014</v>
      </c>
      <c r="I228" s="2">
        <v>4</v>
      </c>
      <c r="P228">
        <v>2</v>
      </c>
      <c r="Q228" t="str">
        <f>CONCATENATE(C228,E228,G228,I228)</f>
        <v>14</v>
      </c>
    </row>
    <row r="229" spans="1:17" x14ac:dyDescent="0.25">
      <c r="A229">
        <v>228</v>
      </c>
      <c r="B229">
        <v>15.478580000000008</v>
      </c>
      <c r="C229" s="3">
        <v>1</v>
      </c>
      <c r="H229">
        <v>18.880091000000014</v>
      </c>
      <c r="I229" s="2">
        <v>4</v>
      </c>
      <c r="P229">
        <v>2</v>
      </c>
      <c r="Q229" t="str">
        <f>CONCATENATE(C229,E229,G229,I229)</f>
        <v>14</v>
      </c>
    </row>
    <row r="230" spans="1:17" x14ac:dyDescent="0.25">
      <c r="A230">
        <v>229</v>
      </c>
      <c r="B230">
        <v>15.443901000000011</v>
      </c>
      <c r="C230" s="3">
        <v>1</v>
      </c>
      <c r="H230">
        <v>18.880091000000014</v>
      </c>
      <c r="I230" s="2">
        <v>4</v>
      </c>
      <c r="P230">
        <v>2</v>
      </c>
      <c r="Q230" t="str">
        <f>CONCATENATE(C230,E230,G230,I230)</f>
        <v>14</v>
      </c>
    </row>
    <row r="231" spans="1:17" x14ac:dyDescent="0.25">
      <c r="A231">
        <v>230</v>
      </c>
      <c r="F231">
        <v>15.354704000000012</v>
      </c>
      <c r="G231" s="5">
        <v>3</v>
      </c>
      <c r="H231">
        <v>18.880091000000014</v>
      </c>
      <c r="I231" s="2">
        <v>4</v>
      </c>
      <c r="P231">
        <v>2</v>
      </c>
      <c r="Q231" t="str">
        <f>CONCATENATE(C231,E231,G231,I231)</f>
        <v>34</v>
      </c>
    </row>
    <row r="232" spans="1:17" x14ac:dyDescent="0.25">
      <c r="A232">
        <v>231</v>
      </c>
      <c r="J232">
        <v>38.750244000000009</v>
      </c>
      <c r="K232" t="s">
        <v>22</v>
      </c>
      <c r="Q232" t="str">
        <f>CONCATENATE(C232,E232,G232,I232)</f>
        <v/>
      </c>
    </row>
    <row r="233" spans="1:17" x14ac:dyDescent="0.25">
      <c r="A233">
        <v>232</v>
      </c>
      <c r="Q233" t="str">
        <f>CONCATENATE(C233,E233,G233,I233)</f>
        <v/>
      </c>
    </row>
    <row r="234" spans="1:17" x14ac:dyDescent="0.25">
      <c r="A234">
        <v>233</v>
      </c>
      <c r="J234">
        <v>235.55894799999999</v>
      </c>
      <c r="K234" t="s">
        <v>22</v>
      </c>
      <c r="Q234" t="str">
        <f>CONCATENATE(C234,E234,G234,I234)</f>
        <v/>
      </c>
    </row>
    <row r="235" spans="1:17" x14ac:dyDescent="0.25">
      <c r="A235">
        <v>234</v>
      </c>
      <c r="D235">
        <v>252.60978900000001</v>
      </c>
      <c r="E235" s="4">
        <v>2</v>
      </c>
      <c r="P235">
        <v>1</v>
      </c>
      <c r="Q235" t="str">
        <f>CONCATENATE(C235,E235,G235,I235)</f>
        <v>2</v>
      </c>
    </row>
    <row r="236" spans="1:17" x14ac:dyDescent="0.25">
      <c r="A236">
        <v>235</v>
      </c>
      <c r="D236">
        <v>252.599313</v>
      </c>
      <c r="E236" s="4">
        <v>2</v>
      </c>
      <c r="P236">
        <v>1</v>
      </c>
      <c r="Q236" t="str">
        <f>CONCATENATE(C236,E236,G236,I236)</f>
        <v>2</v>
      </c>
    </row>
    <row r="237" spans="1:17" x14ac:dyDescent="0.25">
      <c r="A237">
        <v>236</v>
      </c>
      <c r="D237">
        <v>252.59399999999999</v>
      </c>
      <c r="E237" s="4">
        <v>2</v>
      </c>
      <c r="F237">
        <v>262.75994700000001</v>
      </c>
      <c r="G237" s="5">
        <v>3</v>
      </c>
      <c r="P237">
        <v>2</v>
      </c>
      <c r="Q237" t="str">
        <f>CONCATENATE(C237,E237,G237,I237)</f>
        <v>23</v>
      </c>
    </row>
    <row r="238" spans="1:17" x14ac:dyDescent="0.25">
      <c r="A238">
        <v>237</v>
      </c>
      <c r="D238">
        <v>252.54189099999999</v>
      </c>
      <c r="E238" s="4">
        <v>2</v>
      </c>
      <c r="F238">
        <v>262.79626200000001</v>
      </c>
      <c r="G238" s="5">
        <v>3</v>
      </c>
      <c r="P238">
        <v>2</v>
      </c>
      <c r="Q238" t="str">
        <f>CONCATENATE(C238,E238,G238,I238)</f>
        <v>23</v>
      </c>
    </row>
    <row r="239" spans="1:17" x14ac:dyDescent="0.25">
      <c r="A239">
        <v>238</v>
      </c>
      <c r="D239">
        <v>252.52010100000001</v>
      </c>
      <c r="E239" s="4">
        <v>2</v>
      </c>
      <c r="F239">
        <v>262.76621</v>
      </c>
      <c r="G239" s="5">
        <v>3</v>
      </c>
      <c r="P239">
        <v>2</v>
      </c>
      <c r="Q239" t="str">
        <f>CONCATENATE(C239,E239,G239,I239)</f>
        <v>23</v>
      </c>
    </row>
    <row r="240" spans="1:17" x14ac:dyDescent="0.25">
      <c r="A240">
        <v>239</v>
      </c>
      <c r="D240">
        <v>252.53658100000001</v>
      </c>
      <c r="E240" s="4">
        <v>2</v>
      </c>
      <c r="F240">
        <v>262.74647299999998</v>
      </c>
      <c r="G240" s="5">
        <v>3</v>
      </c>
      <c r="P240">
        <v>2</v>
      </c>
      <c r="Q240" t="str">
        <f>CONCATENATE(C240,E240,G240,I240)</f>
        <v>23</v>
      </c>
    </row>
    <row r="241" spans="1:17" x14ac:dyDescent="0.25">
      <c r="A241">
        <v>240</v>
      </c>
      <c r="D241">
        <v>252.51794599999999</v>
      </c>
      <c r="E241" s="4">
        <v>2</v>
      </c>
      <c r="F241">
        <v>262.69147299999997</v>
      </c>
      <c r="G241" s="5">
        <v>3</v>
      </c>
      <c r="P241">
        <v>2</v>
      </c>
      <c r="Q241" t="str">
        <f>CONCATENATE(C241,E241,G241,I241)</f>
        <v>23</v>
      </c>
    </row>
    <row r="242" spans="1:17" x14ac:dyDescent="0.25">
      <c r="A242">
        <v>241</v>
      </c>
      <c r="D242">
        <v>252.51936899999998</v>
      </c>
      <c r="E242" s="4">
        <v>2</v>
      </c>
      <c r="F242">
        <v>262.703577</v>
      </c>
      <c r="G242" s="5">
        <v>3</v>
      </c>
      <c r="P242">
        <v>2</v>
      </c>
      <c r="Q242" t="str">
        <f>CONCATENATE(C242,E242,G242,I242)</f>
        <v>23</v>
      </c>
    </row>
    <row r="243" spans="1:17" x14ac:dyDescent="0.25">
      <c r="A243">
        <v>242</v>
      </c>
      <c r="D243">
        <v>252.53378799999999</v>
      </c>
      <c r="E243" s="4">
        <v>2</v>
      </c>
      <c r="F243">
        <v>262.73247300000003</v>
      </c>
      <c r="G243" s="5">
        <v>3</v>
      </c>
      <c r="P243">
        <v>2</v>
      </c>
      <c r="Q243" t="str">
        <f>CONCATENATE(C243,E243,G243,I243)</f>
        <v>23</v>
      </c>
    </row>
    <row r="244" spans="1:17" x14ac:dyDescent="0.25">
      <c r="A244">
        <v>243</v>
      </c>
      <c r="D244">
        <v>252.50531599999999</v>
      </c>
      <c r="E244" s="4">
        <v>2</v>
      </c>
      <c r="F244">
        <v>262.75536899999997</v>
      </c>
      <c r="G244" s="5">
        <v>3</v>
      </c>
      <c r="P244">
        <v>2</v>
      </c>
      <c r="Q244" t="str">
        <f>CONCATENATE(C244,E244,G244,I244)</f>
        <v>23</v>
      </c>
    </row>
    <row r="245" spans="1:17" x14ac:dyDescent="0.25">
      <c r="A245">
        <v>244</v>
      </c>
      <c r="D245">
        <v>252.47231499999998</v>
      </c>
      <c r="E245" s="4">
        <v>2</v>
      </c>
      <c r="F245">
        <v>262.775263</v>
      </c>
      <c r="G245" s="5">
        <v>3</v>
      </c>
      <c r="P245">
        <v>2</v>
      </c>
      <c r="Q245" t="str">
        <f>CONCATENATE(C245,E245,G245,I245)</f>
        <v>23</v>
      </c>
    </row>
    <row r="246" spans="1:17" x14ac:dyDescent="0.25">
      <c r="A246">
        <v>245</v>
      </c>
      <c r="D246">
        <v>252.49484000000001</v>
      </c>
      <c r="E246" s="4">
        <v>2</v>
      </c>
      <c r="F246">
        <v>262.76799899999997</v>
      </c>
      <c r="G246" s="5">
        <v>3</v>
      </c>
      <c r="P246">
        <v>2</v>
      </c>
      <c r="Q246" t="str">
        <f>CONCATENATE(C246,E246,G246,I246)</f>
        <v>23</v>
      </c>
    </row>
    <row r="247" spans="1:17" x14ac:dyDescent="0.25">
      <c r="A247">
        <v>246</v>
      </c>
      <c r="D247">
        <v>252.495947</v>
      </c>
      <c r="E247" s="4">
        <v>2</v>
      </c>
      <c r="F247">
        <v>262.72236800000002</v>
      </c>
      <c r="G247" s="5">
        <v>3</v>
      </c>
      <c r="P247">
        <v>2</v>
      </c>
      <c r="Q247" t="str">
        <f>CONCATENATE(C247,E247,G247,I247)</f>
        <v>23</v>
      </c>
    </row>
    <row r="248" spans="1:17" x14ac:dyDescent="0.25">
      <c r="A248">
        <v>247</v>
      </c>
      <c r="D248">
        <v>252.60978900000001</v>
      </c>
      <c r="E248" s="4">
        <v>2</v>
      </c>
      <c r="F248">
        <v>262.75994700000001</v>
      </c>
      <c r="G248" s="5">
        <v>3</v>
      </c>
      <c r="P248">
        <v>2</v>
      </c>
      <c r="Q248" t="str">
        <f>CONCATENATE(C248,E248,G248,I248)</f>
        <v>23</v>
      </c>
    </row>
    <row r="249" spans="1:17" x14ac:dyDescent="0.25">
      <c r="A249">
        <v>248</v>
      </c>
      <c r="B249">
        <v>242.37815799999998</v>
      </c>
      <c r="C249" s="3">
        <v>1</v>
      </c>
      <c r="F249">
        <v>262.75994700000001</v>
      </c>
      <c r="G249" s="5">
        <v>3</v>
      </c>
      <c r="P249">
        <v>2</v>
      </c>
      <c r="Q249" t="str">
        <f>CONCATENATE(C249,E249,G249,I249)</f>
        <v>13</v>
      </c>
    </row>
    <row r="250" spans="1:17" x14ac:dyDescent="0.25">
      <c r="A250">
        <v>249</v>
      </c>
      <c r="B250">
        <v>242.35757999999998</v>
      </c>
      <c r="C250" s="3">
        <v>1</v>
      </c>
      <c r="P250">
        <v>1</v>
      </c>
      <c r="Q250" t="str">
        <f>CONCATENATE(C250,E250,G250,I250)</f>
        <v>1</v>
      </c>
    </row>
    <row r="251" spans="1:17" x14ac:dyDescent="0.25">
      <c r="A251">
        <v>250</v>
      </c>
      <c r="B251">
        <v>242.37394699999999</v>
      </c>
      <c r="C251" s="3">
        <v>1</v>
      </c>
      <c r="P251">
        <v>1</v>
      </c>
      <c r="Q251" t="str">
        <f>CONCATENATE(C251,E251,G251,I251)</f>
        <v>1</v>
      </c>
    </row>
    <row r="252" spans="1:17" x14ac:dyDescent="0.25">
      <c r="A252">
        <v>251</v>
      </c>
      <c r="B252">
        <v>242.380684</v>
      </c>
      <c r="C252" s="3">
        <v>1</v>
      </c>
      <c r="P252">
        <v>1</v>
      </c>
      <c r="Q252" t="str">
        <f>CONCATENATE(C252,E252,G252,I252)</f>
        <v>1</v>
      </c>
    </row>
    <row r="253" spans="1:17" x14ac:dyDescent="0.25">
      <c r="A253">
        <v>252</v>
      </c>
      <c r="B253">
        <v>242.382473</v>
      </c>
      <c r="C253" s="3">
        <v>1</v>
      </c>
      <c r="H253">
        <v>251.542055</v>
      </c>
      <c r="I253" s="2">
        <v>4</v>
      </c>
      <c r="P253">
        <v>2</v>
      </c>
      <c r="Q253" t="str">
        <f>CONCATENATE(C253,E253,G253,I253)</f>
        <v>14</v>
      </c>
    </row>
    <row r="254" spans="1:17" x14ac:dyDescent="0.25">
      <c r="A254">
        <v>253</v>
      </c>
      <c r="B254">
        <v>242.35868399999998</v>
      </c>
      <c r="C254" s="3">
        <v>1</v>
      </c>
      <c r="H254">
        <v>251.513632</v>
      </c>
      <c r="I254" s="2">
        <v>4</v>
      </c>
      <c r="P254">
        <v>2</v>
      </c>
      <c r="Q254" t="str">
        <f>CONCATENATE(C254,E254,G254,I254)</f>
        <v>14</v>
      </c>
    </row>
    <row r="255" spans="1:17" x14ac:dyDescent="0.25">
      <c r="A255">
        <v>254</v>
      </c>
      <c r="B255">
        <v>242.35789499999998</v>
      </c>
      <c r="C255" s="3">
        <v>1</v>
      </c>
      <c r="H255">
        <v>251.527052</v>
      </c>
      <c r="I255" s="2">
        <v>4</v>
      </c>
      <c r="P255">
        <v>2</v>
      </c>
      <c r="Q255" t="str">
        <f>CONCATENATE(C255,E255,G255,I255)</f>
        <v>14</v>
      </c>
    </row>
    <row r="256" spans="1:17" x14ac:dyDescent="0.25">
      <c r="A256">
        <v>255</v>
      </c>
      <c r="B256">
        <v>242.34242</v>
      </c>
      <c r="C256" s="3">
        <v>1</v>
      </c>
      <c r="H256">
        <v>251.55357900000001</v>
      </c>
      <c r="I256" s="2">
        <v>4</v>
      </c>
      <c r="P256">
        <v>2</v>
      </c>
      <c r="Q256" t="str">
        <f>CONCATENATE(C256,E256,G256,I256)</f>
        <v>14</v>
      </c>
    </row>
    <row r="257" spans="1:17" x14ac:dyDescent="0.25">
      <c r="A257">
        <v>256</v>
      </c>
      <c r="B257">
        <v>242.370262</v>
      </c>
      <c r="C257" s="3">
        <v>1</v>
      </c>
      <c r="H257">
        <v>251.57042100000001</v>
      </c>
      <c r="I257" s="2">
        <v>4</v>
      </c>
      <c r="P257">
        <v>2</v>
      </c>
      <c r="Q257" t="str">
        <f>CONCATENATE(C257,E257,G257,I257)</f>
        <v>14</v>
      </c>
    </row>
    <row r="258" spans="1:17" x14ac:dyDescent="0.25">
      <c r="A258">
        <v>257</v>
      </c>
      <c r="B258">
        <v>242.37815799999998</v>
      </c>
      <c r="C258" s="3">
        <v>1</v>
      </c>
      <c r="H258">
        <v>251.50589500000001</v>
      </c>
      <c r="I258" s="2">
        <v>4</v>
      </c>
      <c r="P258">
        <v>2</v>
      </c>
      <c r="Q258" t="str">
        <f>CONCATENATE(C258,E258,G258,I258)</f>
        <v>14</v>
      </c>
    </row>
    <row r="259" spans="1:17" x14ac:dyDescent="0.25">
      <c r="A259">
        <v>258</v>
      </c>
      <c r="B259">
        <v>242.37815799999998</v>
      </c>
      <c r="C259" s="3">
        <v>1</v>
      </c>
      <c r="H259">
        <v>251.512418</v>
      </c>
      <c r="I259" s="2">
        <v>4</v>
      </c>
      <c r="P259">
        <v>2</v>
      </c>
      <c r="Q259" t="str">
        <f>CONCATENATE(C259,E259,G259,I259)</f>
        <v>14</v>
      </c>
    </row>
    <row r="260" spans="1:17" x14ac:dyDescent="0.25">
      <c r="A260">
        <v>259</v>
      </c>
      <c r="B260">
        <v>242.37815799999998</v>
      </c>
      <c r="C260" s="3">
        <v>1</v>
      </c>
      <c r="H260">
        <v>251.52620899999999</v>
      </c>
      <c r="I260" s="2">
        <v>4</v>
      </c>
      <c r="P260">
        <v>2</v>
      </c>
      <c r="Q260" t="str">
        <f>CONCATENATE(C260,E260,G260,I260)</f>
        <v>14</v>
      </c>
    </row>
    <row r="261" spans="1:17" x14ac:dyDescent="0.25">
      <c r="A261">
        <v>260</v>
      </c>
      <c r="H261">
        <v>251.59894700000001</v>
      </c>
      <c r="I261" s="2">
        <v>4</v>
      </c>
      <c r="P261">
        <v>1</v>
      </c>
      <c r="Q261" t="str">
        <f>CONCATENATE(C261,E261,G261,I261)</f>
        <v>4</v>
      </c>
    </row>
    <row r="262" spans="1:17" x14ac:dyDescent="0.25">
      <c r="A262">
        <v>261</v>
      </c>
      <c r="F262">
        <v>242.24326300000001</v>
      </c>
      <c r="G262" s="5">
        <v>3</v>
      </c>
      <c r="H262">
        <v>251.515894</v>
      </c>
      <c r="I262" s="2">
        <v>4</v>
      </c>
      <c r="P262">
        <v>2</v>
      </c>
      <c r="Q262" t="str">
        <f>CONCATENATE(C262,E262,G262,I262)</f>
        <v>34</v>
      </c>
    </row>
    <row r="263" spans="1:17" x14ac:dyDescent="0.25">
      <c r="A263">
        <v>262</v>
      </c>
      <c r="F263">
        <v>242.25205199999999</v>
      </c>
      <c r="G263" s="5">
        <v>3</v>
      </c>
      <c r="H263">
        <v>251.515894</v>
      </c>
      <c r="I263" s="2">
        <v>4</v>
      </c>
      <c r="P263">
        <v>2</v>
      </c>
      <c r="Q263" t="str">
        <f>CONCATENATE(C263,E263,G263,I263)</f>
        <v>34</v>
      </c>
    </row>
    <row r="264" spans="1:17" x14ac:dyDescent="0.25">
      <c r="A264">
        <v>263</v>
      </c>
      <c r="D264">
        <v>229.26505299999999</v>
      </c>
      <c r="E264" s="4">
        <v>2</v>
      </c>
      <c r="F264">
        <v>242.21994799999999</v>
      </c>
      <c r="G264" s="5">
        <v>3</v>
      </c>
      <c r="P264">
        <v>2</v>
      </c>
      <c r="Q264" t="str">
        <f>CONCATENATE(C264,E264,G264,I264)</f>
        <v>23</v>
      </c>
    </row>
    <row r="265" spans="1:17" x14ac:dyDescent="0.25">
      <c r="A265">
        <v>264</v>
      </c>
      <c r="D265">
        <v>229.19352499999999</v>
      </c>
      <c r="E265" s="4">
        <v>2</v>
      </c>
      <c r="F265">
        <v>242.19399799999999</v>
      </c>
      <c r="G265" s="5">
        <v>3</v>
      </c>
      <c r="P265">
        <v>2</v>
      </c>
      <c r="Q265" t="str">
        <f>CONCATENATE(C265,E265,G265,I265)</f>
        <v>23</v>
      </c>
    </row>
    <row r="266" spans="1:17" x14ac:dyDescent="0.25">
      <c r="A266">
        <v>265</v>
      </c>
      <c r="D266">
        <v>229.222263</v>
      </c>
      <c r="E266" s="4">
        <v>2</v>
      </c>
      <c r="F266">
        <v>242.24410599999999</v>
      </c>
      <c r="G266" s="5">
        <v>3</v>
      </c>
      <c r="P266">
        <v>2</v>
      </c>
      <c r="Q266" t="str">
        <f>CONCATENATE(C266,E266,G266,I266)</f>
        <v>23</v>
      </c>
    </row>
    <row r="267" spans="1:17" x14ac:dyDescent="0.25">
      <c r="A267">
        <v>266</v>
      </c>
      <c r="D267">
        <v>229.212209</v>
      </c>
      <c r="E267" s="4">
        <v>2</v>
      </c>
      <c r="F267">
        <v>242.30420799999999</v>
      </c>
      <c r="G267" s="5">
        <v>3</v>
      </c>
      <c r="P267">
        <v>2</v>
      </c>
      <c r="Q267" t="str">
        <f>CONCATENATE(C267,E267,G267,I267)</f>
        <v>23</v>
      </c>
    </row>
    <row r="268" spans="1:17" x14ac:dyDescent="0.25">
      <c r="A268">
        <v>267</v>
      </c>
      <c r="D268">
        <v>229.24505199999999</v>
      </c>
      <c r="E268" s="4">
        <v>2</v>
      </c>
      <c r="F268">
        <v>242.19220899999999</v>
      </c>
      <c r="G268" s="5">
        <v>3</v>
      </c>
      <c r="P268">
        <v>2</v>
      </c>
      <c r="Q268" t="str">
        <f>CONCATENATE(C268,E268,G268,I268)</f>
        <v>23</v>
      </c>
    </row>
    <row r="269" spans="1:17" x14ac:dyDescent="0.25">
      <c r="A269">
        <v>268</v>
      </c>
      <c r="D269">
        <v>229.222894</v>
      </c>
      <c r="E269" s="4">
        <v>2</v>
      </c>
      <c r="F269">
        <v>242.23868300000001</v>
      </c>
      <c r="G269" s="5">
        <v>3</v>
      </c>
      <c r="P269">
        <v>2</v>
      </c>
      <c r="Q269" t="str">
        <f>CONCATENATE(C269,E269,G269,I269)</f>
        <v>23</v>
      </c>
    </row>
    <row r="270" spans="1:17" x14ac:dyDescent="0.25">
      <c r="A270">
        <v>269</v>
      </c>
      <c r="D270">
        <v>229.26236900000001</v>
      </c>
      <c r="E270" s="4">
        <v>2</v>
      </c>
      <c r="F270">
        <v>242.23868300000001</v>
      </c>
      <c r="G270" s="5">
        <v>3</v>
      </c>
      <c r="P270">
        <v>2</v>
      </c>
      <c r="Q270" t="str">
        <f>CONCATENATE(C270,E270,G270,I270)</f>
        <v>23</v>
      </c>
    </row>
    <row r="271" spans="1:17" x14ac:dyDescent="0.25">
      <c r="A271">
        <v>270</v>
      </c>
      <c r="D271">
        <v>229.218052</v>
      </c>
      <c r="E271" s="4">
        <v>2</v>
      </c>
      <c r="P271">
        <v>1</v>
      </c>
      <c r="Q271" t="str">
        <f>CONCATENATE(C271,E271,G271,I271)</f>
        <v>2</v>
      </c>
    </row>
    <row r="272" spans="1:17" x14ac:dyDescent="0.25">
      <c r="A272">
        <v>271</v>
      </c>
      <c r="D272">
        <v>229.203157</v>
      </c>
      <c r="E272" s="4">
        <v>2</v>
      </c>
      <c r="P272">
        <v>1</v>
      </c>
      <c r="Q272" t="str">
        <f>CONCATENATE(C272,E272,G272,I272)</f>
        <v>2</v>
      </c>
    </row>
    <row r="273" spans="1:17" x14ac:dyDescent="0.25">
      <c r="A273">
        <v>272</v>
      </c>
      <c r="D273">
        <v>229.263159</v>
      </c>
      <c r="E273" s="4">
        <v>2</v>
      </c>
      <c r="P273">
        <v>1</v>
      </c>
      <c r="Q273" t="str">
        <f>CONCATENATE(C273,E273,G273,I273)</f>
        <v>2</v>
      </c>
    </row>
    <row r="274" spans="1:17" x14ac:dyDescent="0.25">
      <c r="A274">
        <v>273</v>
      </c>
      <c r="B274">
        <v>221.38931500000001</v>
      </c>
      <c r="C274" s="3">
        <v>1</v>
      </c>
      <c r="P274">
        <v>1</v>
      </c>
      <c r="Q274" t="str">
        <f>CONCATENATE(C274,E274,G274,I274)</f>
        <v>1</v>
      </c>
    </row>
    <row r="275" spans="1:17" x14ac:dyDescent="0.25">
      <c r="A275">
        <v>274</v>
      </c>
      <c r="B275">
        <v>221.376316</v>
      </c>
      <c r="C275" s="3">
        <v>1</v>
      </c>
      <c r="P275">
        <v>1</v>
      </c>
      <c r="Q275" t="str">
        <f>CONCATENATE(C275,E275,G275,I275)</f>
        <v>1</v>
      </c>
    </row>
    <row r="276" spans="1:17" x14ac:dyDescent="0.25">
      <c r="A276">
        <v>275</v>
      </c>
      <c r="B276">
        <v>221.40394799999999</v>
      </c>
      <c r="C276" s="3">
        <v>1</v>
      </c>
      <c r="P276">
        <v>1</v>
      </c>
      <c r="Q276" t="str">
        <f>CONCATENATE(C276,E276,G276,I276)</f>
        <v>1</v>
      </c>
    </row>
    <row r="277" spans="1:17" x14ac:dyDescent="0.25">
      <c r="A277">
        <v>276</v>
      </c>
      <c r="B277">
        <v>221.42068399999999</v>
      </c>
      <c r="C277" s="3">
        <v>1</v>
      </c>
      <c r="P277">
        <v>1</v>
      </c>
      <c r="Q277" t="str">
        <f>CONCATENATE(C277,E277,G277,I277)</f>
        <v>1</v>
      </c>
    </row>
    <row r="278" spans="1:17" x14ac:dyDescent="0.25">
      <c r="A278">
        <v>277</v>
      </c>
      <c r="B278">
        <v>221.434684</v>
      </c>
      <c r="C278" s="3">
        <v>1</v>
      </c>
      <c r="H278">
        <v>225.55668299999999</v>
      </c>
      <c r="I278" s="2">
        <v>4</v>
      </c>
      <c r="P278">
        <v>2</v>
      </c>
      <c r="Q278" t="str">
        <f>CONCATENATE(C278,E278,G278,I278)</f>
        <v>14</v>
      </c>
    </row>
    <row r="279" spans="1:17" x14ac:dyDescent="0.25">
      <c r="A279">
        <v>278</v>
      </c>
      <c r="B279">
        <v>221.408053</v>
      </c>
      <c r="C279" s="3">
        <v>1</v>
      </c>
      <c r="H279">
        <v>225.56899999999999</v>
      </c>
      <c r="I279" s="2">
        <v>4</v>
      </c>
      <c r="P279">
        <v>2</v>
      </c>
      <c r="Q279" t="str">
        <f>CONCATENATE(C279,E279,G279,I279)</f>
        <v>14</v>
      </c>
    </row>
    <row r="280" spans="1:17" x14ac:dyDescent="0.25">
      <c r="A280">
        <v>279</v>
      </c>
      <c r="B280">
        <v>221.369474</v>
      </c>
      <c r="C280" s="3">
        <v>1</v>
      </c>
      <c r="H280">
        <v>225.57868400000001</v>
      </c>
      <c r="I280" s="2">
        <v>4</v>
      </c>
      <c r="P280">
        <v>2</v>
      </c>
      <c r="Q280" t="str">
        <f>CONCATENATE(C280,E280,G280,I280)</f>
        <v>14</v>
      </c>
    </row>
    <row r="281" spans="1:17" x14ac:dyDescent="0.25">
      <c r="A281">
        <v>280</v>
      </c>
      <c r="B281">
        <v>221.461263</v>
      </c>
      <c r="C281" s="3">
        <v>1</v>
      </c>
      <c r="F281">
        <v>222.411316</v>
      </c>
      <c r="G281" s="5">
        <v>3</v>
      </c>
      <c r="H281">
        <v>225.59542099999999</v>
      </c>
      <c r="I281" s="2">
        <v>4</v>
      </c>
      <c r="P281">
        <v>3</v>
      </c>
      <c r="Q281" t="str">
        <f>CONCATENATE(C281,E281,G281,I281)</f>
        <v>134</v>
      </c>
    </row>
    <row r="282" spans="1:17" x14ac:dyDescent="0.25">
      <c r="A282">
        <v>281</v>
      </c>
      <c r="F282">
        <v>222.44136800000001</v>
      </c>
      <c r="G282" s="5">
        <v>3</v>
      </c>
      <c r="H282">
        <v>225.65505200000001</v>
      </c>
      <c r="I282" s="2">
        <v>4</v>
      </c>
      <c r="P282">
        <v>2</v>
      </c>
      <c r="Q282" t="str">
        <f>CONCATENATE(C282,E282,G282,I282)</f>
        <v>34</v>
      </c>
    </row>
    <row r="283" spans="1:17" x14ac:dyDescent="0.25">
      <c r="A283">
        <v>282</v>
      </c>
      <c r="F283">
        <v>222.379684</v>
      </c>
      <c r="G283" s="5">
        <v>3</v>
      </c>
      <c r="H283">
        <v>225.672369</v>
      </c>
      <c r="I283" s="2">
        <v>4</v>
      </c>
      <c r="P283">
        <v>2</v>
      </c>
      <c r="Q283" t="str">
        <f>CONCATENATE(C283,E283,G283,I283)</f>
        <v>34</v>
      </c>
    </row>
    <row r="284" spans="1:17" x14ac:dyDescent="0.25">
      <c r="A284">
        <v>283</v>
      </c>
      <c r="F284">
        <v>222.31984199999999</v>
      </c>
      <c r="G284" s="5">
        <v>3</v>
      </c>
      <c r="H284">
        <v>225.66494699999998</v>
      </c>
      <c r="I284" s="2">
        <v>4</v>
      </c>
      <c r="P284">
        <v>2</v>
      </c>
      <c r="Q284" t="str">
        <f>CONCATENATE(C284,E284,G284,I284)</f>
        <v>34</v>
      </c>
    </row>
    <row r="285" spans="1:17" x14ac:dyDescent="0.25">
      <c r="A285">
        <v>284</v>
      </c>
      <c r="F285">
        <v>222.32363100000001</v>
      </c>
      <c r="G285" s="5">
        <v>3</v>
      </c>
      <c r="H285">
        <v>225.67989399999999</v>
      </c>
      <c r="I285" s="2">
        <v>4</v>
      </c>
      <c r="P285">
        <v>2</v>
      </c>
      <c r="Q285" t="str">
        <f>CONCATENATE(C285,E285,G285,I285)</f>
        <v>34</v>
      </c>
    </row>
    <row r="286" spans="1:17" x14ac:dyDescent="0.25">
      <c r="A286">
        <v>285</v>
      </c>
      <c r="F286">
        <v>222.477316</v>
      </c>
      <c r="G286" s="5">
        <v>3</v>
      </c>
      <c r="H286">
        <v>225.61615699999999</v>
      </c>
      <c r="I286" s="2">
        <v>4</v>
      </c>
      <c r="P286">
        <v>2</v>
      </c>
      <c r="Q286" t="str">
        <f>CONCATENATE(C286,E286,G286,I286)</f>
        <v>34</v>
      </c>
    </row>
    <row r="287" spans="1:17" x14ac:dyDescent="0.25">
      <c r="A287">
        <v>286</v>
      </c>
      <c r="D287">
        <v>207.47937999999999</v>
      </c>
      <c r="E287" s="4">
        <v>2</v>
      </c>
      <c r="F287">
        <v>222.411316</v>
      </c>
      <c r="G287" s="5">
        <v>3</v>
      </c>
      <c r="P287">
        <v>2</v>
      </c>
      <c r="Q287" t="str">
        <f>CONCATENATE(C287,E287,G287,I287)</f>
        <v>23</v>
      </c>
    </row>
    <row r="288" spans="1:17" x14ac:dyDescent="0.25">
      <c r="A288">
        <v>287</v>
      </c>
      <c r="D288">
        <v>207.50890199999998</v>
      </c>
      <c r="E288" s="4">
        <v>2</v>
      </c>
      <c r="F288">
        <v>222.411316</v>
      </c>
      <c r="G288" s="5">
        <v>3</v>
      </c>
      <c r="P288">
        <v>2</v>
      </c>
      <c r="Q288" t="str">
        <f>CONCATENATE(C288,E288,G288,I288)</f>
        <v>23</v>
      </c>
    </row>
    <row r="289" spans="1:17" x14ac:dyDescent="0.25">
      <c r="A289">
        <v>288</v>
      </c>
      <c r="D289">
        <v>207.494326</v>
      </c>
      <c r="E289" s="4">
        <v>2</v>
      </c>
      <c r="F289">
        <v>222.411316</v>
      </c>
      <c r="G289" s="5">
        <v>3</v>
      </c>
      <c r="P289">
        <v>2</v>
      </c>
      <c r="Q289" t="str">
        <f>CONCATENATE(C289,E289,G289,I289)</f>
        <v>23</v>
      </c>
    </row>
    <row r="290" spans="1:17" x14ac:dyDescent="0.25">
      <c r="A290">
        <v>289</v>
      </c>
      <c r="D290">
        <v>207.48522800000001</v>
      </c>
      <c r="E290" s="4">
        <v>2</v>
      </c>
      <c r="P290">
        <v>1</v>
      </c>
      <c r="Q290" t="str">
        <f>CONCATENATE(C290,E290,G290,I290)</f>
        <v>2</v>
      </c>
    </row>
    <row r="291" spans="1:17" x14ac:dyDescent="0.25">
      <c r="A291">
        <v>290</v>
      </c>
      <c r="D291">
        <v>207.502093</v>
      </c>
      <c r="E291" s="4">
        <v>2</v>
      </c>
      <c r="P291">
        <v>1</v>
      </c>
      <c r="Q291" t="str">
        <f>CONCATENATE(C291,E291,G291,I291)</f>
        <v>2</v>
      </c>
    </row>
    <row r="292" spans="1:17" x14ac:dyDescent="0.25">
      <c r="A292">
        <v>291</v>
      </c>
      <c r="D292">
        <v>207.51475399999998</v>
      </c>
      <c r="E292" s="4">
        <v>2</v>
      </c>
      <c r="P292">
        <v>1</v>
      </c>
      <c r="Q292" t="str">
        <f>CONCATENATE(C292,E292,G292,I292)</f>
        <v>2</v>
      </c>
    </row>
    <row r="293" spans="1:17" x14ac:dyDescent="0.25">
      <c r="A293">
        <v>292</v>
      </c>
      <c r="D293">
        <v>207.49140399999999</v>
      </c>
      <c r="E293" s="4">
        <v>2</v>
      </c>
      <c r="P293">
        <v>1</v>
      </c>
      <c r="Q293" t="str">
        <f>CONCATENATE(C293,E293,G293,I293)</f>
        <v>2</v>
      </c>
    </row>
    <row r="294" spans="1:17" x14ac:dyDescent="0.25">
      <c r="A294">
        <v>293</v>
      </c>
      <c r="D294">
        <v>207.51076399999999</v>
      </c>
      <c r="E294" s="4">
        <v>2</v>
      </c>
      <c r="P294">
        <v>1</v>
      </c>
      <c r="Q294" t="str">
        <f>CONCATENATE(C294,E294,G294,I294)</f>
        <v>2</v>
      </c>
    </row>
    <row r="295" spans="1:17" x14ac:dyDescent="0.25">
      <c r="A295">
        <v>294</v>
      </c>
      <c r="B295">
        <v>200.39047499999998</v>
      </c>
      <c r="C295" s="3">
        <v>1</v>
      </c>
      <c r="D295">
        <v>207.49709200000001</v>
      </c>
      <c r="E295" s="4">
        <v>2</v>
      </c>
      <c r="P295">
        <v>2</v>
      </c>
      <c r="Q295" t="str">
        <f>CONCATENATE(C295,E295,G295,I295)</f>
        <v>12</v>
      </c>
    </row>
    <row r="296" spans="1:17" x14ac:dyDescent="0.25">
      <c r="A296">
        <v>295</v>
      </c>
      <c r="B296">
        <v>200.417441</v>
      </c>
      <c r="C296" s="3">
        <v>1</v>
      </c>
      <c r="D296">
        <v>207.47937999999999</v>
      </c>
      <c r="E296" s="4">
        <v>2</v>
      </c>
      <c r="P296">
        <v>2</v>
      </c>
      <c r="Q296" t="str">
        <f>CONCATENATE(C296,E296,G296,I296)</f>
        <v>12</v>
      </c>
    </row>
    <row r="297" spans="1:17" x14ac:dyDescent="0.25">
      <c r="A297">
        <v>296</v>
      </c>
      <c r="B297">
        <v>200.43546900000001</v>
      </c>
      <c r="C297" s="3">
        <v>1</v>
      </c>
      <c r="P297">
        <v>1</v>
      </c>
      <c r="Q297" t="str">
        <f>CONCATENATE(C297,E297,G297,I297)</f>
        <v>1</v>
      </c>
    </row>
    <row r="298" spans="1:17" x14ac:dyDescent="0.25">
      <c r="A298">
        <v>297</v>
      </c>
      <c r="B298">
        <v>200.436271</v>
      </c>
      <c r="C298" s="3">
        <v>1</v>
      </c>
      <c r="P298">
        <v>1</v>
      </c>
      <c r="Q298" t="str">
        <f>CONCATENATE(C298,E298,G298,I298)</f>
        <v>1</v>
      </c>
    </row>
    <row r="299" spans="1:17" x14ac:dyDescent="0.25">
      <c r="A299">
        <v>298</v>
      </c>
      <c r="B299">
        <v>200.45717099999999</v>
      </c>
      <c r="C299" s="3">
        <v>1</v>
      </c>
      <c r="P299">
        <v>1</v>
      </c>
      <c r="Q299" t="str">
        <f>CONCATENATE(C299,E299,G299,I299)</f>
        <v>1</v>
      </c>
    </row>
    <row r="300" spans="1:17" x14ac:dyDescent="0.25">
      <c r="A300">
        <v>299</v>
      </c>
      <c r="B300">
        <v>200.44797399999999</v>
      </c>
      <c r="C300" s="3">
        <v>1</v>
      </c>
      <c r="H300">
        <v>202.605403</v>
      </c>
      <c r="I300" s="2">
        <v>4</v>
      </c>
      <c r="P300">
        <v>2</v>
      </c>
      <c r="Q300" t="str">
        <f>CONCATENATE(C300,E300,G300,I300)</f>
        <v>14</v>
      </c>
    </row>
    <row r="301" spans="1:17" x14ac:dyDescent="0.25">
      <c r="A301">
        <v>300</v>
      </c>
      <c r="B301">
        <v>200.39047499999998</v>
      </c>
      <c r="C301" s="3">
        <v>1</v>
      </c>
      <c r="H301">
        <v>202.61556099999999</v>
      </c>
      <c r="I301" s="2">
        <v>4</v>
      </c>
      <c r="P301">
        <v>2</v>
      </c>
      <c r="Q301" t="str">
        <f>CONCATENATE(C301,E301,G301,I301)</f>
        <v>14</v>
      </c>
    </row>
    <row r="302" spans="1:17" x14ac:dyDescent="0.25">
      <c r="A302">
        <v>301</v>
      </c>
      <c r="H302">
        <v>202.692363</v>
      </c>
      <c r="I302" s="2">
        <v>4</v>
      </c>
      <c r="P302">
        <v>1</v>
      </c>
      <c r="Q302" t="str">
        <f>CONCATENATE(C302,E302,G302,I302)</f>
        <v>4</v>
      </c>
    </row>
    <row r="303" spans="1:17" x14ac:dyDescent="0.25">
      <c r="A303">
        <v>302</v>
      </c>
      <c r="F303">
        <v>199.90529099999998</v>
      </c>
      <c r="G303" s="5">
        <v>3</v>
      </c>
      <c r="H303">
        <v>202.73199</v>
      </c>
      <c r="I303" s="2">
        <v>4</v>
      </c>
      <c r="P303">
        <v>2</v>
      </c>
      <c r="Q303" t="str">
        <f>CONCATENATE(C303,E303,G303,I303)</f>
        <v>34</v>
      </c>
    </row>
    <row r="304" spans="1:17" x14ac:dyDescent="0.25">
      <c r="A304">
        <v>303</v>
      </c>
      <c r="F304">
        <v>199.883162</v>
      </c>
      <c r="G304" s="5">
        <v>3</v>
      </c>
      <c r="H304">
        <v>202.76209499999999</v>
      </c>
      <c r="I304" s="2">
        <v>4</v>
      </c>
      <c r="P304">
        <v>2</v>
      </c>
      <c r="Q304" t="str">
        <f>CONCATENATE(C304,E304,G304,I304)</f>
        <v>34</v>
      </c>
    </row>
    <row r="305" spans="1:17" x14ac:dyDescent="0.25">
      <c r="A305">
        <v>304</v>
      </c>
      <c r="F305">
        <v>199.886729</v>
      </c>
      <c r="G305" s="5">
        <v>3</v>
      </c>
      <c r="H305">
        <v>202.75438199999999</v>
      </c>
      <c r="I305" s="2">
        <v>4</v>
      </c>
      <c r="P305">
        <v>2</v>
      </c>
      <c r="Q305" t="str">
        <f>CONCATENATE(C305,E305,G305,I305)</f>
        <v>34</v>
      </c>
    </row>
    <row r="306" spans="1:17" x14ac:dyDescent="0.25">
      <c r="A306">
        <v>305</v>
      </c>
      <c r="F306">
        <v>199.931884</v>
      </c>
      <c r="G306" s="5">
        <v>3</v>
      </c>
      <c r="H306">
        <v>202.768744</v>
      </c>
      <c r="I306" s="2">
        <v>4</v>
      </c>
      <c r="P306">
        <v>2</v>
      </c>
      <c r="Q306" t="str">
        <f>CONCATENATE(C306,E306,G306,I306)</f>
        <v>34</v>
      </c>
    </row>
    <row r="307" spans="1:17" x14ac:dyDescent="0.25">
      <c r="A307">
        <v>306</v>
      </c>
      <c r="F307">
        <v>199.928</v>
      </c>
      <c r="G307" s="5">
        <v>3</v>
      </c>
      <c r="H307">
        <v>202.719336</v>
      </c>
      <c r="I307" s="2">
        <v>4</v>
      </c>
      <c r="P307">
        <v>2</v>
      </c>
      <c r="Q307" t="str">
        <f>CONCATENATE(C307,E307,G307,I307)</f>
        <v>34</v>
      </c>
    </row>
    <row r="308" spans="1:17" x14ac:dyDescent="0.25">
      <c r="A308">
        <v>307</v>
      </c>
      <c r="F308">
        <v>199.903266</v>
      </c>
      <c r="G308" s="5">
        <v>3</v>
      </c>
      <c r="H308">
        <v>202.605403</v>
      </c>
      <c r="I308" s="2">
        <v>4</v>
      </c>
      <c r="P308">
        <v>2</v>
      </c>
      <c r="Q308" t="str">
        <f>CONCATENATE(C308,E308,G308,I308)</f>
        <v>34</v>
      </c>
    </row>
    <row r="309" spans="1:17" x14ac:dyDescent="0.25">
      <c r="A309">
        <v>308</v>
      </c>
      <c r="F309">
        <v>199.90529099999998</v>
      </c>
      <c r="G309" s="5">
        <v>3</v>
      </c>
      <c r="P309">
        <v>1</v>
      </c>
      <c r="Q309" t="str">
        <f>CONCATENATE(C309,E309,G309,I309)</f>
        <v>3</v>
      </c>
    </row>
    <row r="310" spans="1:17" x14ac:dyDescent="0.25">
      <c r="A310">
        <v>309</v>
      </c>
      <c r="D310">
        <v>181.16768199999999</v>
      </c>
      <c r="E310" s="4">
        <v>2</v>
      </c>
      <c r="F310">
        <v>199.90529099999998</v>
      </c>
      <c r="G310" s="5">
        <v>3</v>
      </c>
      <c r="P310">
        <v>2</v>
      </c>
      <c r="Q310" t="str">
        <f>CONCATENATE(C310,E310,G310,I310)</f>
        <v>23</v>
      </c>
    </row>
    <row r="311" spans="1:17" x14ac:dyDescent="0.25">
      <c r="A311">
        <v>310</v>
      </c>
      <c r="D311">
        <v>181.14273</v>
      </c>
      <c r="E311" s="4">
        <v>2</v>
      </c>
      <c r="P311">
        <v>1</v>
      </c>
      <c r="Q311" t="str">
        <f>CONCATENATE(C311,E311,G311,I311)</f>
        <v>2</v>
      </c>
    </row>
    <row r="312" spans="1:17" x14ac:dyDescent="0.25">
      <c r="A312">
        <v>311</v>
      </c>
      <c r="D312">
        <v>181.12534199999999</v>
      </c>
      <c r="E312" s="4">
        <v>2</v>
      </c>
      <c r="P312">
        <v>1</v>
      </c>
      <c r="Q312" t="str">
        <f>CONCATENATE(C312,E312,G312,I312)</f>
        <v>2</v>
      </c>
    </row>
    <row r="313" spans="1:17" x14ac:dyDescent="0.25">
      <c r="A313">
        <v>312</v>
      </c>
      <c r="D313">
        <v>181.158637</v>
      </c>
      <c r="E313" s="4">
        <v>2</v>
      </c>
      <c r="P313">
        <v>1</v>
      </c>
      <c r="Q313" t="str">
        <f>CONCATENATE(C313,E313,G313,I313)</f>
        <v>2</v>
      </c>
    </row>
    <row r="314" spans="1:17" x14ac:dyDescent="0.25">
      <c r="A314">
        <v>313</v>
      </c>
      <c r="D314">
        <v>181.15119099999998</v>
      </c>
      <c r="E314" s="4">
        <v>2</v>
      </c>
      <c r="P314">
        <v>1</v>
      </c>
      <c r="Q314" t="str">
        <f>CONCATENATE(C314,E314,G314,I314)</f>
        <v>2</v>
      </c>
    </row>
    <row r="315" spans="1:17" x14ac:dyDescent="0.25">
      <c r="A315">
        <v>314</v>
      </c>
      <c r="D315">
        <v>181.14868799999999</v>
      </c>
      <c r="E315" s="4">
        <v>2</v>
      </c>
      <c r="P315">
        <v>1</v>
      </c>
      <c r="Q315" t="str">
        <f>CONCATENATE(C315,E315,G315,I315)</f>
        <v>2</v>
      </c>
    </row>
    <row r="316" spans="1:17" x14ac:dyDescent="0.25">
      <c r="A316">
        <v>315</v>
      </c>
      <c r="D316">
        <v>181.07699099999999</v>
      </c>
      <c r="E316" s="4">
        <v>2</v>
      </c>
      <c r="P316">
        <v>1</v>
      </c>
      <c r="Q316" t="str">
        <f>CONCATENATE(C316,E316,G316,I316)</f>
        <v>2</v>
      </c>
    </row>
    <row r="317" spans="1:17" x14ac:dyDescent="0.25">
      <c r="A317">
        <v>316</v>
      </c>
      <c r="B317">
        <v>174.24189799999999</v>
      </c>
      <c r="C317" s="3">
        <v>1</v>
      </c>
      <c r="D317">
        <v>181.19512399999999</v>
      </c>
      <c r="E317" s="4">
        <v>2</v>
      </c>
      <c r="P317">
        <v>2</v>
      </c>
      <c r="Q317" t="str">
        <f>CONCATENATE(C317,E317,G317,I317)</f>
        <v>12</v>
      </c>
    </row>
    <row r="318" spans="1:17" x14ac:dyDescent="0.25">
      <c r="A318">
        <v>317</v>
      </c>
      <c r="B318">
        <v>174.24806899999999</v>
      </c>
      <c r="C318" s="3">
        <v>1</v>
      </c>
      <c r="D318">
        <v>181.19512399999999</v>
      </c>
      <c r="E318" s="4">
        <v>2</v>
      </c>
      <c r="P318">
        <v>2</v>
      </c>
      <c r="Q318" t="str">
        <f>CONCATENATE(C318,E318,G318,I318)</f>
        <v>12</v>
      </c>
    </row>
    <row r="319" spans="1:17" x14ac:dyDescent="0.25">
      <c r="A319">
        <v>318</v>
      </c>
      <c r="B319">
        <v>174.25407899999999</v>
      </c>
      <c r="C319" s="3">
        <v>1</v>
      </c>
      <c r="P319">
        <v>1</v>
      </c>
      <c r="Q319" t="str">
        <f>CONCATENATE(C319,E319,G319,I319)</f>
        <v>1</v>
      </c>
    </row>
    <row r="320" spans="1:17" x14ac:dyDescent="0.25">
      <c r="A320">
        <v>319</v>
      </c>
      <c r="B320">
        <v>174.24498399999999</v>
      </c>
      <c r="C320" s="3">
        <v>1</v>
      </c>
      <c r="P320">
        <v>1</v>
      </c>
      <c r="Q320" t="str">
        <f>CONCATENATE(C320,E320,G320,I320)</f>
        <v>1</v>
      </c>
    </row>
    <row r="321" spans="1:17" x14ac:dyDescent="0.25">
      <c r="A321">
        <v>320</v>
      </c>
      <c r="B321">
        <v>174.25290999999999</v>
      </c>
      <c r="C321" s="3">
        <v>1</v>
      </c>
      <c r="P321">
        <v>1</v>
      </c>
      <c r="Q321" t="str">
        <f>CONCATENATE(C321,E321,G321,I321)</f>
        <v>1</v>
      </c>
    </row>
    <row r="322" spans="1:17" x14ac:dyDescent="0.25">
      <c r="A322">
        <v>321</v>
      </c>
      <c r="B322">
        <v>174.23280399999999</v>
      </c>
      <c r="C322" s="3">
        <v>1</v>
      </c>
      <c r="H322">
        <v>177.58809199999999</v>
      </c>
      <c r="I322" s="2">
        <v>4</v>
      </c>
      <c r="P322">
        <v>2</v>
      </c>
      <c r="Q322" t="str">
        <f>CONCATENATE(C322,E322,G322,I322)</f>
        <v>14</v>
      </c>
    </row>
    <row r="323" spans="1:17" x14ac:dyDescent="0.25">
      <c r="A323">
        <v>322</v>
      </c>
      <c r="B323">
        <v>174.20094399999999</v>
      </c>
      <c r="C323" s="3">
        <v>1</v>
      </c>
      <c r="H323">
        <v>177.58484899999999</v>
      </c>
      <c r="I323" s="2">
        <v>4</v>
      </c>
      <c r="P323">
        <v>2</v>
      </c>
      <c r="Q323" t="str">
        <f>CONCATENATE(C323,E323,G323,I323)</f>
        <v>14</v>
      </c>
    </row>
    <row r="324" spans="1:17" x14ac:dyDescent="0.25">
      <c r="A324">
        <v>323</v>
      </c>
      <c r="B324">
        <v>174.253175</v>
      </c>
      <c r="C324" s="3">
        <v>1</v>
      </c>
      <c r="H324">
        <v>177.58404999999999</v>
      </c>
      <c r="I324" s="2">
        <v>4</v>
      </c>
      <c r="P324">
        <v>2</v>
      </c>
      <c r="Q324" t="str">
        <f>CONCATENATE(C324,E324,G324,I324)</f>
        <v>14</v>
      </c>
    </row>
    <row r="325" spans="1:17" x14ac:dyDescent="0.25">
      <c r="A325">
        <v>324</v>
      </c>
      <c r="F325">
        <v>174.011912</v>
      </c>
      <c r="G325" s="5">
        <v>3</v>
      </c>
      <c r="H325">
        <v>177.615859</v>
      </c>
      <c r="I325" s="2">
        <v>4</v>
      </c>
      <c r="P325">
        <v>2</v>
      </c>
      <c r="Q325" t="str">
        <f>CONCATENATE(C325,E325,G325,I325)</f>
        <v>34</v>
      </c>
    </row>
    <row r="326" spans="1:17" x14ac:dyDescent="0.25">
      <c r="A326">
        <v>325</v>
      </c>
      <c r="F326">
        <v>173.955851</v>
      </c>
      <c r="G326" s="5">
        <v>3</v>
      </c>
      <c r="H326">
        <v>177.62373099999999</v>
      </c>
      <c r="I326" s="2">
        <v>4</v>
      </c>
      <c r="P326">
        <v>2</v>
      </c>
      <c r="Q326" t="str">
        <f>CONCATENATE(C326,E326,G326,I326)</f>
        <v>34</v>
      </c>
    </row>
    <row r="327" spans="1:17" x14ac:dyDescent="0.25">
      <c r="A327">
        <v>326</v>
      </c>
      <c r="F327">
        <v>173.93606499999999</v>
      </c>
      <c r="G327" s="5">
        <v>3</v>
      </c>
      <c r="H327">
        <v>177.59511499999999</v>
      </c>
      <c r="I327" s="2">
        <v>4</v>
      </c>
      <c r="P327">
        <v>2</v>
      </c>
      <c r="Q327" t="str">
        <f>CONCATENATE(C327,E327,G327,I327)</f>
        <v>34</v>
      </c>
    </row>
    <row r="328" spans="1:17" x14ac:dyDescent="0.25">
      <c r="A328">
        <v>327</v>
      </c>
      <c r="F328">
        <v>173.87457899999998</v>
      </c>
      <c r="G328" s="5">
        <v>3</v>
      </c>
      <c r="H328">
        <v>177.58809199999999</v>
      </c>
      <c r="I328" s="2">
        <v>4</v>
      </c>
      <c r="P328">
        <v>2</v>
      </c>
      <c r="Q328" t="str">
        <f>CONCATENATE(C328,E328,G328,I328)</f>
        <v>34</v>
      </c>
    </row>
    <row r="329" spans="1:17" x14ac:dyDescent="0.25">
      <c r="A329">
        <v>328</v>
      </c>
      <c r="D329">
        <v>161.007913</v>
      </c>
      <c r="E329" s="4">
        <v>2</v>
      </c>
      <c r="F329">
        <v>173.90925899999999</v>
      </c>
      <c r="G329" s="5">
        <v>3</v>
      </c>
      <c r="H329">
        <v>177.58809199999999</v>
      </c>
      <c r="I329" s="2">
        <v>4</v>
      </c>
      <c r="P329">
        <v>3</v>
      </c>
      <c r="Q329" t="str">
        <f>CONCATENATE(C329,E329,G329,I329)</f>
        <v>234</v>
      </c>
    </row>
    <row r="330" spans="1:17" x14ac:dyDescent="0.25">
      <c r="A330">
        <v>329</v>
      </c>
      <c r="D330">
        <v>161.007913</v>
      </c>
      <c r="E330" s="4">
        <v>2</v>
      </c>
      <c r="F330">
        <v>173.959363</v>
      </c>
      <c r="G330" s="5">
        <v>3</v>
      </c>
      <c r="H330">
        <v>177.58809199999999</v>
      </c>
      <c r="I330" s="2">
        <v>4</v>
      </c>
      <c r="P330">
        <v>3</v>
      </c>
      <c r="Q330" t="str">
        <f>CONCATENATE(C330,E330,G330,I330)</f>
        <v>234</v>
      </c>
    </row>
    <row r="331" spans="1:17" x14ac:dyDescent="0.25">
      <c r="A331">
        <v>330</v>
      </c>
      <c r="D331">
        <v>160.99451099999999</v>
      </c>
      <c r="E331" s="4">
        <v>2</v>
      </c>
      <c r="F331">
        <v>173.91963099999998</v>
      </c>
      <c r="G331" s="5">
        <v>3</v>
      </c>
      <c r="P331">
        <v>2</v>
      </c>
      <c r="Q331" t="str">
        <f>CONCATENATE(C331,E331,G331,I331)</f>
        <v>23</v>
      </c>
    </row>
    <row r="332" spans="1:17" x14ac:dyDescent="0.25">
      <c r="A332">
        <v>331</v>
      </c>
      <c r="D332">
        <v>160.99530799999999</v>
      </c>
      <c r="E332" s="4">
        <v>2</v>
      </c>
      <c r="F332">
        <v>173.92771599999998</v>
      </c>
      <c r="G332" s="5">
        <v>3</v>
      </c>
      <c r="P332">
        <v>2</v>
      </c>
      <c r="Q332" t="str">
        <f>CONCATENATE(C332,E332,G332,I332)</f>
        <v>23</v>
      </c>
    </row>
    <row r="333" spans="1:17" x14ac:dyDescent="0.25">
      <c r="A333">
        <v>332</v>
      </c>
      <c r="D333">
        <v>160.98727700000001</v>
      </c>
      <c r="E333" s="4">
        <v>2</v>
      </c>
      <c r="F333">
        <v>173.98526699999999</v>
      </c>
      <c r="G333" s="5">
        <v>3</v>
      </c>
      <c r="P333">
        <v>2</v>
      </c>
      <c r="Q333" t="str">
        <f>CONCATENATE(C333,E333,G333,I333)</f>
        <v>23</v>
      </c>
    </row>
    <row r="334" spans="1:17" x14ac:dyDescent="0.25">
      <c r="A334">
        <v>333</v>
      </c>
      <c r="D334">
        <v>160.95754399999998</v>
      </c>
      <c r="E334" s="4">
        <v>2</v>
      </c>
      <c r="F334">
        <v>173.98526699999999</v>
      </c>
      <c r="G334" s="5">
        <v>3</v>
      </c>
      <c r="P334">
        <v>2</v>
      </c>
      <c r="Q334" t="str">
        <f>CONCATENATE(C334,E334,G334,I334)</f>
        <v>23</v>
      </c>
    </row>
    <row r="335" spans="1:17" x14ac:dyDescent="0.25">
      <c r="A335">
        <v>334</v>
      </c>
      <c r="D335">
        <v>160.94940600000001</v>
      </c>
      <c r="E335" s="4">
        <v>2</v>
      </c>
      <c r="P335">
        <v>1</v>
      </c>
      <c r="Q335" t="str">
        <f>CONCATENATE(C335,E335,G335,I335)</f>
        <v>2</v>
      </c>
    </row>
    <row r="336" spans="1:17" x14ac:dyDescent="0.25">
      <c r="A336">
        <v>335</v>
      </c>
      <c r="D336">
        <v>160.94711999999998</v>
      </c>
      <c r="E336" s="4">
        <v>2</v>
      </c>
      <c r="P336">
        <v>1</v>
      </c>
      <c r="Q336" t="str">
        <f>CONCATENATE(C336,E336,G336,I336)</f>
        <v>2</v>
      </c>
    </row>
    <row r="337" spans="1:17" x14ac:dyDescent="0.25">
      <c r="A337">
        <v>336</v>
      </c>
      <c r="B337">
        <v>156.06420399999999</v>
      </c>
      <c r="C337" s="3">
        <v>1</v>
      </c>
      <c r="D337">
        <v>160.987968</v>
      </c>
      <c r="E337" s="4">
        <v>2</v>
      </c>
      <c r="P337">
        <v>2</v>
      </c>
      <c r="Q337" t="str">
        <f>CONCATENATE(C337,E337,G337,I337)</f>
        <v>12</v>
      </c>
    </row>
    <row r="338" spans="1:17" x14ac:dyDescent="0.25">
      <c r="A338">
        <v>337</v>
      </c>
      <c r="B338">
        <v>156.06420399999999</v>
      </c>
      <c r="C338" s="3">
        <v>1</v>
      </c>
      <c r="D338">
        <v>161.007913</v>
      </c>
      <c r="E338" s="4">
        <v>2</v>
      </c>
      <c r="P338">
        <v>2</v>
      </c>
      <c r="Q338" t="str">
        <f>CONCATENATE(C338,E338,G338,I338)</f>
        <v>12</v>
      </c>
    </row>
    <row r="339" spans="1:17" x14ac:dyDescent="0.25">
      <c r="A339">
        <v>338</v>
      </c>
      <c r="B339">
        <v>156.01159999999999</v>
      </c>
      <c r="C339" s="3">
        <v>1</v>
      </c>
      <c r="D339">
        <v>161.007913</v>
      </c>
      <c r="E339" s="4">
        <v>2</v>
      </c>
      <c r="P339">
        <v>2</v>
      </c>
      <c r="Q339" t="str">
        <f>CONCATENATE(C339,E339,G339,I339)</f>
        <v>12</v>
      </c>
    </row>
    <row r="340" spans="1:17" x14ac:dyDescent="0.25">
      <c r="A340">
        <v>339</v>
      </c>
      <c r="B340">
        <v>156.00271799999999</v>
      </c>
      <c r="C340" s="3">
        <v>1</v>
      </c>
      <c r="P340">
        <v>1</v>
      </c>
      <c r="Q340" t="str">
        <f>CONCATENATE(C340,E340,G340,I340)</f>
        <v>1</v>
      </c>
    </row>
    <row r="341" spans="1:17" x14ac:dyDescent="0.25">
      <c r="A341">
        <v>340</v>
      </c>
      <c r="B341">
        <v>156.05042800000001</v>
      </c>
      <c r="C341" s="3">
        <v>1</v>
      </c>
      <c r="P341">
        <v>1</v>
      </c>
      <c r="Q341" t="str">
        <f>CONCATENATE(C341,E341,G341,I341)</f>
        <v>1</v>
      </c>
    </row>
    <row r="342" spans="1:17" x14ac:dyDescent="0.25">
      <c r="A342">
        <v>341</v>
      </c>
      <c r="B342">
        <v>156.166698</v>
      </c>
      <c r="C342" s="3">
        <v>1</v>
      </c>
      <c r="P342">
        <v>1</v>
      </c>
      <c r="Q342" t="str">
        <f>CONCATENATE(C342,E342,G342,I342)</f>
        <v>1</v>
      </c>
    </row>
    <row r="343" spans="1:17" x14ac:dyDescent="0.25">
      <c r="A343">
        <v>342</v>
      </c>
      <c r="B343">
        <v>156.06420399999999</v>
      </c>
      <c r="C343" s="3">
        <v>1</v>
      </c>
      <c r="P343">
        <v>1</v>
      </c>
      <c r="Q343" t="str">
        <f>CONCATENATE(C343,E343,G343,I343)</f>
        <v>1</v>
      </c>
    </row>
    <row r="344" spans="1:17" x14ac:dyDescent="0.25">
      <c r="A344">
        <v>343</v>
      </c>
      <c r="B344">
        <v>156.06420399999999</v>
      </c>
      <c r="C344" s="3">
        <v>1</v>
      </c>
      <c r="P344">
        <v>1</v>
      </c>
      <c r="Q344" t="str">
        <f>CONCATENATE(C344,E344,G344,I344)</f>
        <v>1</v>
      </c>
    </row>
    <row r="345" spans="1:17" x14ac:dyDescent="0.25">
      <c r="A345">
        <v>344</v>
      </c>
      <c r="B345">
        <v>156.06420399999999</v>
      </c>
      <c r="C345" s="3">
        <v>1</v>
      </c>
      <c r="H345">
        <v>156.94867499999998</v>
      </c>
      <c r="I345" s="2">
        <v>4</v>
      </c>
      <c r="P345">
        <v>2</v>
      </c>
      <c r="Q345" t="str">
        <f>CONCATENATE(C345,E345,G345,I345)</f>
        <v>14</v>
      </c>
    </row>
    <row r="346" spans="1:17" x14ac:dyDescent="0.25">
      <c r="A346">
        <v>345</v>
      </c>
      <c r="F346">
        <v>155.724276</v>
      </c>
      <c r="G346" s="5">
        <v>3</v>
      </c>
      <c r="H346">
        <v>156.92931399999998</v>
      </c>
      <c r="I346" s="2">
        <v>4</v>
      </c>
      <c r="P346">
        <v>2</v>
      </c>
      <c r="Q346" t="str">
        <f>CONCATENATE(C346,E346,G346,I346)</f>
        <v>34</v>
      </c>
    </row>
    <row r="347" spans="1:17" x14ac:dyDescent="0.25">
      <c r="A347">
        <v>346</v>
      </c>
      <c r="F347">
        <v>155.741882</v>
      </c>
      <c r="G347" s="5">
        <v>3</v>
      </c>
      <c r="H347">
        <v>156.91394299999999</v>
      </c>
      <c r="I347" s="2">
        <v>4</v>
      </c>
      <c r="P347">
        <v>2</v>
      </c>
      <c r="Q347" t="str">
        <f>CONCATENATE(C347,E347,G347,I347)</f>
        <v>34</v>
      </c>
    </row>
    <row r="348" spans="1:17" x14ac:dyDescent="0.25">
      <c r="A348">
        <v>347</v>
      </c>
      <c r="F348">
        <v>155.720394</v>
      </c>
      <c r="G348" s="5">
        <v>3</v>
      </c>
      <c r="H348">
        <v>156.92165599999998</v>
      </c>
      <c r="I348" s="2">
        <v>4</v>
      </c>
      <c r="P348">
        <v>2</v>
      </c>
      <c r="Q348" t="str">
        <f>CONCATENATE(C348,E348,G348,I348)</f>
        <v>34</v>
      </c>
    </row>
    <row r="349" spans="1:17" x14ac:dyDescent="0.25">
      <c r="A349">
        <v>348</v>
      </c>
      <c r="F349">
        <v>155.652897</v>
      </c>
      <c r="G349" s="5">
        <v>3</v>
      </c>
      <c r="H349">
        <v>156.938356</v>
      </c>
      <c r="I349" s="2">
        <v>4</v>
      </c>
      <c r="P349">
        <v>2</v>
      </c>
      <c r="Q349" t="str">
        <f>CONCATENATE(C349,E349,G349,I349)</f>
        <v>34</v>
      </c>
    </row>
    <row r="350" spans="1:17" x14ac:dyDescent="0.25">
      <c r="A350">
        <v>349</v>
      </c>
      <c r="F350">
        <v>155.62571800000001</v>
      </c>
      <c r="G350" s="5">
        <v>3</v>
      </c>
      <c r="H350">
        <v>156.97303599999998</v>
      </c>
      <c r="I350" s="2">
        <v>4</v>
      </c>
      <c r="P350">
        <v>2</v>
      </c>
      <c r="Q350" t="str">
        <f>CONCATENATE(C350,E350,G350,I350)</f>
        <v>34</v>
      </c>
    </row>
    <row r="351" spans="1:17" x14ac:dyDescent="0.25">
      <c r="A351">
        <v>350</v>
      </c>
      <c r="F351">
        <v>155.59699599999999</v>
      </c>
      <c r="G351" s="5">
        <v>3</v>
      </c>
      <c r="H351">
        <v>156.97814199999999</v>
      </c>
      <c r="I351" s="2">
        <v>4</v>
      </c>
      <c r="P351">
        <v>2</v>
      </c>
      <c r="Q351" t="str">
        <f>CONCATENATE(C351,E351,G351,I351)</f>
        <v>34</v>
      </c>
    </row>
    <row r="352" spans="1:17" x14ac:dyDescent="0.25">
      <c r="A352">
        <v>351</v>
      </c>
      <c r="F352">
        <v>155.59970799999999</v>
      </c>
      <c r="G352" s="5">
        <v>3</v>
      </c>
      <c r="H352">
        <v>156.905486</v>
      </c>
      <c r="I352" s="2">
        <v>4</v>
      </c>
      <c r="P352">
        <v>2</v>
      </c>
      <c r="Q352" t="str">
        <f>CONCATENATE(C352,E352,G352,I352)</f>
        <v>34</v>
      </c>
    </row>
    <row r="353" spans="1:17" x14ac:dyDescent="0.25">
      <c r="A353">
        <v>352</v>
      </c>
      <c r="F353">
        <v>155.71858499999999</v>
      </c>
      <c r="G353" s="5">
        <v>3</v>
      </c>
      <c r="H353">
        <v>156.98888599999998</v>
      </c>
      <c r="I353" s="2">
        <v>4</v>
      </c>
      <c r="P353">
        <v>2</v>
      </c>
      <c r="Q353" t="str">
        <f>CONCATENATE(C353,E353,G353,I353)</f>
        <v>34</v>
      </c>
    </row>
    <row r="354" spans="1:17" x14ac:dyDescent="0.25">
      <c r="A354">
        <v>353</v>
      </c>
      <c r="F354">
        <v>155.71858499999999</v>
      </c>
      <c r="G354" s="5">
        <v>3</v>
      </c>
      <c r="P354">
        <v>1</v>
      </c>
      <c r="Q354" t="str">
        <f>CONCATENATE(C354,E354,G354,I354)</f>
        <v>3</v>
      </c>
    </row>
    <row r="355" spans="1:17" x14ac:dyDescent="0.25">
      <c r="A355">
        <v>354</v>
      </c>
      <c r="D355">
        <v>131.77422200000001</v>
      </c>
      <c r="E355" s="4">
        <v>2</v>
      </c>
      <c r="P355">
        <v>1</v>
      </c>
      <c r="Q355" t="str">
        <f>CONCATENATE(C355,E355,G355,I355)</f>
        <v>2</v>
      </c>
    </row>
    <row r="356" spans="1:17" x14ac:dyDescent="0.25">
      <c r="A356">
        <v>355</v>
      </c>
      <c r="D356">
        <v>131.82317600000002</v>
      </c>
      <c r="E356" s="4">
        <v>2</v>
      </c>
      <c r="P356">
        <v>1</v>
      </c>
      <c r="Q356" t="str">
        <f>CONCATENATE(C356,E356,G356,I356)</f>
        <v>2</v>
      </c>
    </row>
    <row r="357" spans="1:17" x14ac:dyDescent="0.25">
      <c r="A357">
        <v>356</v>
      </c>
      <c r="D357">
        <v>131.79427600000002</v>
      </c>
      <c r="E357" s="4">
        <v>2</v>
      </c>
      <c r="P357">
        <v>1</v>
      </c>
      <c r="Q357" t="str">
        <f>CONCATENATE(C357,E357,G357,I357)</f>
        <v>2</v>
      </c>
    </row>
    <row r="358" spans="1:17" x14ac:dyDescent="0.25">
      <c r="A358">
        <v>357</v>
      </c>
      <c r="D358">
        <v>131.825785</v>
      </c>
      <c r="E358" s="4">
        <v>2</v>
      </c>
      <c r="P358">
        <v>1</v>
      </c>
      <c r="Q358" t="str">
        <f>CONCATENATE(C358,E358,G358,I358)</f>
        <v>2</v>
      </c>
    </row>
    <row r="359" spans="1:17" x14ac:dyDescent="0.25">
      <c r="A359">
        <v>358</v>
      </c>
      <c r="D359">
        <v>131.85172500000002</v>
      </c>
      <c r="E359" s="4">
        <v>2</v>
      </c>
      <c r="P359">
        <v>1</v>
      </c>
      <c r="Q359" t="str">
        <f>CONCATENATE(C359,E359,G359,I359)</f>
        <v>2</v>
      </c>
    </row>
    <row r="360" spans="1:17" x14ac:dyDescent="0.25">
      <c r="A360">
        <v>359</v>
      </c>
      <c r="D360">
        <v>131.82932500000001</v>
      </c>
      <c r="E360" s="4">
        <v>2</v>
      </c>
      <c r="P360">
        <v>1</v>
      </c>
      <c r="Q360" t="str">
        <f>CONCATENATE(C360,E360,G360,I360)</f>
        <v>2</v>
      </c>
    </row>
    <row r="361" spans="1:17" x14ac:dyDescent="0.25">
      <c r="A361">
        <v>360</v>
      </c>
      <c r="B361">
        <v>125.59708300000001</v>
      </c>
      <c r="C361" s="3">
        <v>1</v>
      </c>
      <c r="D361">
        <v>131.85974000000002</v>
      </c>
      <c r="E361" s="4">
        <v>2</v>
      </c>
      <c r="P361">
        <v>2</v>
      </c>
      <c r="Q361" t="str">
        <f>CONCATENATE(C361,E361,G361,I361)</f>
        <v>12</v>
      </c>
    </row>
    <row r="362" spans="1:17" x14ac:dyDescent="0.25">
      <c r="A362">
        <v>361</v>
      </c>
      <c r="B362">
        <v>125.65385700000002</v>
      </c>
      <c r="C362" s="3">
        <v>1</v>
      </c>
      <c r="D362">
        <v>131.77422200000001</v>
      </c>
      <c r="E362" s="4">
        <v>2</v>
      </c>
      <c r="P362">
        <v>2</v>
      </c>
      <c r="Q362" t="str">
        <f>CONCATENATE(C362,E362,G362,I362)</f>
        <v>12</v>
      </c>
    </row>
    <row r="363" spans="1:17" x14ac:dyDescent="0.25">
      <c r="A363">
        <v>362</v>
      </c>
      <c r="B363">
        <v>125.61239900000001</v>
      </c>
      <c r="C363" s="3">
        <v>1</v>
      </c>
      <c r="D363">
        <v>131.77422200000001</v>
      </c>
      <c r="E363" s="4">
        <v>2</v>
      </c>
      <c r="P363">
        <v>2</v>
      </c>
      <c r="Q363" t="str">
        <f>CONCATENATE(C363,E363,G363,I363)</f>
        <v>12</v>
      </c>
    </row>
    <row r="364" spans="1:17" x14ac:dyDescent="0.25">
      <c r="A364">
        <v>363</v>
      </c>
      <c r="B364">
        <v>125.598387</v>
      </c>
      <c r="C364" s="3">
        <v>1</v>
      </c>
      <c r="P364">
        <v>1</v>
      </c>
      <c r="Q364" t="str">
        <f>CONCATENATE(C364,E364,G364,I364)</f>
        <v>1</v>
      </c>
    </row>
    <row r="365" spans="1:17" x14ac:dyDescent="0.25">
      <c r="A365">
        <v>364</v>
      </c>
      <c r="B365">
        <v>125.60990000000001</v>
      </c>
      <c r="C365" s="3">
        <v>1</v>
      </c>
      <c r="P365">
        <v>1</v>
      </c>
      <c r="Q365" t="str">
        <f>CONCATENATE(C365,E365,G365,I365)</f>
        <v>1</v>
      </c>
    </row>
    <row r="366" spans="1:17" x14ac:dyDescent="0.25">
      <c r="A366">
        <v>365</v>
      </c>
      <c r="B366">
        <v>125.682658</v>
      </c>
      <c r="C366" s="3">
        <v>1</v>
      </c>
      <c r="P366">
        <v>1</v>
      </c>
      <c r="Q366" t="str">
        <f>CONCATENATE(C366,E366,G366,I366)</f>
        <v>1</v>
      </c>
    </row>
    <row r="367" spans="1:17" x14ac:dyDescent="0.25">
      <c r="A367">
        <v>366</v>
      </c>
      <c r="B367">
        <v>125.62589100000001</v>
      </c>
      <c r="C367" s="3">
        <v>1</v>
      </c>
      <c r="P367">
        <v>1</v>
      </c>
      <c r="Q367" t="str">
        <f>CONCATENATE(C367,E367,G367,I367)</f>
        <v>1</v>
      </c>
    </row>
    <row r="368" spans="1:17" x14ac:dyDescent="0.25">
      <c r="A368">
        <v>367</v>
      </c>
      <c r="B368">
        <v>125.59708300000001</v>
      </c>
      <c r="C368" s="3">
        <v>1</v>
      </c>
      <c r="H368">
        <v>126.90713700000001</v>
      </c>
      <c r="I368" s="2">
        <v>4</v>
      </c>
      <c r="P368">
        <v>2</v>
      </c>
      <c r="Q368" t="str">
        <f>CONCATENATE(C368,E368,G368,I368)</f>
        <v>14</v>
      </c>
    </row>
    <row r="369" spans="1:17" x14ac:dyDescent="0.25">
      <c r="A369">
        <v>368</v>
      </c>
      <c r="B369">
        <v>125.59708300000001</v>
      </c>
      <c r="C369" s="3">
        <v>1</v>
      </c>
      <c r="H369">
        <v>126.90713700000001</v>
      </c>
      <c r="I369" s="2">
        <v>4</v>
      </c>
      <c r="P369">
        <v>2</v>
      </c>
      <c r="Q369" t="str">
        <f>CONCATENATE(C369,E369,G369,I369)</f>
        <v>14</v>
      </c>
    </row>
    <row r="370" spans="1:17" x14ac:dyDescent="0.25">
      <c r="A370">
        <v>369</v>
      </c>
      <c r="F370">
        <v>125.08010700000001</v>
      </c>
      <c r="G370" s="5">
        <v>3</v>
      </c>
      <c r="H370">
        <v>126.87948100000001</v>
      </c>
      <c r="I370" s="2">
        <v>4</v>
      </c>
      <c r="P370">
        <v>2</v>
      </c>
      <c r="Q370" t="str">
        <f>CONCATENATE(C370,E370,G370,I370)</f>
        <v>34</v>
      </c>
    </row>
    <row r="371" spans="1:17" x14ac:dyDescent="0.25">
      <c r="A371">
        <v>370</v>
      </c>
      <c r="F371">
        <v>125.058131</v>
      </c>
      <c r="G371" s="5">
        <v>3</v>
      </c>
      <c r="H371">
        <v>126.94984300000002</v>
      </c>
      <c r="I371" s="2">
        <v>4</v>
      </c>
      <c r="P371">
        <v>2</v>
      </c>
      <c r="Q371" t="str">
        <f>CONCATENATE(C371,E371,G371,I371)</f>
        <v>34</v>
      </c>
    </row>
    <row r="372" spans="1:17" x14ac:dyDescent="0.25">
      <c r="A372">
        <v>371</v>
      </c>
      <c r="F372">
        <v>125.00458400000001</v>
      </c>
      <c r="G372" s="5">
        <v>3</v>
      </c>
      <c r="H372">
        <v>126.95682400000001</v>
      </c>
      <c r="I372" s="2">
        <v>4</v>
      </c>
      <c r="P372">
        <v>2</v>
      </c>
      <c r="Q372" t="str">
        <f>CONCATENATE(C372,E372,G372,I372)</f>
        <v>34</v>
      </c>
    </row>
    <row r="373" spans="1:17" x14ac:dyDescent="0.25">
      <c r="A373">
        <v>372</v>
      </c>
      <c r="F373">
        <v>125.034537</v>
      </c>
      <c r="G373" s="5">
        <v>3</v>
      </c>
      <c r="H373">
        <v>126.97234600000002</v>
      </c>
      <c r="I373" s="2">
        <v>4</v>
      </c>
      <c r="P373">
        <v>2</v>
      </c>
      <c r="Q373" t="str">
        <f>CONCATENATE(C373,E373,G373,I373)</f>
        <v>34</v>
      </c>
    </row>
    <row r="374" spans="1:17" x14ac:dyDescent="0.25">
      <c r="A374">
        <v>373</v>
      </c>
      <c r="F374">
        <v>124.98963800000001</v>
      </c>
      <c r="G374" s="5">
        <v>3</v>
      </c>
      <c r="H374">
        <v>126.90713700000001</v>
      </c>
      <c r="I374" s="2">
        <v>4</v>
      </c>
      <c r="P374">
        <v>2</v>
      </c>
      <c r="Q374" t="str">
        <f>CONCATENATE(C374,E374,G374,I374)</f>
        <v>34</v>
      </c>
    </row>
    <row r="375" spans="1:17" x14ac:dyDescent="0.25">
      <c r="A375">
        <v>374</v>
      </c>
      <c r="F375">
        <v>124.97239900000001</v>
      </c>
      <c r="G375" s="5">
        <v>3</v>
      </c>
      <c r="H375">
        <v>126.90713700000001</v>
      </c>
      <c r="I375" s="2">
        <v>4</v>
      </c>
      <c r="P375">
        <v>2</v>
      </c>
      <c r="Q375" t="str">
        <f>CONCATENATE(C375,E375,G375,I375)</f>
        <v>34</v>
      </c>
    </row>
    <row r="376" spans="1:17" x14ac:dyDescent="0.25">
      <c r="A376">
        <v>375</v>
      </c>
      <c r="F376">
        <v>125.09343900000002</v>
      </c>
      <c r="G376" s="5">
        <v>3</v>
      </c>
      <c r="P376">
        <v>1</v>
      </c>
      <c r="Q376" t="str">
        <f>CONCATENATE(C376,E376,G376,I376)</f>
        <v>3</v>
      </c>
    </row>
    <row r="377" spans="1:17" x14ac:dyDescent="0.25">
      <c r="A377">
        <v>376</v>
      </c>
      <c r="F377">
        <v>125.02921900000001</v>
      </c>
      <c r="G377" s="5">
        <v>3</v>
      </c>
      <c r="P377">
        <v>1</v>
      </c>
      <c r="Q377" t="str">
        <f>CONCATENATE(C377,E377,G377,I377)</f>
        <v>3</v>
      </c>
    </row>
    <row r="378" spans="1:17" x14ac:dyDescent="0.25">
      <c r="A378">
        <v>377</v>
      </c>
      <c r="D378">
        <v>105.99146100000002</v>
      </c>
      <c r="E378" s="4">
        <v>2</v>
      </c>
      <c r="P378">
        <v>1</v>
      </c>
      <c r="Q378" t="str">
        <f>CONCATENATE(C378,E378,G378,I378)</f>
        <v>2</v>
      </c>
    </row>
    <row r="379" spans="1:17" x14ac:dyDescent="0.25">
      <c r="A379">
        <v>378</v>
      </c>
      <c r="D379">
        <v>105.97567600000001</v>
      </c>
      <c r="E379" s="4">
        <v>2</v>
      </c>
      <c r="P379">
        <v>1</v>
      </c>
      <c r="Q379" t="str">
        <f>CONCATENATE(C379,E379,G379,I379)</f>
        <v>2</v>
      </c>
    </row>
    <row r="380" spans="1:17" x14ac:dyDescent="0.25">
      <c r="A380">
        <v>379</v>
      </c>
      <c r="D380">
        <v>105.95323000000002</v>
      </c>
      <c r="E380" s="4">
        <v>2</v>
      </c>
      <c r="P380">
        <v>1</v>
      </c>
      <c r="Q380" t="str">
        <f>CONCATENATE(C380,E380,G380,I380)</f>
        <v>2</v>
      </c>
    </row>
    <row r="381" spans="1:17" x14ac:dyDescent="0.25">
      <c r="A381">
        <v>380</v>
      </c>
      <c r="D381">
        <v>105.95421800000001</v>
      </c>
      <c r="E381" s="4">
        <v>2</v>
      </c>
      <c r="P381">
        <v>1</v>
      </c>
      <c r="Q381" t="str">
        <f>CONCATENATE(C381,E381,G381,I381)</f>
        <v>2</v>
      </c>
    </row>
    <row r="382" spans="1:17" x14ac:dyDescent="0.25">
      <c r="A382">
        <v>381</v>
      </c>
      <c r="D382">
        <v>105.95942500000001</v>
      </c>
      <c r="E382" s="4">
        <v>2</v>
      </c>
      <c r="P382">
        <v>1</v>
      </c>
      <c r="Q382" t="str">
        <f>CONCATENATE(C382,E382,G382,I382)</f>
        <v>2</v>
      </c>
    </row>
    <row r="383" spans="1:17" x14ac:dyDescent="0.25">
      <c r="A383">
        <v>382</v>
      </c>
      <c r="D383">
        <v>105.959586</v>
      </c>
      <c r="E383" s="4">
        <v>2</v>
      </c>
      <c r="P383">
        <v>1</v>
      </c>
      <c r="Q383" t="str">
        <f>CONCATENATE(C383,E383,G383,I383)</f>
        <v>2</v>
      </c>
    </row>
    <row r="384" spans="1:17" x14ac:dyDescent="0.25">
      <c r="A384">
        <v>383</v>
      </c>
      <c r="D384">
        <v>105.94989600000001</v>
      </c>
      <c r="E384" s="4">
        <v>2</v>
      </c>
      <c r="P384">
        <v>1</v>
      </c>
      <c r="Q384" t="str">
        <f>CONCATENATE(C384,E384,G384,I384)</f>
        <v>2</v>
      </c>
    </row>
    <row r="385" spans="1:17" x14ac:dyDescent="0.25">
      <c r="A385">
        <v>384</v>
      </c>
      <c r="B385">
        <v>97.767189000000002</v>
      </c>
      <c r="C385" s="3">
        <v>1</v>
      </c>
      <c r="D385">
        <v>105.97828100000001</v>
      </c>
      <c r="E385" s="4">
        <v>2</v>
      </c>
      <c r="P385">
        <v>2</v>
      </c>
      <c r="Q385" t="str">
        <f>CONCATENATE(C385,E385,G385,I385)</f>
        <v>12</v>
      </c>
    </row>
    <row r="386" spans="1:17" x14ac:dyDescent="0.25">
      <c r="A386">
        <v>385</v>
      </c>
      <c r="B386">
        <v>97.767189000000002</v>
      </c>
      <c r="C386" s="3">
        <v>1</v>
      </c>
      <c r="P386">
        <v>1</v>
      </c>
      <c r="Q386" t="str">
        <f>CONCATENATE(C386,E386,G386,I386)</f>
        <v>1</v>
      </c>
    </row>
    <row r="387" spans="1:17" x14ac:dyDescent="0.25">
      <c r="A387">
        <v>386</v>
      </c>
      <c r="B387">
        <v>97.767189000000002</v>
      </c>
      <c r="C387" s="3">
        <v>1</v>
      </c>
      <c r="P387">
        <v>1</v>
      </c>
      <c r="Q387" t="str">
        <f>CONCATENATE(C387,E387,G387,I387)</f>
        <v>1</v>
      </c>
    </row>
    <row r="388" spans="1:17" x14ac:dyDescent="0.25">
      <c r="A388">
        <v>387</v>
      </c>
      <c r="B388">
        <v>97.767189000000002</v>
      </c>
      <c r="C388" s="3">
        <v>1</v>
      </c>
      <c r="P388">
        <v>1</v>
      </c>
      <c r="Q388" t="str">
        <f>CONCATENATE(C388,E388,G388,I388)</f>
        <v>1</v>
      </c>
    </row>
    <row r="389" spans="1:17" x14ac:dyDescent="0.25">
      <c r="A389">
        <v>388</v>
      </c>
      <c r="B389">
        <v>97.767189000000002</v>
      </c>
      <c r="C389" s="3">
        <v>1</v>
      </c>
      <c r="H389">
        <v>102.67661500000001</v>
      </c>
      <c r="I389" s="2">
        <v>4</v>
      </c>
      <c r="P389">
        <v>2</v>
      </c>
      <c r="Q389" t="str">
        <f>CONCATENATE(C389,E389,G389,I389)</f>
        <v>14</v>
      </c>
    </row>
    <row r="390" spans="1:17" x14ac:dyDescent="0.25">
      <c r="A390">
        <v>389</v>
      </c>
      <c r="B390">
        <v>97.767189000000002</v>
      </c>
      <c r="C390" s="3">
        <v>1</v>
      </c>
      <c r="H390">
        <v>102.636042</v>
      </c>
      <c r="I390" s="2">
        <v>4</v>
      </c>
      <c r="P390">
        <v>2</v>
      </c>
      <c r="Q390" t="str">
        <f>CONCATENATE(C390,E390,G390,I390)</f>
        <v>14</v>
      </c>
    </row>
    <row r="391" spans="1:17" x14ac:dyDescent="0.25">
      <c r="A391">
        <v>390</v>
      </c>
      <c r="B391">
        <v>97.767189000000002</v>
      </c>
      <c r="C391" s="3">
        <v>1</v>
      </c>
      <c r="H391">
        <v>102.64443100000001</v>
      </c>
      <c r="I391" s="2">
        <v>4</v>
      </c>
      <c r="P391">
        <v>2</v>
      </c>
      <c r="Q391" t="str">
        <f>CONCATENATE(C391,E391,G391,I391)</f>
        <v>14</v>
      </c>
    </row>
    <row r="392" spans="1:17" x14ac:dyDescent="0.25">
      <c r="A392">
        <v>391</v>
      </c>
      <c r="B392">
        <v>97.767189000000002</v>
      </c>
      <c r="C392" s="3">
        <v>1</v>
      </c>
      <c r="H392">
        <v>102.68208200000001</v>
      </c>
      <c r="I392" s="2">
        <v>4</v>
      </c>
      <c r="P392">
        <v>2</v>
      </c>
      <c r="Q392" t="str">
        <f>CONCATENATE(C392,E392,G392,I392)</f>
        <v>14</v>
      </c>
    </row>
    <row r="393" spans="1:17" x14ac:dyDescent="0.25">
      <c r="A393">
        <v>392</v>
      </c>
      <c r="H393">
        <v>102.720263</v>
      </c>
      <c r="I393" s="2">
        <v>4</v>
      </c>
      <c r="P393">
        <v>1</v>
      </c>
      <c r="Q393" t="str">
        <f>CONCATENATE(C393,E393,G393,I393)</f>
        <v>4</v>
      </c>
    </row>
    <row r="394" spans="1:17" x14ac:dyDescent="0.25">
      <c r="A394">
        <v>393</v>
      </c>
      <c r="F394">
        <v>97.327240000000003</v>
      </c>
      <c r="G394" s="5">
        <v>3</v>
      </c>
      <c r="H394">
        <v>102.70234500000001</v>
      </c>
      <c r="I394" s="2">
        <v>4</v>
      </c>
      <c r="P394">
        <v>2</v>
      </c>
      <c r="Q394" t="str">
        <f>CONCATENATE(C394,E394,G394,I394)</f>
        <v>34</v>
      </c>
    </row>
    <row r="395" spans="1:17" x14ac:dyDescent="0.25">
      <c r="A395">
        <v>394</v>
      </c>
      <c r="F395">
        <v>97.290835000000001</v>
      </c>
      <c r="G395" s="5">
        <v>3</v>
      </c>
      <c r="H395">
        <v>102.69765700000001</v>
      </c>
      <c r="I395" s="2">
        <v>4</v>
      </c>
      <c r="P395">
        <v>2</v>
      </c>
      <c r="Q395" t="str">
        <f>CONCATENATE(C395,E395,G395,I395)</f>
        <v>34</v>
      </c>
    </row>
    <row r="396" spans="1:17" x14ac:dyDescent="0.25">
      <c r="A396">
        <v>395</v>
      </c>
      <c r="F396">
        <v>97.165001000000004</v>
      </c>
      <c r="G396" s="5">
        <v>3</v>
      </c>
      <c r="H396">
        <v>102.66333200000001</v>
      </c>
      <c r="I396" s="2">
        <v>4</v>
      </c>
      <c r="P396">
        <v>2</v>
      </c>
      <c r="Q396" t="str">
        <f>CONCATENATE(C396,E396,G396,I396)</f>
        <v>34</v>
      </c>
    </row>
    <row r="397" spans="1:17" x14ac:dyDescent="0.25">
      <c r="A397">
        <v>396</v>
      </c>
      <c r="F397">
        <v>97.144011000000006</v>
      </c>
      <c r="G397" s="5">
        <v>3</v>
      </c>
      <c r="H397">
        <v>102.67661500000001</v>
      </c>
      <c r="I397" s="2">
        <v>4</v>
      </c>
      <c r="P397">
        <v>2</v>
      </c>
      <c r="Q397" t="str">
        <f>CONCATENATE(C397,E397,G397,I397)</f>
        <v>34</v>
      </c>
    </row>
    <row r="398" spans="1:17" x14ac:dyDescent="0.25">
      <c r="A398">
        <v>397</v>
      </c>
      <c r="D398">
        <v>83.936562000000009</v>
      </c>
      <c r="E398" s="4">
        <v>2</v>
      </c>
      <c r="F398">
        <v>97.148021999999997</v>
      </c>
      <c r="G398" s="5">
        <v>3</v>
      </c>
      <c r="P398">
        <v>2</v>
      </c>
      <c r="Q398" t="str">
        <f>CONCATENATE(C398,E398,G398,I398)</f>
        <v>23</v>
      </c>
    </row>
    <row r="399" spans="1:17" x14ac:dyDescent="0.25">
      <c r="A399">
        <v>398</v>
      </c>
      <c r="D399">
        <v>83.915834000000004</v>
      </c>
      <c r="E399" s="4">
        <v>2</v>
      </c>
      <c r="F399">
        <v>97.364376000000007</v>
      </c>
      <c r="G399" s="5">
        <v>3</v>
      </c>
      <c r="P399">
        <v>2</v>
      </c>
      <c r="Q399" t="str">
        <f>CONCATENATE(C399,E399,G399,I399)</f>
        <v>23</v>
      </c>
    </row>
    <row r="400" spans="1:17" x14ac:dyDescent="0.25">
      <c r="A400">
        <v>399</v>
      </c>
      <c r="D400">
        <v>83.960416000000009</v>
      </c>
      <c r="E400" s="4">
        <v>2</v>
      </c>
      <c r="F400">
        <v>97.364376000000007</v>
      </c>
      <c r="G400" s="5">
        <v>3</v>
      </c>
      <c r="P400">
        <v>2</v>
      </c>
      <c r="Q400" t="str">
        <f>CONCATENATE(C400,E400,G400,I400)</f>
        <v>23</v>
      </c>
    </row>
    <row r="401" spans="1:17" x14ac:dyDescent="0.25">
      <c r="A401">
        <v>400</v>
      </c>
      <c r="D401">
        <v>83.92578300000001</v>
      </c>
      <c r="E401" s="4">
        <v>2</v>
      </c>
      <c r="F401">
        <v>97.364376000000007</v>
      </c>
      <c r="G401" s="5">
        <v>3</v>
      </c>
      <c r="P401">
        <v>2</v>
      </c>
      <c r="Q401" t="str">
        <f>CONCATENATE(C401,E401,G401,I401)</f>
        <v>23</v>
      </c>
    </row>
    <row r="402" spans="1:17" x14ac:dyDescent="0.25">
      <c r="A402">
        <v>401</v>
      </c>
      <c r="D402">
        <v>83.923074000000014</v>
      </c>
      <c r="E402" s="4">
        <v>2</v>
      </c>
      <c r="F402">
        <v>97.364376000000007</v>
      </c>
      <c r="G402" s="5">
        <v>3</v>
      </c>
      <c r="P402">
        <v>2</v>
      </c>
      <c r="Q402" t="str">
        <f>CONCATENATE(C402,E402,G402,I402)</f>
        <v>23</v>
      </c>
    </row>
    <row r="403" spans="1:17" x14ac:dyDescent="0.25">
      <c r="A403">
        <v>402</v>
      </c>
      <c r="D403">
        <v>83.940730000000002</v>
      </c>
      <c r="E403" s="4">
        <v>2</v>
      </c>
      <c r="F403">
        <v>97.364376000000007</v>
      </c>
      <c r="G403" s="5">
        <v>3</v>
      </c>
      <c r="P403">
        <v>2</v>
      </c>
      <c r="Q403" t="str">
        <f>CONCATENATE(C403,E403,G403,I403)</f>
        <v>23</v>
      </c>
    </row>
    <row r="404" spans="1:17" x14ac:dyDescent="0.25">
      <c r="A404">
        <v>403</v>
      </c>
      <c r="D404">
        <v>83.949532000000005</v>
      </c>
      <c r="E404" s="4">
        <v>2</v>
      </c>
      <c r="P404">
        <v>1</v>
      </c>
      <c r="Q404" t="str">
        <f>CONCATENATE(C404,E404,G404,I404)</f>
        <v>2</v>
      </c>
    </row>
    <row r="405" spans="1:17" x14ac:dyDescent="0.25">
      <c r="A405">
        <v>404</v>
      </c>
      <c r="D405">
        <v>83.948490000000007</v>
      </c>
      <c r="E405" s="4">
        <v>2</v>
      </c>
      <c r="P405">
        <v>1</v>
      </c>
      <c r="Q405" t="str">
        <f>CONCATENATE(C405,E405,G405,I405)</f>
        <v>2</v>
      </c>
    </row>
    <row r="406" spans="1:17" x14ac:dyDescent="0.25">
      <c r="A406">
        <v>405</v>
      </c>
      <c r="B406">
        <v>77.858437000000009</v>
      </c>
      <c r="C406" s="3">
        <v>1</v>
      </c>
      <c r="D406">
        <v>83.957552000000007</v>
      </c>
      <c r="E406" s="4">
        <v>2</v>
      </c>
      <c r="P406">
        <v>2</v>
      </c>
      <c r="Q406" t="str">
        <f>CONCATENATE(C406,E406,G406,I406)</f>
        <v>12</v>
      </c>
    </row>
    <row r="407" spans="1:17" x14ac:dyDescent="0.25">
      <c r="A407">
        <v>406</v>
      </c>
      <c r="B407">
        <v>77.826718</v>
      </c>
      <c r="C407" s="3">
        <v>1</v>
      </c>
      <c r="D407">
        <v>83.95093700000001</v>
      </c>
      <c r="E407" s="4">
        <v>2</v>
      </c>
      <c r="P407">
        <v>2</v>
      </c>
      <c r="Q407" t="str">
        <f>CONCATENATE(C407,E407,G407,I407)</f>
        <v>12</v>
      </c>
    </row>
    <row r="408" spans="1:17" x14ac:dyDescent="0.25">
      <c r="A408">
        <v>407</v>
      </c>
      <c r="B408">
        <v>77.831770000000006</v>
      </c>
      <c r="C408" s="3">
        <v>1</v>
      </c>
      <c r="P408">
        <v>1</v>
      </c>
      <c r="Q408" t="str">
        <f>CONCATENATE(C408,E408,G408,I408)</f>
        <v>1</v>
      </c>
    </row>
    <row r="409" spans="1:17" x14ac:dyDescent="0.25">
      <c r="A409">
        <v>408</v>
      </c>
      <c r="B409">
        <v>77.843698000000003</v>
      </c>
      <c r="C409" s="3">
        <v>1</v>
      </c>
      <c r="P409">
        <v>1</v>
      </c>
      <c r="Q409" t="str">
        <f>CONCATENATE(C409,E409,G409,I409)</f>
        <v>1</v>
      </c>
    </row>
    <row r="410" spans="1:17" x14ac:dyDescent="0.25">
      <c r="A410">
        <v>409</v>
      </c>
      <c r="B410">
        <v>77.842864000000006</v>
      </c>
      <c r="C410" s="3">
        <v>1</v>
      </c>
      <c r="P410">
        <v>1</v>
      </c>
      <c r="Q410" t="str">
        <f>CONCATENATE(C410,E410,G410,I410)</f>
        <v>1</v>
      </c>
    </row>
    <row r="411" spans="1:17" x14ac:dyDescent="0.25">
      <c r="A411">
        <v>410</v>
      </c>
      <c r="B411">
        <v>77.910886000000005</v>
      </c>
      <c r="C411" s="3">
        <v>1</v>
      </c>
      <c r="H411">
        <v>81.75869800000001</v>
      </c>
      <c r="I411" s="2">
        <v>4</v>
      </c>
      <c r="P411">
        <v>2</v>
      </c>
      <c r="Q411" t="str">
        <f>CONCATENATE(C411,E411,G411,I411)</f>
        <v>14</v>
      </c>
    </row>
    <row r="412" spans="1:17" x14ac:dyDescent="0.25">
      <c r="A412">
        <v>411</v>
      </c>
      <c r="B412">
        <v>77.879166000000012</v>
      </c>
      <c r="C412" s="3">
        <v>1</v>
      </c>
      <c r="H412">
        <v>81.725573000000011</v>
      </c>
      <c r="I412" s="2">
        <v>4</v>
      </c>
      <c r="P412">
        <v>2</v>
      </c>
      <c r="Q412" t="str">
        <f>CONCATENATE(C412,E412,G412,I412)</f>
        <v>14</v>
      </c>
    </row>
    <row r="413" spans="1:17" x14ac:dyDescent="0.25">
      <c r="A413">
        <v>412</v>
      </c>
      <c r="B413">
        <v>77.821875000000006</v>
      </c>
      <c r="C413" s="3">
        <v>1</v>
      </c>
      <c r="H413">
        <v>81.731823000000006</v>
      </c>
      <c r="I413" s="2">
        <v>4</v>
      </c>
      <c r="P413">
        <v>2</v>
      </c>
      <c r="Q413" t="str">
        <f>CONCATENATE(C413,E413,G413,I413)</f>
        <v>14</v>
      </c>
    </row>
    <row r="414" spans="1:17" x14ac:dyDescent="0.25">
      <c r="A414">
        <v>413</v>
      </c>
      <c r="B414">
        <v>77.858437000000009</v>
      </c>
      <c r="C414" s="3">
        <v>1</v>
      </c>
      <c r="H414">
        <v>81.781354000000007</v>
      </c>
      <c r="I414" s="2">
        <v>4</v>
      </c>
      <c r="P414">
        <v>2</v>
      </c>
      <c r="Q414" t="str">
        <f>CONCATENATE(C414,E414,G414,I414)</f>
        <v>14</v>
      </c>
    </row>
    <row r="415" spans="1:17" x14ac:dyDescent="0.25">
      <c r="A415">
        <v>414</v>
      </c>
      <c r="B415">
        <v>77.858437000000009</v>
      </c>
      <c r="C415" s="3">
        <v>1</v>
      </c>
      <c r="H415">
        <v>81.798541</v>
      </c>
      <c r="I415" s="2">
        <v>4</v>
      </c>
      <c r="P415">
        <v>2</v>
      </c>
      <c r="Q415" t="str">
        <f>CONCATENATE(C415,E415,G415,I415)</f>
        <v>14</v>
      </c>
    </row>
    <row r="416" spans="1:17" x14ac:dyDescent="0.25">
      <c r="A416">
        <v>415</v>
      </c>
      <c r="F416">
        <v>77.490938</v>
      </c>
      <c r="G416" s="5">
        <v>3</v>
      </c>
      <c r="H416">
        <v>81.803646000000015</v>
      </c>
      <c r="I416" s="2">
        <v>4</v>
      </c>
      <c r="P416">
        <v>2</v>
      </c>
      <c r="Q416" t="str">
        <f>CONCATENATE(C416,E416,G416,I416)</f>
        <v>34</v>
      </c>
    </row>
    <row r="417" spans="1:17" x14ac:dyDescent="0.25">
      <c r="A417">
        <v>416</v>
      </c>
      <c r="F417">
        <v>77.421614000000005</v>
      </c>
      <c r="G417" s="5">
        <v>3</v>
      </c>
      <c r="H417">
        <v>81.778386000000012</v>
      </c>
      <c r="I417" s="2">
        <v>4</v>
      </c>
      <c r="P417">
        <v>2</v>
      </c>
      <c r="Q417" t="str">
        <f>CONCATENATE(C417,E417,G417,I417)</f>
        <v>34</v>
      </c>
    </row>
    <row r="418" spans="1:17" x14ac:dyDescent="0.25">
      <c r="A418">
        <v>417</v>
      </c>
      <c r="F418">
        <v>77.448229000000012</v>
      </c>
      <c r="G418" s="5">
        <v>3</v>
      </c>
      <c r="H418">
        <v>81.791302000000002</v>
      </c>
      <c r="I418" s="2">
        <v>4</v>
      </c>
      <c r="P418">
        <v>2</v>
      </c>
      <c r="Q418" t="str">
        <f>CONCATENATE(C418,E418,G418,I418)</f>
        <v>34</v>
      </c>
    </row>
    <row r="419" spans="1:17" x14ac:dyDescent="0.25">
      <c r="A419">
        <v>418</v>
      </c>
      <c r="F419">
        <v>77.417708000000005</v>
      </c>
      <c r="G419" s="5">
        <v>3</v>
      </c>
      <c r="H419">
        <v>81.75869800000001</v>
      </c>
      <c r="I419" s="2">
        <v>4</v>
      </c>
      <c r="P419">
        <v>2</v>
      </c>
      <c r="Q419" t="str">
        <f>CONCATENATE(C419,E419,G419,I419)</f>
        <v>34</v>
      </c>
    </row>
    <row r="420" spans="1:17" x14ac:dyDescent="0.25">
      <c r="A420">
        <v>419</v>
      </c>
      <c r="D420">
        <v>65.41565300000002</v>
      </c>
      <c r="E420" s="4">
        <v>2</v>
      </c>
      <c r="F420">
        <v>77.395886000000004</v>
      </c>
      <c r="G420" s="5">
        <v>3</v>
      </c>
      <c r="H420">
        <v>81.75869800000001</v>
      </c>
      <c r="I420" s="2">
        <v>4</v>
      </c>
      <c r="P420">
        <v>3</v>
      </c>
      <c r="Q420" t="str">
        <f>CONCATENATE(C420,E420,G420,I420)</f>
        <v>234</v>
      </c>
    </row>
    <row r="421" spans="1:17" x14ac:dyDescent="0.25">
      <c r="A421">
        <v>420</v>
      </c>
      <c r="D421">
        <v>65.43171700000002</v>
      </c>
      <c r="E421" s="4">
        <v>2</v>
      </c>
      <c r="F421">
        <v>77.363490000000013</v>
      </c>
      <c r="G421" s="5">
        <v>3</v>
      </c>
      <c r="P421">
        <v>2</v>
      </c>
      <c r="Q421" t="str">
        <f>CONCATENATE(C421,E421,G421,I421)</f>
        <v>23</v>
      </c>
    </row>
    <row r="422" spans="1:17" x14ac:dyDescent="0.25">
      <c r="A422">
        <v>421</v>
      </c>
      <c r="D422">
        <v>65.399487000000022</v>
      </c>
      <c r="E422" s="4">
        <v>2</v>
      </c>
      <c r="F422">
        <v>77.35718700000001</v>
      </c>
      <c r="G422" s="5">
        <v>3</v>
      </c>
      <c r="P422">
        <v>2</v>
      </c>
      <c r="Q422" t="str">
        <f>CONCATENATE(C422,E422,G422,I422)</f>
        <v>23</v>
      </c>
    </row>
    <row r="423" spans="1:17" x14ac:dyDescent="0.25">
      <c r="A423">
        <v>422</v>
      </c>
      <c r="D423">
        <v>65.431877000000014</v>
      </c>
      <c r="E423" s="4">
        <v>2</v>
      </c>
      <c r="F423">
        <v>77.490938</v>
      </c>
      <c r="G423" s="5">
        <v>3</v>
      </c>
      <c r="P423">
        <v>2</v>
      </c>
      <c r="Q423" t="str">
        <f>CONCATENATE(C423,E423,G423,I423)</f>
        <v>23</v>
      </c>
    </row>
    <row r="424" spans="1:17" x14ac:dyDescent="0.25">
      <c r="A424">
        <v>423</v>
      </c>
      <c r="D424">
        <v>65.45240800000002</v>
      </c>
      <c r="E424" s="4">
        <v>2</v>
      </c>
      <c r="F424">
        <v>77.490938</v>
      </c>
      <c r="G424" s="5">
        <v>3</v>
      </c>
      <c r="P424">
        <v>2</v>
      </c>
      <c r="Q424" t="str">
        <f>CONCATENATE(C424,E424,G424,I424)</f>
        <v>23</v>
      </c>
    </row>
    <row r="425" spans="1:17" x14ac:dyDescent="0.25">
      <c r="A425">
        <v>424</v>
      </c>
      <c r="D425">
        <v>65.431820000000016</v>
      </c>
      <c r="E425" s="4">
        <v>2</v>
      </c>
      <c r="F425">
        <v>77.490938</v>
      </c>
      <c r="G425" s="5">
        <v>3</v>
      </c>
      <c r="P425">
        <v>2</v>
      </c>
      <c r="Q425" t="str">
        <f>CONCATENATE(C425,E425,G425,I425)</f>
        <v>23</v>
      </c>
    </row>
    <row r="426" spans="1:17" x14ac:dyDescent="0.25">
      <c r="A426">
        <v>425</v>
      </c>
      <c r="D426">
        <v>65.426823000000013</v>
      </c>
      <c r="E426" s="4">
        <v>2</v>
      </c>
      <c r="F426">
        <v>77.490938</v>
      </c>
      <c r="G426" s="5">
        <v>3</v>
      </c>
      <c r="P426">
        <v>2</v>
      </c>
      <c r="Q426" t="str">
        <f>CONCATENATE(C426,E426,G426,I426)</f>
        <v>23</v>
      </c>
    </row>
    <row r="427" spans="1:17" x14ac:dyDescent="0.25">
      <c r="A427">
        <v>426</v>
      </c>
      <c r="D427">
        <v>65.423100000000005</v>
      </c>
      <c r="E427" s="4">
        <v>2</v>
      </c>
      <c r="P427">
        <v>1</v>
      </c>
      <c r="Q427" t="str">
        <f>CONCATENATE(C427,E427,G427,I427)</f>
        <v>2</v>
      </c>
    </row>
    <row r="428" spans="1:17" x14ac:dyDescent="0.25">
      <c r="A428">
        <v>427</v>
      </c>
      <c r="D428">
        <v>65.395443000000014</v>
      </c>
      <c r="E428" s="4">
        <v>2</v>
      </c>
      <c r="P428">
        <v>1</v>
      </c>
      <c r="Q428" t="str">
        <f>CONCATENATE(C428,E428,G428,I428)</f>
        <v>2</v>
      </c>
    </row>
    <row r="429" spans="1:17" x14ac:dyDescent="0.25">
      <c r="A429">
        <v>428</v>
      </c>
      <c r="B429">
        <v>59.43966300000001</v>
      </c>
      <c r="C429" s="3">
        <v>1</v>
      </c>
      <c r="D429">
        <v>65.384274000000005</v>
      </c>
      <c r="E429" s="4">
        <v>2</v>
      </c>
      <c r="P429">
        <v>2</v>
      </c>
      <c r="Q429" t="str">
        <f>CONCATENATE(C429,E429,G429,I429)</f>
        <v>12</v>
      </c>
    </row>
    <row r="430" spans="1:17" x14ac:dyDescent="0.25">
      <c r="A430">
        <v>429</v>
      </c>
      <c r="B430">
        <v>59.454979000000016</v>
      </c>
      <c r="C430" s="3">
        <v>1</v>
      </c>
      <c r="D430">
        <v>65.421185000000008</v>
      </c>
      <c r="E430" s="4">
        <v>2</v>
      </c>
      <c r="P430">
        <v>2</v>
      </c>
      <c r="Q430" t="str">
        <f>CONCATENATE(C430,E430,G430,I430)</f>
        <v>12</v>
      </c>
    </row>
    <row r="431" spans="1:17" x14ac:dyDescent="0.25">
      <c r="A431">
        <v>430</v>
      </c>
      <c r="B431">
        <v>59.458702000000017</v>
      </c>
      <c r="C431" s="3">
        <v>1</v>
      </c>
      <c r="D431">
        <v>65.373528000000022</v>
      </c>
      <c r="E431" s="4">
        <v>2</v>
      </c>
      <c r="P431">
        <v>2</v>
      </c>
      <c r="Q431" t="str">
        <f>CONCATENATE(C431,E431,G431,I431)</f>
        <v>12</v>
      </c>
    </row>
    <row r="432" spans="1:17" x14ac:dyDescent="0.25">
      <c r="A432">
        <v>431</v>
      </c>
      <c r="B432">
        <v>59.449345000000015</v>
      </c>
      <c r="C432" s="3">
        <v>1</v>
      </c>
      <c r="P432">
        <v>1</v>
      </c>
      <c r="Q432" t="str">
        <f>CONCATENATE(C432,E432,G432,I432)</f>
        <v>1</v>
      </c>
    </row>
    <row r="433" spans="1:17" x14ac:dyDescent="0.25">
      <c r="A433">
        <v>432</v>
      </c>
      <c r="B433">
        <v>59.39774700000001</v>
      </c>
      <c r="C433" s="3">
        <v>1</v>
      </c>
      <c r="P433">
        <v>1</v>
      </c>
      <c r="Q433" t="str">
        <f>CONCATENATE(C433,E433,G433,I433)</f>
        <v>1</v>
      </c>
    </row>
    <row r="434" spans="1:17" x14ac:dyDescent="0.25">
      <c r="A434">
        <v>433</v>
      </c>
      <c r="B434">
        <v>59.448864000000015</v>
      </c>
      <c r="C434" s="3">
        <v>1</v>
      </c>
      <c r="P434">
        <v>1</v>
      </c>
      <c r="Q434" t="str">
        <f>CONCATENATE(C434,E434,G434,I434)</f>
        <v>1</v>
      </c>
    </row>
    <row r="435" spans="1:17" x14ac:dyDescent="0.25">
      <c r="A435">
        <v>434</v>
      </c>
      <c r="B435">
        <v>59.389343000000011</v>
      </c>
      <c r="C435" s="3">
        <v>1</v>
      </c>
      <c r="P435">
        <v>1</v>
      </c>
      <c r="Q435" t="str">
        <f>CONCATENATE(C435,E435,G435,I435)</f>
        <v>1</v>
      </c>
    </row>
    <row r="436" spans="1:17" x14ac:dyDescent="0.25">
      <c r="A436">
        <v>435</v>
      </c>
      <c r="B436">
        <v>59.38907600000001</v>
      </c>
      <c r="C436" s="3">
        <v>1</v>
      </c>
      <c r="H436">
        <v>62.720219000000014</v>
      </c>
      <c r="I436" s="2">
        <v>4</v>
      </c>
      <c r="P436">
        <v>2</v>
      </c>
      <c r="Q436" t="str">
        <f>CONCATENATE(C436,E436,G436,I436)</f>
        <v>14</v>
      </c>
    </row>
    <row r="437" spans="1:17" x14ac:dyDescent="0.25">
      <c r="A437">
        <v>436</v>
      </c>
      <c r="B437">
        <v>59.492317000000014</v>
      </c>
      <c r="C437" s="3">
        <v>1</v>
      </c>
      <c r="H437">
        <v>62.703522000000014</v>
      </c>
      <c r="I437" s="2">
        <v>4</v>
      </c>
      <c r="P437">
        <v>2</v>
      </c>
      <c r="Q437" t="str">
        <f>CONCATENATE(C437,E437,G437,I437)</f>
        <v>14</v>
      </c>
    </row>
    <row r="438" spans="1:17" x14ac:dyDescent="0.25">
      <c r="A438">
        <v>437</v>
      </c>
      <c r="B438">
        <v>59.418228000000013</v>
      </c>
      <c r="C438" s="3">
        <v>1</v>
      </c>
      <c r="H438">
        <v>62.72543300000001</v>
      </c>
      <c r="I438" s="2">
        <v>4</v>
      </c>
      <c r="P438">
        <v>2</v>
      </c>
      <c r="Q438" t="str">
        <f>CONCATENATE(C438,E438,G438,I438)</f>
        <v>14</v>
      </c>
    </row>
    <row r="439" spans="1:17" x14ac:dyDescent="0.25">
      <c r="A439">
        <v>438</v>
      </c>
      <c r="F439">
        <v>58.648430000000012</v>
      </c>
      <c r="G439" s="5">
        <v>3</v>
      </c>
      <c r="H439">
        <v>62.731182000000011</v>
      </c>
      <c r="I439" s="2">
        <v>4</v>
      </c>
      <c r="P439">
        <v>2</v>
      </c>
      <c r="Q439" t="str">
        <f>CONCATENATE(C439,E439,G439,I439)</f>
        <v>34</v>
      </c>
    </row>
    <row r="440" spans="1:17" x14ac:dyDescent="0.25">
      <c r="A440">
        <v>439</v>
      </c>
      <c r="F440">
        <v>58.645928000000012</v>
      </c>
      <c r="G440" s="5">
        <v>3</v>
      </c>
      <c r="H440">
        <v>62.753994000000013</v>
      </c>
      <c r="I440" s="2">
        <v>4</v>
      </c>
      <c r="P440">
        <v>2</v>
      </c>
      <c r="Q440" t="str">
        <f>CONCATENATE(C440,E440,G440,I440)</f>
        <v>34</v>
      </c>
    </row>
    <row r="441" spans="1:17" x14ac:dyDescent="0.25">
      <c r="A441">
        <v>440</v>
      </c>
      <c r="F441">
        <v>58.634655000000016</v>
      </c>
      <c r="G441" s="5">
        <v>3</v>
      </c>
      <c r="H441">
        <v>62.738785000000014</v>
      </c>
      <c r="I441" s="2">
        <v>4</v>
      </c>
      <c r="P441">
        <v>2</v>
      </c>
      <c r="Q441" t="str">
        <f>CONCATENATE(C441,E441,G441,I441)</f>
        <v>34</v>
      </c>
    </row>
    <row r="442" spans="1:17" x14ac:dyDescent="0.25">
      <c r="A442">
        <v>441</v>
      </c>
      <c r="F442">
        <v>58.638218000000016</v>
      </c>
      <c r="G442" s="5">
        <v>3</v>
      </c>
      <c r="H442">
        <v>62.72623500000001</v>
      </c>
      <c r="I442" s="2">
        <v>4</v>
      </c>
      <c r="P442">
        <v>2</v>
      </c>
      <c r="Q442" t="str">
        <f>CONCATENATE(C442,E442,G442,I442)</f>
        <v>34</v>
      </c>
    </row>
    <row r="443" spans="1:17" x14ac:dyDescent="0.25">
      <c r="A443">
        <v>442</v>
      </c>
      <c r="D443">
        <v>45.652622000000015</v>
      </c>
      <c r="E443" s="4">
        <v>2</v>
      </c>
      <c r="F443">
        <v>58.648911000000012</v>
      </c>
      <c r="G443" s="5">
        <v>3</v>
      </c>
      <c r="H443">
        <v>62.752400000000016</v>
      </c>
      <c r="I443" s="2">
        <v>4</v>
      </c>
      <c r="P443">
        <v>3</v>
      </c>
      <c r="Q443" t="str">
        <f>CONCATENATE(C443,E443,G443,I443)</f>
        <v>234</v>
      </c>
    </row>
    <row r="444" spans="1:17" x14ac:dyDescent="0.25">
      <c r="A444">
        <v>443</v>
      </c>
      <c r="D444">
        <v>45.657940000000011</v>
      </c>
      <c r="E444" s="4">
        <v>2</v>
      </c>
      <c r="F444">
        <v>58.66279200000001</v>
      </c>
      <c r="G444" s="5">
        <v>3</v>
      </c>
      <c r="H444">
        <v>62.720219000000014</v>
      </c>
      <c r="I444" s="2">
        <v>4</v>
      </c>
      <c r="P444">
        <v>3</v>
      </c>
      <c r="Q444" t="str">
        <f>CONCATENATE(C444,E444,G444,I444)</f>
        <v>234</v>
      </c>
    </row>
    <row r="445" spans="1:17" x14ac:dyDescent="0.25">
      <c r="A445">
        <v>444</v>
      </c>
      <c r="D445">
        <v>45.650494000000016</v>
      </c>
      <c r="E445" s="4">
        <v>2</v>
      </c>
      <c r="F445">
        <v>58.665291000000011</v>
      </c>
      <c r="G445" s="5">
        <v>3</v>
      </c>
      <c r="H445">
        <v>62.720219000000014</v>
      </c>
      <c r="I445" s="2">
        <v>4</v>
      </c>
      <c r="P445">
        <v>3</v>
      </c>
      <c r="Q445" t="str">
        <f>CONCATENATE(C445,E445,G445,I445)</f>
        <v>234</v>
      </c>
    </row>
    <row r="446" spans="1:17" x14ac:dyDescent="0.25">
      <c r="A446">
        <v>445</v>
      </c>
      <c r="D446">
        <v>45.632515000000012</v>
      </c>
      <c r="E446" s="4">
        <v>2</v>
      </c>
      <c r="F446">
        <v>58.655876000000013</v>
      </c>
      <c r="G446" s="5">
        <v>3</v>
      </c>
      <c r="P446">
        <v>2</v>
      </c>
      <c r="Q446" t="str">
        <f>CONCATENATE(C446,E446,G446,I446)</f>
        <v>23</v>
      </c>
    </row>
    <row r="447" spans="1:17" x14ac:dyDescent="0.25">
      <c r="A447">
        <v>446</v>
      </c>
      <c r="D447">
        <v>45.653420000000011</v>
      </c>
      <c r="E447" s="4">
        <v>2</v>
      </c>
      <c r="F447">
        <v>58.69076900000001</v>
      </c>
      <c r="G447" s="5">
        <v>3</v>
      </c>
      <c r="P447">
        <v>2</v>
      </c>
      <c r="Q447" t="str">
        <f>CONCATENATE(C447,E447,G447,I447)</f>
        <v>23</v>
      </c>
    </row>
    <row r="448" spans="1:17" x14ac:dyDescent="0.25">
      <c r="A448">
        <v>447</v>
      </c>
      <c r="D448">
        <v>45.639004000000014</v>
      </c>
      <c r="E448" s="4">
        <v>2</v>
      </c>
      <c r="F448">
        <v>58.705925000000015</v>
      </c>
      <c r="G448" s="5">
        <v>3</v>
      </c>
      <c r="P448">
        <v>2</v>
      </c>
      <c r="Q448" t="str">
        <f>CONCATENATE(C448,E448,G448,I448)</f>
        <v>23</v>
      </c>
    </row>
    <row r="449" spans="1:17" x14ac:dyDescent="0.25">
      <c r="A449">
        <v>448</v>
      </c>
      <c r="D449">
        <v>45.63469700000001</v>
      </c>
      <c r="E449" s="4">
        <v>2</v>
      </c>
      <c r="F449">
        <v>58.666409000000016</v>
      </c>
      <c r="G449" s="5">
        <v>3</v>
      </c>
      <c r="P449">
        <v>2</v>
      </c>
      <c r="Q449" t="str">
        <f>CONCATENATE(C449,E449,G449,I449)</f>
        <v>23</v>
      </c>
    </row>
    <row r="450" spans="1:17" x14ac:dyDescent="0.25">
      <c r="A450">
        <v>449</v>
      </c>
      <c r="D450">
        <v>45.636078000000012</v>
      </c>
      <c r="E450" s="4">
        <v>2</v>
      </c>
      <c r="F450">
        <v>58.588539000000011</v>
      </c>
      <c r="G450" s="5">
        <v>3</v>
      </c>
      <c r="P450">
        <v>2</v>
      </c>
      <c r="Q450" t="str">
        <f>CONCATENATE(C450,E450,G450,I450)</f>
        <v>23</v>
      </c>
    </row>
    <row r="451" spans="1:17" x14ac:dyDescent="0.25">
      <c r="A451">
        <v>450</v>
      </c>
      <c r="D451">
        <v>45.634430000000016</v>
      </c>
      <c r="E451" s="4">
        <v>2</v>
      </c>
      <c r="F451">
        <v>58.648430000000012</v>
      </c>
      <c r="G451" s="5">
        <v>3</v>
      </c>
      <c r="P451">
        <v>2</v>
      </c>
      <c r="Q451" t="str">
        <f>CONCATENATE(C451,E451,G451,I451)</f>
        <v>23</v>
      </c>
    </row>
    <row r="452" spans="1:17" x14ac:dyDescent="0.25">
      <c r="A452">
        <v>451</v>
      </c>
      <c r="D452">
        <v>45.602200000000011</v>
      </c>
      <c r="E452" s="4">
        <v>2</v>
      </c>
      <c r="P452">
        <v>1</v>
      </c>
      <c r="Q452" t="str">
        <f>CONCATENATE(C452,E452,G452,I452)</f>
        <v>2</v>
      </c>
    </row>
    <row r="453" spans="1:17" x14ac:dyDescent="0.25">
      <c r="A453">
        <v>452</v>
      </c>
      <c r="B453">
        <v>37.732006000000013</v>
      </c>
      <c r="C453" s="3">
        <v>1</v>
      </c>
      <c r="D453">
        <v>45.563904000000015</v>
      </c>
      <c r="E453" s="4">
        <v>2</v>
      </c>
      <c r="P453">
        <v>2</v>
      </c>
      <c r="Q453" t="str">
        <f>CONCATENATE(C453,E453,G453,I453)</f>
        <v>12</v>
      </c>
    </row>
    <row r="454" spans="1:17" x14ac:dyDescent="0.25">
      <c r="A454">
        <v>453</v>
      </c>
      <c r="B454">
        <v>37.715996000000011</v>
      </c>
      <c r="C454" s="3">
        <v>1</v>
      </c>
      <c r="D454">
        <v>45.651451000000016</v>
      </c>
      <c r="E454" s="4">
        <v>2</v>
      </c>
      <c r="P454">
        <v>2</v>
      </c>
      <c r="Q454" t="str">
        <f>CONCATENATE(C454,E454,G454,I454)</f>
        <v>12</v>
      </c>
    </row>
    <row r="455" spans="1:17" x14ac:dyDescent="0.25">
      <c r="A455">
        <v>454</v>
      </c>
      <c r="B455">
        <v>37.704929000000014</v>
      </c>
      <c r="C455" s="3">
        <v>1</v>
      </c>
      <c r="D455">
        <v>45.651451000000016</v>
      </c>
      <c r="E455" s="4">
        <v>2</v>
      </c>
      <c r="P455">
        <v>2</v>
      </c>
      <c r="Q455" t="str">
        <f>CONCATENATE(C455,E455,G455,I455)</f>
        <v>12</v>
      </c>
    </row>
    <row r="456" spans="1:17" x14ac:dyDescent="0.25">
      <c r="A456">
        <v>455</v>
      </c>
      <c r="B456">
        <v>37.707218000000012</v>
      </c>
      <c r="C456" s="3">
        <v>1</v>
      </c>
      <c r="P456">
        <v>1</v>
      </c>
      <c r="Q456" t="str">
        <f>CONCATENATE(C456,E456,G456,I456)</f>
        <v>1</v>
      </c>
    </row>
    <row r="457" spans="1:17" x14ac:dyDescent="0.25">
      <c r="A457">
        <v>456</v>
      </c>
      <c r="B457">
        <v>37.698708000000011</v>
      </c>
      <c r="C457" s="3">
        <v>1</v>
      </c>
      <c r="P457">
        <v>1</v>
      </c>
      <c r="Q457" t="str">
        <f>CONCATENATE(C457,E457,G457,I457)</f>
        <v>1</v>
      </c>
    </row>
    <row r="458" spans="1:17" x14ac:dyDescent="0.25">
      <c r="A458">
        <v>457</v>
      </c>
      <c r="B458">
        <v>37.708069000000016</v>
      </c>
      <c r="C458" s="3">
        <v>1</v>
      </c>
      <c r="P458">
        <v>1</v>
      </c>
      <c r="Q458" t="str">
        <f>CONCATENATE(C458,E458,G458,I458)</f>
        <v>1</v>
      </c>
    </row>
    <row r="459" spans="1:17" x14ac:dyDescent="0.25">
      <c r="A459">
        <v>458</v>
      </c>
      <c r="B459">
        <v>37.688072000000012</v>
      </c>
      <c r="C459" s="3">
        <v>1</v>
      </c>
      <c r="P459">
        <v>1</v>
      </c>
      <c r="Q459" t="str">
        <f>CONCATENATE(C459,E459,G459,I459)</f>
        <v>1</v>
      </c>
    </row>
    <row r="460" spans="1:17" x14ac:dyDescent="0.25">
      <c r="A460">
        <v>459</v>
      </c>
      <c r="B460">
        <v>37.668923000000014</v>
      </c>
      <c r="C460" s="3">
        <v>1</v>
      </c>
      <c r="H460">
        <v>43.990536000000013</v>
      </c>
      <c r="I460" s="2">
        <v>4</v>
      </c>
      <c r="P460">
        <v>2</v>
      </c>
      <c r="Q460" t="str">
        <f>CONCATENATE(C460,E460,G460,I460)</f>
        <v>14</v>
      </c>
    </row>
    <row r="461" spans="1:17" x14ac:dyDescent="0.25">
      <c r="A461">
        <v>460</v>
      </c>
      <c r="B461">
        <v>37.662701000000013</v>
      </c>
      <c r="C461" s="3">
        <v>1</v>
      </c>
      <c r="H461">
        <v>43.983936000000014</v>
      </c>
      <c r="I461" s="2">
        <v>4</v>
      </c>
      <c r="P461">
        <v>2</v>
      </c>
      <c r="Q461" t="str">
        <f>CONCATENATE(C461,E461,G461,I461)</f>
        <v>14</v>
      </c>
    </row>
    <row r="462" spans="1:17" x14ac:dyDescent="0.25">
      <c r="A462">
        <v>461</v>
      </c>
      <c r="B462">
        <v>37.716583000000014</v>
      </c>
      <c r="C462" s="3">
        <v>1</v>
      </c>
      <c r="H462">
        <v>43.974045000000011</v>
      </c>
      <c r="I462" s="2">
        <v>4</v>
      </c>
      <c r="P462">
        <v>2</v>
      </c>
      <c r="Q462" t="str">
        <f>CONCATENATE(C462,E462,G462,I462)</f>
        <v>14</v>
      </c>
    </row>
    <row r="463" spans="1:17" x14ac:dyDescent="0.25">
      <c r="A463">
        <v>462</v>
      </c>
      <c r="B463">
        <v>37.717114000000016</v>
      </c>
      <c r="C463" s="3">
        <v>1</v>
      </c>
      <c r="H463">
        <v>44.025002000000015</v>
      </c>
      <c r="I463" s="2">
        <v>4</v>
      </c>
      <c r="P463">
        <v>2</v>
      </c>
      <c r="Q463" t="str">
        <f>CONCATENATE(C463,E463,G463,I463)</f>
        <v>14</v>
      </c>
    </row>
    <row r="464" spans="1:17" x14ac:dyDescent="0.25">
      <c r="A464">
        <v>463</v>
      </c>
      <c r="B464">
        <v>37.625523000000015</v>
      </c>
      <c r="C464" s="3">
        <v>1</v>
      </c>
      <c r="H464">
        <v>44.017555000000016</v>
      </c>
      <c r="I464" s="2">
        <v>4</v>
      </c>
      <c r="P464">
        <v>2</v>
      </c>
      <c r="Q464" t="str">
        <f>CONCATENATE(C464,E464,G464,I464)</f>
        <v>14</v>
      </c>
    </row>
    <row r="465" spans="1:17" x14ac:dyDescent="0.25">
      <c r="A465">
        <v>464</v>
      </c>
      <c r="B465">
        <v>37.732006000000013</v>
      </c>
      <c r="C465" s="3">
        <v>1</v>
      </c>
      <c r="F465">
        <v>38.289845000000014</v>
      </c>
      <c r="G465" s="5">
        <v>3</v>
      </c>
      <c r="H465">
        <v>44.031490000000012</v>
      </c>
      <c r="I465" s="2">
        <v>4</v>
      </c>
      <c r="P465">
        <v>3</v>
      </c>
      <c r="Q465" t="str">
        <f>CONCATENATE(C465,E465,G465,I465)</f>
        <v>134</v>
      </c>
    </row>
    <row r="466" spans="1:17" x14ac:dyDescent="0.25">
      <c r="A466">
        <v>465</v>
      </c>
      <c r="F466">
        <v>38.289845000000014</v>
      </c>
      <c r="G466" s="5">
        <v>3</v>
      </c>
      <c r="H466">
        <v>44.03494700000001</v>
      </c>
      <c r="I466" s="2">
        <v>4</v>
      </c>
      <c r="P466">
        <v>2</v>
      </c>
      <c r="Q466" t="str">
        <f>CONCATENATE(C466,E466,G466,I466)</f>
        <v>34</v>
      </c>
    </row>
    <row r="467" spans="1:17" x14ac:dyDescent="0.25">
      <c r="A467">
        <v>466</v>
      </c>
      <c r="F467">
        <v>38.289845000000014</v>
      </c>
      <c r="G467" s="5">
        <v>3</v>
      </c>
      <c r="H467">
        <v>44.015797000000013</v>
      </c>
      <c r="I467" s="2">
        <v>4</v>
      </c>
      <c r="P467">
        <v>2</v>
      </c>
      <c r="Q467" t="str">
        <f>CONCATENATE(C467,E467,G467,I467)</f>
        <v>34</v>
      </c>
    </row>
    <row r="468" spans="1:17" x14ac:dyDescent="0.25">
      <c r="A468">
        <v>467</v>
      </c>
      <c r="D468">
        <v>26.50194900000001</v>
      </c>
      <c r="E468" s="4">
        <v>2</v>
      </c>
      <c r="F468">
        <v>38.289845000000014</v>
      </c>
      <c r="G468" s="5">
        <v>3</v>
      </c>
      <c r="H468">
        <v>44.006439000000015</v>
      </c>
      <c r="I468" s="2">
        <v>4</v>
      </c>
      <c r="P468">
        <v>3</v>
      </c>
      <c r="Q468" t="str">
        <f>CONCATENATE(C468,E468,G468,I468)</f>
        <v>234</v>
      </c>
    </row>
    <row r="469" spans="1:17" x14ac:dyDescent="0.25">
      <c r="A469">
        <v>468</v>
      </c>
      <c r="D469">
        <v>26.469824000000017</v>
      </c>
      <c r="E469" s="4">
        <v>2</v>
      </c>
      <c r="F469">
        <v>38.289845000000014</v>
      </c>
      <c r="G469" s="5">
        <v>3</v>
      </c>
      <c r="H469">
        <v>43.97032200000001</v>
      </c>
      <c r="I469" s="2">
        <v>4</v>
      </c>
      <c r="P469">
        <v>3</v>
      </c>
      <c r="Q469" t="str">
        <f>CONCATENATE(C469,E469,G469,I469)</f>
        <v>234</v>
      </c>
    </row>
    <row r="470" spans="1:17" x14ac:dyDescent="0.25">
      <c r="A470">
        <v>469</v>
      </c>
      <c r="D470">
        <v>26.498013000000014</v>
      </c>
      <c r="E470" s="4">
        <v>2</v>
      </c>
      <c r="F470">
        <v>38.289845000000014</v>
      </c>
      <c r="G470" s="5">
        <v>3</v>
      </c>
      <c r="H470">
        <v>43.97032200000001</v>
      </c>
      <c r="I470" s="2">
        <v>4</v>
      </c>
      <c r="P470">
        <v>3</v>
      </c>
      <c r="Q470" t="str">
        <f>CONCATENATE(C470,E470,G470,I470)</f>
        <v>234</v>
      </c>
    </row>
    <row r="471" spans="1:17" x14ac:dyDescent="0.25">
      <c r="A471">
        <v>470</v>
      </c>
      <c r="D471">
        <v>26.478653000000008</v>
      </c>
      <c r="E471" s="4">
        <v>2</v>
      </c>
      <c r="F471">
        <v>38.289845000000014</v>
      </c>
      <c r="G471" s="5">
        <v>3</v>
      </c>
      <c r="P471">
        <v>2</v>
      </c>
      <c r="Q471" t="str">
        <f>CONCATENATE(C471,E471,G471,I471)</f>
        <v>23</v>
      </c>
    </row>
    <row r="472" spans="1:17" x14ac:dyDescent="0.25">
      <c r="A472">
        <v>471</v>
      </c>
      <c r="D472">
        <v>26.498280000000008</v>
      </c>
      <c r="E472" s="4">
        <v>2</v>
      </c>
      <c r="F472">
        <v>38.289845000000014</v>
      </c>
      <c r="G472" s="5">
        <v>3</v>
      </c>
      <c r="P472">
        <v>2</v>
      </c>
      <c r="Q472" t="str">
        <f>CONCATENATE(C472,E472,G472,I472)</f>
        <v>23</v>
      </c>
    </row>
    <row r="473" spans="1:17" x14ac:dyDescent="0.25">
      <c r="A473">
        <v>472</v>
      </c>
      <c r="D473">
        <v>26.518597000000014</v>
      </c>
      <c r="E473" s="4">
        <v>2</v>
      </c>
      <c r="F473">
        <v>38.289845000000014</v>
      </c>
      <c r="G473" s="5">
        <v>3</v>
      </c>
      <c r="P473">
        <v>2</v>
      </c>
      <c r="Q473" t="str">
        <f>CONCATENATE(C473,E473,G473,I473)</f>
        <v>23</v>
      </c>
    </row>
    <row r="474" spans="1:17" x14ac:dyDescent="0.25">
      <c r="A474">
        <v>473</v>
      </c>
      <c r="D474">
        <v>26.516203000000012</v>
      </c>
      <c r="E474" s="4">
        <v>2</v>
      </c>
      <c r="F474">
        <v>38.289845000000014</v>
      </c>
      <c r="G474" s="5">
        <v>3</v>
      </c>
      <c r="P474">
        <v>2</v>
      </c>
      <c r="Q474" t="str">
        <f>CONCATENATE(C474,E474,G474,I474)</f>
        <v>23</v>
      </c>
    </row>
    <row r="475" spans="1:17" x14ac:dyDescent="0.25">
      <c r="A475">
        <v>474</v>
      </c>
      <c r="D475">
        <v>26.484556000000012</v>
      </c>
      <c r="E475" s="4">
        <v>2</v>
      </c>
      <c r="F475">
        <v>38.289845000000014</v>
      </c>
      <c r="G475" s="5">
        <v>3</v>
      </c>
      <c r="P475">
        <v>2</v>
      </c>
      <c r="Q475" t="str">
        <f>CONCATENATE(C475,E475,G475,I475)</f>
        <v>23</v>
      </c>
    </row>
    <row r="476" spans="1:17" x14ac:dyDescent="0.25">
      <c r="A476">
        <v>475</v>
      </c>
      <c r="D476">
        <v>26.45759000000001</v>
      </c>
      <c r="E476" s="4">
        <v>2</v>
      </c>
      <c r="F476">
        <v>38.289845000000014</v>
      </c>
      <c r="G476" s="5">
        <v>3</v>
      </c>
      <c r="P476">
        <v>2</v>
      </c>
      <c r="Q476" t="str">
        <f>CONCATENATE(C476,E476,G476,I476)</f>
        <v>23</v>
      </c>
    </row>
    <row r="477" spans="1:17" x14ac:dyDescent="0.25">
      <c r="A477">
        <v>476</v>
      </c>
      <c r="D477">
        <v>26.479983000000011</v>
      </c>
      <c r="E477" s="4">
        <v>2</v>
      </c>
      <c r="F477">
        <v>38.289845000000014</v>
      </c>
      <c r="G477" s="5">
        <v>3</v>
      </c>
      <c r="P477">
        <v>2</v>
      </c>
      <c r="Q477" t="str">
        <f>CONCATENATE(C477,E477,G477,I477)</f>
        <v>23</v>
      </c>
    </row>
    <row r="478" spans="1:17" x14ac:dyDescent="0.25">
      <c r="A478">
        <v>477</v>
      </c>
      <c r="D478">
        <v>26.450144000000009</v>
      </c>
      <c r="E478" s="4">
        <v>2</v>
      </c>
      <c r="F478">
        <v>38.289845000000014</v>
      </c>
      <c r="G478" s="5">
        <v>3</v>
      </c>
      <c r="P478">
        <v>2</v>
      </c>
      <c r="Q478" t="str">
        <f>CONCATENATE(C478,E478,G478,I478)</f>
        <v>23</v>
      </c>
    </row>
    <row r="479" spans="1:17" x14ac:dyDescent="0.25">
      <c r="A479">
        <v>478</v>
      </c>
      <c r="D479">
        <v>26.469771000000009</v>
      </c>
      <c r="E479" s="4">
        <v>2</v>
      </c>
      <c r="F479">
        <v>38.289845000000014</v>
      </c>
      <c r="G479" s="5">
        <v>3</v>
      </c>
      <c r="P479">
        <v>2</v>
      </c>
      <c r="Q479" t="str">
        <f>CONCATENATE(C479,E479,G479,I479)</f>
        <v>23</v>
      </c>
    </row>
    <row r="480" spans="1:17" x14ac:dyDescent="0.25">
      <c r="A480">
        <v>479</v>
      </c>
      <c r="D480">
        <v>26.483174000000012</v>
      </c>
      <c r="E480" s="4">
        <v>2</v>
      </c>
      <c r="F480">
        <v>38.289845000000014</v>
      </c>
      <c r="G480" s="5">
        <v>3</v>
      </c>
      <c r="P480">
        <v>2</v>
      </c>
      <c r="Q480" t="str">
        <f>CONCATENATE(C480,E480,G480,I480)</f>
        <v>23</v>
      </c>
    </row>
    <row r="481" spans="1:17" x14ac:dyDescent="0.25">
      <c r="A481">
        <v>480</v>
      </c>
      <c r="B481">
        <v>19.918065000000013</v>
      </c>
      <c r="C481" s="3">
        <v>1</v>
      </c>
      <c r="D481">
        <v>26.465037000000009</v>
      </c>
      <c r="E481" s="4">
        <v>2</v>
      </c>
      <c r="F481">
        <v>38.289845000000014</v>
      </c>
      <c r="G481" s="5">
        <v>3</v>
      </c>
      <c r="P481">
        <v>3</v>
      </c>
      <c r="Q481" t="str">
        <f>CONCATENATE(C481,E481,G481,I481)</f>
        <v>123</v>
      </c>
    </row>
    <row r="482" spans="1:17" x14ac:dyDescent="0.25">
      <c r="A482">
        <v>481</v>
      </c>
      <c r="B482">
        <v>19.918065000000013</v>
      </c>
      <c r="C482" s="3">
        <v>1</v>
      </c>
      <c r="D482">
        <v>26.435835000000012</v>
      </c>
      <c r="E482" s="4">
        <v>2</v>
      </c>
      <c r="F482">
        <v>38.289845000000014</v>
      </c>
      <c r="G482" s="5">
        <v>3</v>
      </c>
      <c r="P482">
        <v>3</v>
      </c>
      <c r="Q482" t="str">
        <f>CONCATENATE(C482,E482,G482,I482)</f>
        <v>123</v>
      </c>
    </row>
    <row r="483" spans="1:17" x14ac:dyDescent="0.25">
      <c r="A483">
        <v>482</v>
      </c>
      <c r="B483">
        <v>19.915513000000011</v>
      </c>
      <c r="C483" s="3">
        <v>1</v>
      </c>
      <c r="D483">
        <v>26.50194900000001</v>
      </c>
      <c r="E483" s="4">
        <v>2</v>
      </c>
      <c r="P483">
        <v>2</v>
      </c>
      <c r="Q483" t="str">
        <f>CONCATENATE(C483,E483,G483,I483)</f>
        <v>12</v>
      </c>
    </row>
    <row r="484" spans="1:17" x14ac:dyDescent="0.25">
      <c r="A484">
        <v>483</v>
      </c>
      <c r="B484">
        <v>19.865091000000014</v>
      </c>
      <c r="C484" s="3">
        <v>1</v>
      </c>
      <c r="D484">
        <v>26.50194900000001</v>
      </c>
      <c r="E484" s="4">
        <v>2</v>
      </c>
      <c r="H484">
        <v>29.254187000000016</v>
      </c>
      <c r="I484" s="2">
        <v>4</v>
      </c>
      <c r="P484">
        <v>3</v>
      </c>
      <c r="Q484" t="str">
        <f>CONCATENATE(C484,E484,G484,I484)</f>
        <v>124</v>
      </c>
    </row>
    <row r="485" spans="1:17" x14ac:dyDescent="0.25">
      <c r="A485">
        <v>484</v>
      </c>
      <c r="B485">
        <v>19.907695000000011</v>
      </c>
      <c r="C485" s="3">
        <v>1</v>
      </c>
      <c r="H485">
        <v>29.177542000000017</v>
      </c>
      <c r="I485" s="2">
        <v>4</v>
      </c>
      <c r="P485">
        <v>2</v>
      </c>
      <c r="Q485" t="str">
        <f>CONCATENATE(C485,E485,G485,I485)</f>
        <v>14</v>
      </c>
    </row>
    <row r="486" spans="1:17" x14ac:dyDescent="0.25">
      <c r="A486">
        <v>485</v>
      </c>
      <c r="B486">
        <v>19.885727000000017</v>
      </c>
      <c r="C486" s="3">
        <v>1</v>
      </c>
      <c r="H486">
        <v>29.165894000000009</v>
      </c>
      <c r="I486" s="2">
        <v>4</v>
      </c>
      <c r="J486">
        <v>37.840935000000016</v>
      </c>
      <c r="K486" t="s">
        <v>22</v>
      </c>
      <c r="Q486" t="str">
        <f>CONCATENATE(C486,E486,G486,I486)</f>
        <v>14</v>
      </c>
    </row>
    <row r="487" spans="1:17" x14ac:dyDescent="0.25">
      <c r="A487">
        <v>486</v>
      </c>
      <c r="Q487" t="str">
        <f>CONCATENATE(C487,E487,G487,I487)</f>
        <v/>
      </c>
    </row>
    <row r="488" spans="1:17" x14ac:dyDescent="0.25">
      <c r="A488">
        <v>487</v>
      </c>
      <c r="J488">
        <v>235.51931500000001</v>
      </c>
      <c r="K488" t="s">
        <v>22</v>
      </c>
      <c r="Q488" t="str">
        <f>CONCATENATE(C488,E488,G488,I488)</f>
        <v/>
      </c>
    </row>
    <row r="489" spans="1:17" x14ac:dyDescent="0.25">
      <c r="A489">
        <v>488</v>
      </c>
      <c r="D489">
        <v>247.48873700000001</v>
      </c>
      <c r="E489" s="4">
        <v>2</v>
      </c>
      <c r="P489">
        <v>1</v>
      </c>
      <c r="Q489" t="str">
        <f>CONCATENATE(C489,E489,G489,I489)</f>
        <v>2</v>
      </c>
    </row>
    <row r="490" spans="1:17" x14ac:dyDescent="0.25">
      <c r="A490">
        <v>489</v>
      </c>
      <c r="D490">
        <v>247.532419</v>
      </c>
      <c r="E490" s="4">
        <v>2</v>
      </c>
      <c r="P490">
        <v>1</v>
      </c>
      <c r="Q490" t="str">
        <f>CONCATENATE(C490,E490,G490,I490)</f>
        <v>2</v>
      </c>
    </row>
    <row r="491" spans="1:17" x14ac:dyDescent="0.25">
      <c r="A491">
        <v>490</v>
      </c>
      <c r="D491">
        <v>247.53704999999999</v>
      </c>
      <c r="E491" s="4">
        <v>2</v>
      </c>
      <c r="P491">
        <v>1</v>
      </c>
      <c r="Q491" t="str">
        <f>CONCATENATE(C491,E491,G491,I491)</f>
        <v>2</v>
      </c>
    </row>
    <row r="492" spans="1:17" x14ac:dyDescent="0.25">
      <c r="A492">
        <v>491</v>
      </c>
      <c r="D492">
        <v>247.51273900000001</v>
      </c>
      <c r="E492" s="4">
        <v>2</v>
      </c>
      <c r="P492">
        <v>1</v>
      </c>
      <c r="Q492" t="str">
        <f>CONCATENATE(C492,E492,G492,I492)</f>
        <v>2</v>
      </c>
    </row>
    <row r="493" spans="1:17" x14ac:dyDescent="0.25">
      <c r="A493">
        <v>492</v>
      </c>
      <c r="D493">
        <v>247.49505399999998</v>
      </c>
      <c r="E493" s="4">
        <v>2</v>
      </c>
      <c r="P493">
        <v>1</v>
      </c>
      <c r="Q493" t="str">
        <f>CONCATENATE(C493,E493,G493,I493)</f>
        <v>2</v>
      </c>
    </row>
    <row r="494" spans="1:17" x14ac:dyDescent="0.25">
      <c r="A494">
        <v>493</v>
      </c>
      <c r="D494">
        <v>247.51499699999999</v>
      </c>
      <c r="E494" s="4">
        <v>2</v>
      </c>
      <c r="P494">
        <v>1</v>
      </c>
      <c r="Q494" t="str">
        <f>CONCATENATE(C494,E494,G494,I494)</f>
        <v>2</v>
      </c>
    </row>
    <row r="495" spans="1:17" x14ac:dyDescent="0.25">
      <c r="A495">
        <v>494</v>
      </c>
      <c r="D495">
        <v>247.52663200000001</v>
      </c>
      <c r="E495" s="4">
        <v>2</v>
      </c>
      <c r="P495">
        <v>1</v>
      </c>
      <c r="Q495" t="str">
        <f>CONCATENATE(C495,E495,G495,I495)</f>
        <v>2</v>
      </c>
    </row>
    <row r="496" spans="1:17" x14ac:dyDescent="0.25">
      <c r="A496">
        <v>495</v>
      </c>
      <c r="D496">
        <v>247.48042100000001</v>
      </c>
      <c r="E496" s="4">
        <v>2</v>
      </c>
      <c r="P496">
        <v>1</v>
      </c>
      <c r="Q496" t="str">
        <f>CONCATENATE(C496,E496,G496,I496)</f>
        <v>2</v>
      </c>
    </row>
    <row r="497" spans="1:17" x14ac:dyDescent="0.25">
      <c r="A497">
        <v>496</v>
      </c>
      <c r="D497">
        <v>247.50226000000001</v>
      </c>
      <c r="E497" s="4">
        <v>2</v>
      </c>
      <c r="P497">
        <v>1</v>
      </c>
      <c r="Q497" t="str">
        <f>CONCATENATE(C497,E497,G497,I497)</f>
        <v>2</v>
      </c>
    </row>
    <row r="498" spans="1:17" x14ac:dyDescent="0.25">
      <c r="A498">
        <v>497</v>
      </c>
      <c r="D498">
        <v>247.54631599999999</v>
      </c>
      <c r="E498" s="4">
        <v>2</v>
      </c>
      <c r="F498">
        <v>252.12457799999999</v>
      </c>
      <c r="G498" s="5">
        <v>3</v>
      </c>
      <c r="P498">
        <v>2</v>
      </c>
      <c r="Q498" t="str">
        <f>CONCATENATE(C498,E498,G498,I498)</f>
        <v>23</v>
      </c>
    </row>
    <row r="499" spans="1:17" x14ac:dyDescent="0.25">
      <c r="A499">
        <v>498</v>
      </c>
      <c r="D499">
        <v>247.50284399999998</v>
      </c>
      <c r="E499" s="4">
        <v>2</v>
      </c>
      <c r="F499">
        <v>252.166315</v>
      </c>
      <c r="G499" s="5">
        <v>3</v>
      </c>
      <c r="H499">
        <v>250.50183999999999</v>
      </c>
      <c r="I499" s="2">
        <v>4</v>
      </c>
      <c r="P499">
        <v>3</v>
      </c>
      <c r="Q499" t="str">
        <f>CONCATENATE(C499,E499,G499,I499)</f>
        <v>234</v>
      </c>
    </row>
    <row r="500" spans="1:17" x14ac:dyDescent="0.25">
      <c r="A500">
        <v>499</v>
      </c>
      <c r="D500">
        <v>247.50689499999999</v>
      </c>
      <c r="E500" s="4">
        <v>2</v>
      </c>
      <c r="F500">
        <v>252.17563000000001</v>
      </c>
      <c r="G500" s="5">
        <v>3</v>
      </c>
      <c r="H500">
        <v>250.47947499999998</v>
      </c>
      <c r="I500" s="2">
        <v>4</v>
      </c>
      <c r="P500">
        <v>3</v>
      </c>
      <c r="Q500" t="str">
        <f>CONCATENATE(C500,E500,G500,I500)</f>
        <v>234</v>
      </c>
    </row>
    <row r="501" spans="1:17" x14ac:dyDescent="0.25">
      <c r="A501">
        <v>500</v>
      </c>
      <c r="D501">
        <v>247.498842</v>
      </c>
      <c r="E501" s="4">
        <v>2</v>
      </c>
      <c r="F501">
        <v>252.21036699999999</v>
      </c>
      <c r="G501" s="5">
        <v>3</v>
      </c>
      <c r="H501">
        <v>250.50121100000001</v>
      </c>
      <c r="I501" s="2">
        <v>4</v>
      </c>
      <c r="P501">
        <v>3</v>
      </c>
      <c r="Q501" t="str">
        <f>CONCATENATE(C501,E501,G501,I501)</f>
        <v>234</v>
      </c>
    </row>
    <row r="502" spans="1:17" x14ac:dyDescent="0.25">
      <c r="A502">
        <v>501</v>
      </c>
      <c r="F502">
        <v>252.16968299999999</v>
      </c>
      <c r="G502" s="5">
        <v>3</v>
      </c>
      <c r="H502">
        <v>250.495317</v>
      </c>
      <c r="I502" s="2">
        <v>4</v>
      </c>
      <c r="P502">
        <v>2</v>
      </c>
      <c r="Q502" t="str">
        <f>CONCATENATE(C502,E502,G502,I502)</f>
        <v>34</v>
      </c>
    </row>
    <row r="503" spans="1:17" x14ac:dyDescent="0.25">
      <c r="A503">
        <v>502</v>
      </c>
      <c r="F503">
        <v>252.139105</v>
      </c>
      <c r="G503" s="5">
        <v>3</v>
      </c>
      <c r="H503">
        <v>250.50315599999999</v>
      </c>
      <c r="I503" s="2">
        <v>4</v>
      </c>
      <c r="P503">
        <v>2</v>
      </c>
      <c r="Q503" t="str">
        <f>CONCATENATE(C503,E503,G503,I503)</f>
        <v>34</v>
      </c>
    </row>
    <row r="504" spans="1:17" x14ac:dyDescent="0.25">
      <c r="A504">
        <v>503</v>
      </c>
      <c r="F504">
        <v>252.158209</v>
      </c>
      <c r="G504" s="5">
        <v>3</v>
      </c>
      <c r="H504">
        <v>250.547685</v>
      </c>
      <c r="I504" s="2">
        <v>4</v>
      </c>
      <c r="P504">
        <v>2</v>
      </c>
      <c r="Q504" t="str">
        <f>CONCATENATE(C504,E504,G504,I504)</f>
        <v>34</v>
      </c>
    </row>
    <row r="505" spans="1:17" x14ac:dyDescent="0.25">
      <c r="A505">
        <v>504</v>
      </c>
      <c r="F505">
        <v>252.159052</v>
      </c>
      <c r="G505" s="5">
        <v>3</v>
      </c>
      <c r="H505">
        <v>250.52505300000001</v>
      </c>
      <c r="I505" s="2">
        <v>4</v>
      </c>
      <c r="P505">
        <v>2</v>
      </c>
      <c r="Q505" t="str">
        <f>CONCATENATE(C505,E505,G505,I505)</f>
        <v>34</v>
      </c>
    </row>
    <row r="506" spans="1:17" x14ac:dyDescent="0.25">
      <c r="A506">
        <v>505</v>
      </c>
      <c r="B506">
        <v>234.84989300000001</v>
      </c>
      <c r="C506" s="3">
        <v>1</v>
      </c>
      <c r="F506">
        <v>252.18136799999999</v>
      </c>
      <c r="G506" s="5">
        <v>3</v>
      </c>
      <c r="H506">
        <v>250.55894599999999</v>
      </c>
      <c r="I506" s="2">
        <v>4</v>
      </c>
      <c r="P506">
        <v>3</v>
      </c>
      <c r="Q506" t="str">
        <f>CONCATENATE(C506,E506,G506,I506)</f>
        <v>134</v>
      </c>
    </row>
    <row r="507" spans="1:17" x14ac:dyDescent="0.25">
      <c r="A507">
        <v>506</v>
      </c>
      <c r="B507">
        <v>234.816475</v>
      </c>
      <c r="C507" s="3">
        <v>1</v>
      </c>
      <c r="F507">
        <v>252.18136799999999</v>
      </c>
      <c r="G507" s="5">
        <v>3</v>
      </c>
      <c r="H507">
        <v>250.54963100000001</v>
      </c>
      <c r="I507" s="2">
        <v>4</v>
      </c>
      <c r="P507">
        <v>3</v>
      </c>
      <c r="Q507" t="str">
        <f>CONCATENATE(C507,E507,G507,I507)</f>
        <v>134</v>
      </c>
    </row>
    <row r="508" spans="1:17" x14ac:dyDescent="0.25">
      <c r="A508">
        <v>507</v>
      </c>
      <c r="B508">
        <v>234.85615899999999</v>
      </c>
      <c r="C508" s="3">
        <v>1</v>
      </c>
      <c r="H508">
        <v>250.53089299999999</v>
      </c>
      <c r="I508" s="2">
        <v>4</v>
      </c>
      <c r="P508">
        <v>2</v>
      </c>
      <c r="Q508" t="str">
        <f>CONCATENATE(C508,E508,G508,I508)</f>
        <v>14</v>
      </c>
    </row>
    <row r="509" spans="1:17" x14ac:dyDescent="0.25">
      <c r="A509">
        <v>508</v>
      </c>
      <c r="B509">
        <v>234.84363100000002</v>
      </c>
      <c r="C509" s="3">
        <v>1</v>
      </c>
      <c r="H509">
        <v>250.49052599999999</v>
      </c>
      <c r="I509" s="2">
        <v>4</v>
      </c>
      <c r="P509">
        <v>2</v>
      </c>
      <c r="Q509" t="str">
        <f>CONCATENATE(C509,E509,G509,I509)</f>
        <v>14</v>
      </c>
    </row>
    <row r="510" spans="1:17" x14ac:dyDescent="0.25">
      <c r="A510">
        <v>509</v>
      </c>
      <c r="B510">
        <v>234.84884199999999</v>
      </c>
      <c r="C510" s="3">
        <v>1</v>
      </c>
      <c r="H510">
        <v>250.52163100000001</v>
      </c>
      <c r="I510" s="2">
        <v>4</v>
      </c>
      <c r="P510">
        <v>2</v>
      </c>
      <c r="Q510" t="str">
        <f>CONCATENATE(C510,E510,G510,I510)</f>
        <v>14</v>
      </c>
    </row>
    <row r="511" spans="1:17" x14ac:dyDescent="0.25">
      <c r="A511">
        <v>510</v>
      </c>
      <c r="B511">
        <v>234.832842</v>
      </c>
      <c r="C511" s="3">
        <v>1</v>
      </c>
      <c r="H511">
        <v>250.52163100000001</v>
      </c>
      <c r="I511" s="2">
        <v>4</v>
      </c>
      <c r="P511">
        <v>2</v>
      </c>
      <c r="Q511" t="str">
        <f>CONCATENATE(C511,E511,G511,I511)</f>
        <v>14</v>
      </c>
    </row>
    <row r="512" spans="1:17" x14ac:dyDescent="0.25">
      <c r="A512">
        <v>511</v>
      </c>
      <c r="B512">
        <v>234.821472</v>
      </c>
      <c r="C512" s="3">
        <v>1</v>
      </c>
      <c r="P512">
        <v>1</v>
      </c>
      <c r="Q512" t="str">
        <f>CONCATENATE(C512,E512,G512,I512)</f>
        <v>1</v>
      </c>
    </row>
    <row r="513" spans="1:17" x14ac:dyDescent="0.25">
      <c r="A513">
        <v>512</v>
      </c>
      <c r="B513">
        <v>234.85063099999999</v>
      </c>
      <c r="C513" s="3">
        <v>1</v>
      </c>
      <c r="P513">
        <v>1</v>
      </c>
      <c r="Q513" t="str">
        <f>CONCATENATE(C513,E513,G513,I513)</f>
        <v>1</v>
      </c>
    </row>
    <row r="514" spans="1:17" x14ac:dyDescent="0.25">
      <c r="A514">
        <v>513</v>
      </c>
      <c r="B514">
        <v>234.83515699999998</v>
      </c>
      <c r="C514" s="3">
        <v>1</v>
      </c>
      <c r="D514">
        <v>227.72978900000001</v>
      </c>
      <c r="E514" s="4">
        <v>2</v>
      </c>
      <c r="P514">
        <v>2</v>
      </c>
      <c r="Q514" t="str">
        <f>CONCATENATE(C514,E514,G514,I514)</f>
        <v>12</v>
      </c>
    </row>
    <row r="515" spans="1:17" x14ac:dyDescent="0.25">
      <c r="A515">
        <v>514</v>
      </c>
      <c r="B515">
        <v>234.86</v>
      </c>
      <c r="C515" s="3">
        <v>1</v>
      </c>
      <c r="D515">
        <v>227.69868399999999</v>
      </c>
      <c r="E515" s="4">
        <v>2</v>
      </c>
      <c r="P515">
        <v>2</v>
      </c>
      <c r="Q515" t="str">
        <f>CONCATENATE(C515,E515,G515,I515)</f>
        <v>12</v>
      </c>
    </row>
    <row r="516" spans="1:17" x14ac:dyDescent="0.25">
      <c r="A516">
        <v>515</v>
      </c>
      <c r="B516">
        <v>234.86352499999998</v>
      </c>
      <c r="C516" s="3">
        <v>1</v>
      </c>
      <c r="D516">
        <v>227.69852499999999</v>
      </c>
      <c r="E516" s="4">
        <v>2</v>
      </c>
      <c r="P516">
        <v>2</v>
      </c>
      <c r="Q516" t="str">
        <f>CONCATENATE(C516,E516,G516,I516)</f>
        <v>12</v>
      </c>
    </row>
    <row r="517" spans="1:17" x14ac:dyDescent="0.25">
      <c r="A517">
        <v>516</v>
      </c>
      <c r="D517">
        <v>227.712053</v>
      </c>
      <c r="E517" s="4">
        <v>2</v>
      </c>
      <c r="P517">
        <v>1</v>
      </c>
      <c r="Q517" t="str">
        <f>CONCATENATE(C517,E517,G517,I517)</f>
        <v>2</v>
      </c>
    </row>
    <row r="518" spans="1:17" x14ac:dyDescent="0.25">
      <c r="A518">
        <v>517</v>
      </c>
      <c r="D518">
        <v>227.71763100000001</v>
      </c>
      <c r="E518" s="4">
        <v>2</v>
      </c>
      <c r="P518">
        <v>1</v>
      </c>
      <c r="Q518" t="str">
        <f>CONCATENATE(C518,E518,G518,I518)</f>
        <v>2</v>
      </c>
    </row>
    <row r="519" spans="1:17" x14ac:dyDescent="0.25">
      <c r="A519">
        <v>518</v>
      </c>
      <c r="D519">
        <v>227.721158</v>
      </c>
      <c r="E519" s="4">
        <v>2</v>
      </c>
      <c r="P519">
        <v>1</v>
      </c>
      <c r="Q519" t="str">
        <f>CONCATENATE(C519,E519,G519,I519)</f>
        <v>2</v>
      </c>
    </row>
    <row r="520" spans="1:17" x14ac:dyDescent="0.25">
      <c r="A520">
        <v>519</v>
      </c>
      <c r="D520">
        <v>227.73484099999999</v>
      </c>
      <c r="E520" s="4">
        <v>2</v>
      </c>
      <c r="P520">
        <v>1</v>
      </c>
      <c r="Q520" t="str">
        <f>CONCATENATE(C520,E520,G520,I520)</f>
        <v>2</v>
      </c>
    </row>
    <row r="521" spans="1:17" x14ac:dyDescent="0.25">
      <c r="A521">
        <v>520</v>
      </c>
      <c r="D521">
        <v>227.734894</v>
      </c>
      <c r="E521" s="4">
        <v>2</v>
      </c>
      <c r="F521">
        <v>231.739</v>
      </c>
      <c r="G521" s="5">
        <v>3</v>
      </c>
      <c r="P521">
        <v>2</v>
      </c>
      <c r="Q521" t="str">
        <f>CONCATENATE(C521,E521,G521,I521)</f>
        <v>23</v>
      </c>
    </row>
    <row r="522" spans="1:17" x14ac:dyDescent="0.25">
      <c r="A522">
        <v>521</v>
      </c>
      <c r="D522">
        <v>227.74989500000001</v>
      </c>
      <c r="E522" s="4">
        <v>2</v>
      </c>
      <c r="F522">
        <v>231.73157900000001</v>
      </c>
      <c r="G522" s="5">
        <v>3</v>
      </c>
      <c r="P522">
        <v>2</v>
      </c>
      <c r="Q522" t="str">
        <f>CONCATENATE(C522,E522,G522,I522)</f>
        <v>23</v>
      </c>
    </row>
    <row r="523" spans="1:17" x14ac:dyDescent="0.25">
      <c r="A523">
        <v>522</v>
      </c>
      <c r="D523">
        <v>227.69247300000001</v>
      </c>
      <c r="E523" s="4">
        <v>2</v>
      </c>
      <c r="F523">
        <v>231.7</v>
      </c>
      <c r="G523" s="5">
        <v>3</v>
      </c>
      <c r="P523">
        <v>2</v>
      </c>
      <c r="Q523" t="str">
        <f>CONCATENATE(C523,E523,G523,I523)</f>
        <v>23</v>
      </c>
    </row>
    <row r="524" spans="1:17" x14ac:dyDescent="0.25">
      <c r="A524">
        <v>523</v>
      </c>
      <c r="D524">
        <v>227.72978900000001</v>
      </c>
      <c r="E524" s="4">
        <v>2</v>
      </c>
      <c r="F524">
        <v>231.709631</v>
      </c>
      <c r="G524" s="5">
        <v>3</v>
      </c>
      <c r="P524">
        <v>2</v>
      </c>
      <c r="Q524" t="str">
        <f>CONCATENATE(C524,E524,G524,I524)</f>
        <v>23</v>
      </c>
    </row>
    <row r="525" spans="1:17" x14ac:dyDescent="0.25">
      <c r="A525">
        <v>524</v>
      </c>
      <c r="F525">
        <v>231.72547299999999</v>
      </c>
      <c r="G525" s="5">
        <v>3</v>
      </c>
      <c r="H525">
        <v>228.885683</v>
      </c>
      <c r="I525" s="2">
        <v>4</v>
      </c>
      <c r="P525">
        <v>2</v>
      </c>
      <c r="Q525" t="str">
        <f>CONCATENATE(C525,E525,G525,I525)</f>
        <v>34</v>
      </c>
    </row>
    <row r="526" spans="1:17" x14ac:dyDescent="0.25">
      <c r="A526">
        <v>525</v>
      </c>
      <c r="F526">
        <v>231.71468300000001</v>
      </c>
      <c r="G526" s="5">
        <v>3</v>
      </c>
      <c r="H526">
        <v>228.84705299999999</v>
      </c>
      <c r="I526" s="2">
        <v>4</v>
      </c>
      <c r="P526">
        <v>2</v>
      </c>
      <c r="Q526" t="str">
        <f>CONCATENATE(C526,E526,G526,I526)</f>
        <v>34</v>
      </c>
    </row>
    <row r="527" spans="1:17" x14ac:dyDescent="0.25">
      <c r="A527">
        <v>526</v>
      </c>
      <c r="F527">
        <v>231.76221100000001</v>
      </c>
      <c r="G527" s="5">
        <v>3</v>
      </c>
      <c r="H527">
        <v>228.86957699999999</v>
      </c>
      <c r="I527" s="2">
        <v>4</v>
      </c>
      <c r="P527">
        <v>2</v>
      </c>
      <c r="Q527" t="str">
        <f>CONCATENATE(C527,E527,G527,I527)</f>
        <v>34</v>
      </c>
    </row>
    <row r="528" spans="1:17" x14ac:dyDescent="0.25">
      <c r="A528">
        <v>527</v>
      </c>
      <c r="F528">
        <v>231.730211</v>
      </c>
      <c r="G528" s="5">
        <v>3</v>
      </c>
      <c r="H528">
        <v>228.887315</v>
      </c>
      <c r="I528" s="2">
        <v>4</v>
      </c>
      <c r="P528">
        <v>2</v>
      </c>
      <c r="Q528" t="str">
        <f>CONCATENATE(C528,E528,G528,I528)</f>
        <v>34</v>
      </c>
    </row>
    <row r="529" spans="1:17" x14ac:dyDescent="0.25">
      <c r="A529">
        <v>528</v>
      </c>
      <c r="F529">
        <v>231.69836800000002</v>
      </c>
      <c r="G529" s="5">
        <v>3</v>
      </c>
      <c r="H529">
        <v>228.94415799999999</v>
      </c>
      <c r="I529" s="2">
        <v>4</v>
      </c>
      <c r="P529">
        <v>2</v>
      </c>
      <c r="Q529" t="str">
        <f>CONCATENATE(C529,E529,G529,I529)</f>
        <v>34</v>
      </c>
    </row>
    <row r="530" spans="1:17" x14ac:dyDescent="0.25">
      <c r="A530">
        <v>529</v>
      </c>
      <c r="F530">
        <v>231.73284100000001</v>
      </c>
      <c r="G530" s="5">
        <v>3</v>
      </c>
      <c r="H530">
        <v>228.95389499999999</v>
      </c>
      <c r="I530" s="2">
        <v>4</v>
      </c>
      <c r="P530">
        <v>2</v>
      </c>
      <c r="Q530" t="str">
        <f>CONCATENATE(C530,E530,G530,I530)</f>
        <v>34</v>
      </c>
    </row>
    <row r="531" spans="1:17" x14ac:dyDescent="0.25">
      <c r="A531">
        <v>530</v>
      </c>
      <c r="B531">
        <v>215.72578999999999</v>
      </c>
      <c r="C531" s="3">
        <v>1</v>
      </c>
      <c r="H531">
        <v>228.92842099999999</v>
      </c>
      <c r="I531" s="2">
        <v>4</v>
      </c>
      <c r="P531">
        <v>2</v>
      </c>
      <c r="Q531" t="str">
        <f>CONCATENATE(C531,E531,G531,I531)</f>
        <v>14</v>
      </c>
    </row>
    <row r="532" spans="1:17" x14ac:dyDescent="0.25">
      <c r="A532">
        <v>531</v>
      </c>
      <c r="B532">
        <v>215.65536900000001</v>
      </c>
      <c r="C532" s="3">
        <v>1</v>
      </c>
      <c r="H532">
        <v>228.90668500000001</v>
      </c>
      <c r="I532" s="2">
        <v>4</v>
      </c>
      <c r="P532">
        <v>2</v>
      </c>
      <c r="Q532" t="str">
        <f>CONCATENATE(C532,E532,G532,I532)</f>
        <v>14</v>
      </c>
    </row>
    <row r="533" spans="1:17" x14ac:dyDescent="0.25">
      <c r="A533">
        <v>532</v>
      </c>
      <c r="B533">
        <v>215.68600000000001</v>
      </c>
      <c r="C533" s="3">
        <v>1</v>
      </c>
      <c r="H533">
        <v>228.885683</v>
      </c>
      <c r="I533" s="2">
        <v>4</v>
      </c>
      <c r="P533">
        <v>2</v>
      </c>
      <c r="Q533" t="str">
        <f>CONCATENATE(C533,E533,G533,I533)</f>
        <v>14</v>
      </c>
    </row>
    <row r="534" spans="1:17" x14ac:dyDescent="0.25">
      <c r="A534">
        <v>533</v>
      </c>
      <c r="B534">
        <v>215.70836800000001</v>
      </c>
      <c r="C534" s="3">
        <v>1</v>
      </c>
      <c r="P534">
        <v>1</v>
      </c>
      <c r="Q534" t="str">
        <f>CONCATENATE(C534,E534,G534,I534)</f>
        <v>1</v>
      </c>
    </row>
    <row r="535" spans="1:17" x14ac:dyDescent="0.25">
      <c r="A535">
        <v>534</v>
      </c>
      <c r="B535">
        <v>215.69721100000001</v>
      </c>
      <c r="C535" s="3">
        <v>1</v>
      </c>
      <c r="P535">
        <v>1</v>
      </c>
      <c r="Q535" t="str">
        <f>CONCATENATE(C535,E535,G535,I535)</f>
        <v>1</v>
      </c>
    </row>
    <row r="536" spans="1:17" x14ac:dyDescent="0.25">
      <c r="A536">
        <v>535</v>
      </c>
      <c r="B536">
        <v>215.69636800000001</v>
      </c>
      <c r="C536" s="3">
        <v>1</v>
      </c>
      <c r="P536">
        <v>1</v>
      </c>
      <c r="Q536" t="str">
        <f>CONCATENATE(C536,E536,G536,I536)</f>
        <v>1</v>
      </c>
    </row>
    <row r="537" spans="1:17" x14ac:dyDescent="0.25">
      <c r="A537">
        <v>536</v>
      </c>
      <c r="B537">
        <v>215.70384200000001</v>
      </c>
      <c r="C537" s="3">
        <v>1</v>
      </c>
      <c r="P537">
        <v>1</v>
      </c>
      <c r="Q537" t="str">
        <f>CONCATENATE(C537,E537,G537,I537)</f>
        <v>1</v>
      </c>
    </row>
    <row r="538" spans="1:17" x14ac:dyDescent="0.25">
      <c r="A538">
        <v>537</v>
      </c>
      <c r="B538">
        <v>215.63189499999999</v>
      </c>
      <c r="C538" s="3">
        <v>1</v>
      </c>
      <c r="D538">
        <v>207.92967899999999</v>
      </c>
      <c r="E538" s="4">
        <v>2</v>
      </c>
      <c r="P538">
        <v>2</v>
      </c>
      <c r="Q538" t="str">
        <f>CONCATENATE(C538,E538,G538,I538)</f>
        <v>12</v>
      </c>
    </row>
    <row r="539" spans="1:17" x14ac:dyDescent="0.25">
      <c r="A539">
        <v>538</v>
      </c>
      <c r="B539">
        <v>215.842579</v>
      </c>
      <c r="C539" s="3">
        <v>1</v>
      </c>
      <c r="D539">
        <v>207.91749799999999</v>
      </c>
      <c r="E539" s="4">
        <v>2</v>
      </c>
      <c r="P539">
        <v>2</v>
      </c>
      <c r="Q539" t="str">
        <f>CONCATENATE(C539,E539,G539,I539)</f>
        <v>12</v>
      </c>
    </row>
    <row r="540" spans="1:17" x14ac:dyDescent="0.25">
      <c r="A540">
        <v>539</v>
      </c>
      <c r="B540">
        <v>215.69526300000001</v>
      </c>
      <c r="C540" s="3">
        <v>1</v>
      </c>
      <c r="D540">
        <v>207.93302799999998</v>
      </c>
      <c r="E540" s="4">
        <v>2</v>
      </c>
      <c r="P540">
        <v>2</v>
      </c>
      <c r="Q540" t="str">
        <f>CONCATENATE(C540,E540,G540,I540)</f>
        <v>12</v>
      </c>
    </row>
    <row r="541" spans="1:17" x14ac:dyDescent="0.25">
      <c r="A541">
        <v>540</v>
      </c>
      <c r="D541">
        <v>207.933131</v>
      </c>
      <c r="E541" s="4">
        <v>2</v>
      </c>
      <c r="P541">
        <v>1</v>
      </c>
      <c r="Q541" t="str">
        <f>CONCATENATE(C541,E541,G541,I541)</f>
        <v>2</v>
      </c>
    </row>
    <row r="542" spans="1:17" x14ac:dyDescent="0.25">
      <c r="A542">
        <v>541</v>
      </c>
      <c r="D542">
        <v>207.921008</v>
      </c>
      <c r="E542" s="4">
        <v>2</v>
      </c>
      <c r="P542">
        <v>1</v>
      </c>
      <c r="Q542" t="str">
        <f>CONCATENATE(C542,E542,G542,I542)</f>
        <v>2</v>
      </c>
    </row>
    <row r="543" spans="1:17" x14ac:dyDescent="0.25">
      <c r="A543">
        <v>542</v>
      </c>
      <c r="D543">
        <v>207.92621499999998</v>
      </c>
      <c r="E543" s="4">
        <v>2</v>
      </c>
      <c r="P543">
        <v>1</v>
      </c>
      <c r="Q543" t="str">
        <f>CONCATENATE(C543,E543,G543,I543)</f>
        <v>2</v>
      </c>
    </row>
    <row r="544" spans="1:17" x14ac:dyDescent="0.25">
      <c r="A544">
        <v>543</v>
      </c>
      <c r="D544">
        <v>207.98073499999998</v>
      </c>
      <c r="E544" s="4">
        <v>2</v>
      </c>
      <c r="P544">
        <v>1</v>
      </c>
      <c r="Q544" t="str">
        <f>CONCATENATE(C544,E544,G544,I544)</f>
        <v>2</v>
      </c>
    </row>
    <row r="545" spans="1:17" x14ac:dyDescent="0.25">
      <c r="A545">
        <v>544</v>
      </c>
      <c r="D545">
        <v>207.990363</v>
      </c>
      <c r="E545" s="4">
        <v>2</v>
      </c>
      <c r="F545">
        <v>211.17353700000001</v>
      </c>
      <c r="G545" s="5">
        <v>3</v>
      </c>
      <c r="P545">
        <v>2</v>
      </c>
      <c r="Q545" t="str">
        <f>CONCATENATE(C545,E545,G545,I545)</f>
        <v>23</v>
      </c>
    </row>
    <row r="546" spans="1:17" x14ac:dyDescent="0.25">
      <c r="A546">
        <v>545</v>
      </c>
      <c r="D546">
        <v>207.92967899999999</v>
      </c>
      <c r="E546" s="4">
        <v>2</v>
      </c>
      <c r="F546">
        <v>211.17353700000001</v>
      </c>
      <c r="G546" s="5">
        <v>3</v>
      </c>
      <c r="P546">
        <v>2</v>
      </c>
      <c r="Q546" t="str">
        <f>CONCATENATE(C546,E546,G546,I546)</f>
        <v>23</v>
      </c>
    </row>
    <row r="547" spans="1:17" x14ac:dyDescent="0.25">
      <c r="A547">
        <v>546</v>
      </c>
      <c r="D547">
        <v>207.92967899999999</v>
      </c>
      <c r="E547" s="4">
        <v>2</v>
      </c>
      <c r="F547">
        <v>211.17353700000001</v>
      </c>
      <c r="G547" s="5">
        <v>3</v>
      </c>
      <c r="P547">
        <v>2</v>
      </c>
      <c r="Q547" t="str">
        <f>CONCATENATE(C547,E547,G547,I547)</f>
        <v>23</v>
      </c>
    </row>
    <row r="548" spans="1:17" x14ac:dyDescent="0.25">
      <c r="A548">
        <v>547</v>
      </c>
      <c r="F548">
        <v>211.17353700000001</v>
      </c>
      <c r="G548" s="5">
        <v>3</v>
      </c>
      <c r="H548">
        <v>208.48752099999999</v>
      </c>
      <c r="I548" s="2">
        <v>4</v>
      </c>
      <c r="P548">
        <v>2</v>
      </c>
      <c r="Q548" t="str">
        <f>CONCATENATE(C548,E548,G548,I548)</f>
        <v>34</v>
      </c>
    </row>
    <row r="549" spans="1:17" x14ac:dyDescent="0.25">
      <c r="A549">
        <v>548</v>
      </c>
      <c r="F549">
        <v>211.17353700000001</v>
      </c>
      <c r="G549" s="5">
        <v>3</v>
      </c>
      <c r="H549">
        <v>208.514216</v>
      </c>
      <c r="I549" s="2">
        <v>4</v>
      </c>
      <c r="P549">
        <v>2</v>
      </c>
      <c r="Q549" t="str">
        <f>CONCATENATE(C549,E549,G549,I549)</f>
        <v>34</v>
      </c>
    </row>
    <row r="550" spans="1:17" x14ac:dyDescent="0.25">
      <c r="A550">
        <v>549</v>
      </c>
      <c r="F550">
        <v>211.17353700000001</v>
      </c>
      <c r="G550" s="5">
        <v>3</v>
      </c>
      <c r="H550">
        <v>208.55027999999999</v>
      </c>
      <c r="I550" s="2">
        <v>4</v>
      </c>
      <c r="P550">
        <v>2</v>
      </c>
      <c r="Q550" t="str">
        <f>CONCATENATE(C550,E550,G550,I550)</f>
        <v>34</v>
      </c>
    </row>
    <row r="551" spans="1:17" x14ac:dyDescent="0.25">
      <c r="A551">
        <v>550</v>
      </c>
      <c r="F551">
        <v>211.17353700000001</v>
      </c>
      <c r="G551" s="5">
        <v>3</v>
      </c>
      <c r="H551">
        <v>208.54214400000001</v>
      </c>
      <c r="I551" s="2">
        <v>4</v>
      </c>
      <c r="P551">
        <v>2</v>
      </c>
      <c r="Q551" t="str">
        <f>CONCATENATE(C551,E551,G551,I551)</f>
        <v>34</v>
      </c>
    </row>
    <row r="552" spans="1:17" x14ac:dyDescent="0.25">
      <c r="A552">
        <v>551</v>
      </c>
      <c r="F552">
        <v>211.17353700000001</v>
      </c>
      <c r="G552" s="5">
        <v>3</v>
      </c>
      <c r="H552">
        <v>208.53411</v>
      </c>
      <c r="I552" s="2">
        <v>4</v>
      </c>
      <c r="P552">
        <v>2</v>
      </c>
      <c r="Q552" t="str">
        <f>CONCATENATE(C552,E552,G552,I552)</f>
        <v>34</v>
      </c>
    </row>
    <row r="553" spans="1:17" x14ac:dyDescent="0.25">
      <c r="A553">
        <v>552</v>
      </c>
      <c r="B553">
        <v>192.73489699999999</v>
      </c>
      <c r="C553" s="3">
        <v>1</v>
      </c>
      <c r="F553">
        <v>211.17353700000001</v>
      </c>
      <c r="G553" s="5">
        <v>3</v>
      </c>
      <c r="H553">
        <v>208.53831399999999</v>
      </c>
      <c r="I553" s="2">
        <v>4</v>
      </c>
      <c r="P553">
        <v>3</v>
      </c>
      <c r="Q553" t="str">
        <f>CONCATENATE(C553,E553,G553,I553)</f>
        <v>134</v>
      </c>
    </row>
    <row r="554" spans="1:17" x14ac:dyDescent="0.25">
      <c r="A554">
        <v>553</v>
      </c>
      <c r="B554">
        <v>192.735377</v>
      </c>
      <c r="C554" s="3">
        <v>1</v>
      </c>
      <c r="H554">
        <v>208.49379199999998</v>
      </c>
      <c r="I554" s="2">
        <v>4</v>
      </c>
      <c r="P554">
        <v>2</v>
      </c>
      <c r="Q554" t="str">
        <f>CONCATENATE(C554,E554,G554,I554)</f>
        <v>14</v>
      </c>
    </row>
    <row r="555" spans="1:17" x14ac:dyDescent="0.25">
      <c r="A555">
        <v>554</v>
      </c>
      <c r="B555">
        <v>192.70250199999998</v>
      </c>
      <c r="C555" s="3">
        <v>1</v>
      </c>
      <c r="H555">
        <v>208.48752099999999</v>
      </c>
      <c r="I555" s="2">
        <v>4</v>
      </c>
      <c r="P555">
        <v>2</v>
      </c>
      <c r="Q555" t="str">
        <f>CONCATENATE(C555,E555,G555,I555)</f>
        <v>14</v>
      </c>
    </row>
    <row r="556" spans="1:17" x14ac:dyDescent="0.25">
      <c r="A556">
        <v>555</v>
      </c>
      <c r="B556">
        <v>192.72287599999999</v>
      </c>
      <c r="C556" s="3">
        <v>1</v>
      </c>
      <c r="H556">
        <v>208.48752099999999</v>
      </c>
      <c r="I556" s="2">
        <v>4</v>
      </c>
      <c r="P556">
        <v>2</v>
      </c>
      <c r="Q556" t="str">
        <f>CONCATENATE(C556,E556,G556,I556)</f>
        <v>14</v>
      </c>
    </row>
    <row r="557" spans="1:17" x14ac:dyDescent="0.25">
      <c r="A557">
        <v>556</v>
      </c>
      <c r="B557">
        <v>192.73899399999999</v>
      </c>
      <c r="C557" s="3">
        <v>1</v>
      </c>
      <c r="P557">
        <v>1</v>
      </c>
      <c r="Q557" t="str">
        <f>CONCATENATE(C557,E557,G557,I557)</f>
        <v>1</v>
      </c>
    </row>
    <row r="558" spans="1:17" x14ac:dyDescent="0.25">
      <c r="A558">
        <v>557</v>
      </c>
      <c r="B558">
        <v>192.733992</v>
      </c>
      <c r="C558" s="3">
        <v>1</v>
      </c>
      <c r="P558">
        <v>1</v>
      </c>
      <c r="Q558" t="str">
        <f>CONCATENATE(C558,E558,G558,I558)</f>
        <v>1</v>
      </c>
    </row>
    <row r="559" spans="1:17" x14ac:dyDescent="0.25">
      <c r="A559">
        <v>558</v>
      </c>
      <c r="B559">
        <v>192.73638399999999</v>
      </c>
      <c r="C559" s="3">
        <v>1</v>
      </c>
      <c r="P559">
        <v>1</v>
      </c>
      <c r="Q559" t="str">
        <f>CONCATENATE(C559,E559,G559,I559)</f>
        <v>1</v>
      </c>
    </row>
    <row r="560" spans="1:17" x14ac:dyDescent="0.25">
      <c r="A560">
        <v>559</v>
      </c>
      <c r="B560">
        <v>192.72314</v>
      </c>
      <c r="C560" s="3">
        <v>1</v>
      </c>
      <c r="P560">
        <v>1</v>
      </c>
      <c r="Q560" t="str">
        <f>CONCATENATE(C560,E560,G560,I560)</f>
        <v>1</v>
      </c>
    </row>
    <row r="561" spans="1:17" x14ac:dyDescent="0.25">
      <c r="A561">
        <v>560</v>
      </c>
      <c r="B561">
        <v>192.74042800000001</v>
      </c>
      <c r="C561" s="3">
        <v>1</v>
      </c>
      <c r="D561">
        <v>184.41605999999999</v>
      </c>
      <c r="E561" s="4">
        <v>2</v>
      </c>
      <c r="P561">
        <v>2</v>
      </c>
      <c r="Q561" t="str">
        <f>CONCATENATE(C561,E561,G561,I561)</f>
        <v>12</v>
      </c>
    </row>
    <row r="562" spans="1:17" x14ac:dyDescent="0.25">
      <c r="A562">
        <v>561</v>
      </c>
      <c r="B562">
        <v>192.73489699999999</v>
      </c>
      <c r="C562" s="3">
        <v>1</v>
      </c>
      <c r="D562">
        <v>184.433558</v>
      </c>
      <c r="E562" s="4">
        <v>2</v>
      </c>
      <c r="P562">
        <v>2</v>
      </c>
      <c r="Q562" t="str">
        <f>CONCATENATE(C562,E562,G562,I562)</f>
        <v>12</v>
      </c>
    </row>
    <row r="563" spans="1:17" x14ac:dyDescent="0.25">
      <c r="A563">
        <v>562</v>
      </c>
      <c r="D563">
        <v>184.41472899999999</v>
      </c>
      <c r="E563" s="4">
        <v>2</v>
      </c>
      <c r="P563">
        <v>1</v>
      </c>
      <c r="Q563" t="str">
        <f>CONCATENATE(C563,E563,G563,I563)</f>
        <v>2</v>
      </c>
    </row>
    <row r="564" spans="1:17" x14ac:dyDescent="0.25">
      <c r="A564">
        <v>563</v>
      </c>
      <c r="D564">
        <v>184.42222899999999</v>
      </c>
      <c r="E564" s="4">
        <v>2</v>
      </c>
      <c r="P564">
        <v>1</v>
      </c>
      <c r="Q564" t="str">
        <f>CONCATENATE(C564,E564,G564,I564)</f>
        <v>2</v>
      </c>
    </row>
    <row r="565" spans="1:17" x14ac:dyDescent="0.25">
      <c r="A565">
        <v>564</v>
      </c>
      <c r="D565">
        <v>184.42430400000001</v>
      </c>
      <c r="E565" s="4">
        <v>2</v>
      </c>
      <c r="P565">
        <v>1</v>
      </c>
      <c r="Q565" t="str">
        <f>CONCATENATE(C565,E565,G565,I565)</f>
        <v>2</v>
      </c>
    </row>
    <row r="566" spans="1:17" x14ac:dyDescent="0.25">
      <c r="A566">
        <v>565</v>
      </c>
      <c r="D566">
        <v>184.42690899999999</v>
      </c>
      <c r="E566" s="4">
        <v>2</v>
      </c>
      <c r="P566">
        <v>1</v>
      </c>
      <c r="Q566" t="str">
        <f>CONCATENATE(C566,E566,G566,I566)</f>
        <v>2</v>
      </c>
    </row>
    <row r="567" spans="1:17" x14ac:dyDescent="0.25">
      <c r="A567">
        <v>566</v>
      </c>
      <c r="D567">
        <v>184.42531099999999</v>
      </c>
      <c r="E567" s="4">
        <v>2</v>
      </c>
      <c r="F567">
        <v>187.975539</v>
      </c>
      <c r="G567" s="5">
        <v>3</v>
      </c>
      <c r="P567">
        <v>2</v>
      </c>
      <c r="Q567" t="str">
        <f>CONCATENATE(C567,E567,G567,I567)</f>
        <v>23</v>
      </c>
    </row>
    <row r="568" spans="1:17" x14ac:dyDescent="0.25">
      <c r="A568">
        <v>567</v>
      </c>
      <c r="D568">
        <v>184.456748</v>
      </c>
      <c r="E568" s="4">
        <v>2</v>
      </c>
      <c r="F568">
        <v>188.007823</v>
      </c>
      <c r="G568" s="5">
        <v>3</v>
      </c>
      <c r="P568">
        <v>2</v>
      </c>
      <c r="Q568" t="str">
        <f>CONCATENATE(C568,E568,G568,I568)</f>
        <v>23</v>
      </c>
    </row>
    <row r="569" spans="1:17" x14ac:dyDescent="0.25">
      <c r="A569">
        <v>568</v>
      </c>
      <c r="D569">
        <v>184.41057899999998</v>
      </c>
      <c r="E569" s="4">
        <v>2</v>
      </c>
      <c r="F569">
        <v>187.994632</v>
      </c>
      <c r="G569" s="5">
        <v>3</v>
      </c>
      <c r="P569">
        <v>2</v>
      </c>
      <c r="Q569" t="str">
        <f>CONCATENATE(C569,E569,G569,I569)</f>
        <v>23</v>
      </c>
    </row>
    <row r="570" spans="1:17" x14ac:dyDescent="0.25">
      <c r="A570">
        <v>569</v>
      </c>
      <c r="F570">
        <v>188.01915299999999</v>
      </c>
      <c r="G570" s="5">
        <v>3</v>
      </c>
      <c r="P570">
        <v>1</v>
      </c>
      <c r="Q570" t="str">
        <f>CONCATENATE(C570,E570,G570,I570)</f>
        <v>3</v>
      </c>
    </row>
    <row r="571" spans="1:17" x14ac:dyDescent="0.25">
      <c r="A571">
        <v>570</v>
      </c>
      <c r="F571">
        <v>188.04218599999999</v>
      </c>
      <c r="G571" s="5">
        <v>3</v>
      </c>
      <c r="H571">
        <v>183.827315</v>
      </c>
      <c r="I571" s="2">
        <v>4</v>
      </c>
      <c r="P571">
        <v>2</v>
      </c>
      <c r="Q571" t="str">
        <f>CONCATENATE(C571,E571,G571,I571)</f>
        <v>34</v>
      </c>
    </row>
    <row r="572" spans="1:17" x14ac:dyDescent="0.25">
      <c r="A572">
        <v>571</v>
      </c>
      <c r="F572">
        <v>188.04686599999999</v>
      </c>
      <c r="G572" s="5">
        <v>3</v>
      </c>
      <c r="H572">
        <v>183.80322200000001</v>
      </c>
      <c r="I572" s="2">
        <v>4</v>
      </c>
      <c r="P572">
        <v>2</v>
      </c>
      <c r="Q572" t="str">
        <f>CONCATENATE(C572,E572,G572,I572)</f>
        <v>34</v>
      </c>
    </row>
    <row r="573" spans="1:17" x14ac:dyDescent="0.25">
      <c r="A573">
        <v>572</v>
      </c>
      <c r="F573">
        <v>188.040854</v>
      </c>
      <c r="G573" s="5">
        <v>3</v>
      </c>
      <c r="H573">
        <v>183.80071899999999</v>
      </c>
      <c r="I573" s="2">
        <v>4</v>
      </c>
      <c r="P573">
        <v>2</v>
      </c>
      <c r="Q573" t="str">
        <f>CONCATENATE(C573,E573,G573,I573)</f>
        <v>34</v>
      </c>
    </row>
    <row r="574" spans="1:17" x14ac:dyDescent="0.25">
      <c r="A574">
        <v>573</v>
      </c>
      <c r="B574">
        <v>170.69874799999999</v>
      </c>
      <c r="C574" s="3">
        <v>1</v>
      </c>
      <c r="F574">
        <v>188.04362</v>
      </c>
      <c r="G574" s="5">
        <v>3</v>
      </c>
      <c r="H574">
        <v>183.82943999999998</v>
      </c>
      <c r="I574" s="2">
        <v>4</v>
      </c>
      <c r="P574">
        <v>3</v>
      </c>
      <c r="Q574" t="str">
        <f>CONCATENATE(C574,E574,G574,I574)</f>
        <v>134</v>
      </c>
    </row>
    <row r="575" spans="1:17" x14ac:dyDescent="0.25">
      <c r="A575">
        <v>574</v>
      </c>
      <c r="B575">
        <v>170.69816499999999</v>
      </c>
      <c r="C575" s="3">
        <v>1</v>
      </c>
      <c r="F575">
        <v>188.03537599999999</v>
      </c>
      <c r="G575" s="5">
        <v>3</v>
      </c>
      <c r="H575">
        <v>183.86858999999998</v>
      </c>
      <c r="I575" s="2">
        <v>4</v>
      </c>
      <c r="P575">
        <v>3</v>
      </c>
      <c r="Q575" t="str">
        <f>CONCATENATE(C575,E575,G575,I575)</f>
        <v>134</v>
      </c>
    </row>
    <row r="576" spans="1:17" x14ac:dyDescent="0.25">
      <c r="A576">
        <v>575</v>
      </c>
      <c r="B576">
        <v>170.67390899999998</v>
      </c>
      <c r="C576" s="3">
        <v>1</v>
      </c>
      <c r="H576">
        <v>183.86774</v>
      </c>
      <c r="I576" s="2">
        <v>4</v>
      </c>
      <c r="P576">
        <v>2</v>
      </c>
      <c r="Q576" t="str">
        <f>CONCATENATE(C576,E576,G576,I576)</f>
        <v>14</v>
      </c>
    </row>
    <row r="577" spans="1:17" x14ac:dyDescent="0.25">
      <c r="A577">
        <v>576</v>
      </c>
      <c r="B577">
        <v>170.64242300000001</v>
      </c>
      <c r="C577" s="3">
        <v>1</v>
      </c>
      <c r="H577">
        <v>183.847262</v>
      </c>
      <c r="I577" s="2">
        <v>4</v>
      </c>
      <c r="P577">
        <v>2</v>
      </c>
      <c r="Q577" t="str">
        <f>CONCATENATE(C577,E577,G577,I577)</f>
        <v>14</v>
      </c>
    </row>
    <row r="578" spans="1:17" x14ac:dyDescent="0.25">
      <c r="A578">
        <v>577</v>
      </c>
      <c r="B578">
        <v>170.67093199999999</v>
      </c>
      <c r="C578" s="3">
        <v>1</v>
      </c>
      <c r="H578">
        <v>183.848536</v>
      </c>
      <c r="I578" s="2">
        <v>4</v>
      </c>
      <c r="P578">
        <v>2</v>
      </c>
      <c r="Q578" t="str">
        <f>CONCATENATE(C578,E578,G578,I578)</f>
        <v>14</v>
      </c>
    </row>
    <row r="579" spans="1:17" x14ac:dyDescent="0.25">
      <c r="A579">
        <v>578</v>
      </c>
      <c r="B579">
        <v>170.68438800000001</v>
      </c>
      <c r="C579" s="3">
        <v>1</v>
      </c>
      <c r="H579">
        <v>183.82087999999999</v>
      </c>
      <c r="I579" s="2">
        <v>4</v>
      </c>
      <c r="P579">
        <v>2</v>
      </c>
      <c r="Q579" t="str">
        <f>CONCATENATE(C579,E579,G579,I579)</f>
        <v>14</v>
      </c>
    </row>
    <row r="580" spans="1:17" x14ac:dyDescent="0.25">
      <c r="A580">
        <v>579</v>
      </c>
      <c r="B580">
        <v>170.65848599999998</v>
      </c>
      <c r="C580" s="3">
        <v>1</v>
      </c>
      <c r="H580">
        <v>183.792903</v>
      </c>
      <c r="I580" s="2">
        <v>4</v>
      </c>
      <c r="P580">
        <v>2</v>
      </c>
      <c r="Q580" t="str">
        <f>CONCATENATE(C580,E580,G580,I580)</f>
        <v>14</v>
      </c>
    </row>
    <row r="581" spans="1:17" x14ac:dyDescent="0.25">
      <c r="A581">
        <v>580</v>
      </c>
      <c r="B581">
        <v>170.64167900000001</v>
      </c>
      <c r="C581" s="3">
        <v>1</v>
      </c>
      <c r="P581">
        <v>1</v>
      </c>
      <c r="Q581" t="str">
        <f>CONCATENATE(C581,E581,G581,I581)</f>
        <v>1</v>
      </c>
    </row>
    <row r="582" spans="1:17" x14ac:dyDescent="0.25">
      <c r="A582">
        <v>581</v>
      </c>
      <c r="B582">
        <v>170.68231499999999</v>
      </c>
      <c r="C582" s="3">
        <v>1</v>
      </c>
      <c r="D582">
        <v>163.39788399999998</v>
      </c>
      <c r="E582" s="4">
        <v>2</v>
      </c>
      <c r="P582">
        <v>2</v>
      </c>
      <c r="Q582" t="str">
        <f>CONCATENATE(C582,E582,G582,I582)</f>
        <v>12</v>
      </c>
    </row>
    <row r="583" spans="1:17" x14ac:dyDescent="0.25">
      <c r="A583">
        <v>582</v>
      </c>
      <c r="B583">
        <v>170.71369399999998</v>
      </c>
      <c r="C583" s="3">
        <v>1</v>
      </c>
      <c r="D583">
        <v>163.363259</v>
      </c>
      <c r="E583" s="4">
        <v>2</v>
      </c>
      <c r="P583">
        <v>2</v>
      </c>
      <c r="Q583" t="str">
        <f>CONCATENATE(C583,E583,G583,I583)</f>
        <v>12</v>
      </c>
    </row>
    <row r="584" spans="1:17" x14ac:dyDescent="0.25">
      <c r="A584">
        <v>583</v>
      </c>
      <c r="B584">
        <v>170.69954799999999</v>
      </c>
      <c r="C584" s="3">
        <v>1</v>
      </c>
      <c r="D584">
        <v>163.36059999999998</v>
      </c>
      <c r="E584" s="4">
        <v>2</v>
      </c>
      <c r="P584">
        <v>2</v>
      </c>
      <c r="Q584" t="str">
        <f>CONCATENATE(C584,E584,G584,I584)</f>
        <v>12</v>
      </c>
    </row>
    <row r="585" spans="1:17" x14ac:dyDescent="0.25">
      <c r="A585">
        <v>584</v>
      </c>
      <c r="D585">
        <v>163.35815399999998</v>
      </c>
      <c r="E585" s="4">
        <v>2</v>
      </c>
      <c r="P585">
        <v>1</v>
      </c>
      <c r="Q585" t="str">
        <f>CONCATENATE(C585,E585,G585,I585)</f>
        <v>2</v>
      </c>
    </row>
    <row r="586" spans="1:17" x14ac:dyDescent="0.25">
      <c r="A586">
        <v>585</v>
      </c>
      <c r="D586">
        <v>163.36485499999998</v>
      </c>
      <c r="E586" s="4">
        <v>2</v>
      </c>
      <c r="P586">
        <v>1</v>
      </c>
      <c r="Q586" t="str">
        <f>CONCATENATE(C586,E586,G586,I586)</f>
        <v>2</v>
      </c>
    </row>
    <row r="587" spans="1:17" x14ac:dyDescent="0.25">
      <c r="A587">
        <v>586</v>
      </c>
      <c r="D587">
        <v>163.37208899999999</v>
      </c>
      <c r="E587" s="4">
        <v>2</v>
      </c>
      <c r="F587">
        <v>168.87917199999998</v>
      </c>
      <c r="G587" s="5">
        <v>3</v>
      </c>
      <c r="P587">
        <v>2</v>
      </c>
      <c r="Q587" t="str">
        <f>CONCATENATE(C587,E587,G587,I587)</f>
        <v>23</v>
      </c>
    </row>
    <row r="588" spans="1:17" x14ac:dyDescent="0.25">
      <c r="A588">
        <v>587</v>
      </c>
      <c r="D588">
        <v>163.354377</v>
      </c>
      <c r="E588" s="4">
        <v>2</v>
      </c>
      <c r="F588">
        <v>168.769442</v>
      </c>
      <c r="G588" s="5">
        <v>3</v>
      </c>
      <c r="P588">
        <v>2</v>
      </c>
      <c r="Q588" t="str">
        <f>CONCATENATE(C588,E588,G588,I588)</f>
        <v>23</v>
      </c>
    </row>
    <row r="589" spans="1:17" x14ac:dyDescent="0.25">
      <c r="A589">
        <v>588</v>
      </c>
      <c r="D589">
        <v>163.36139700000001</v>
      </c>
      <c r="E589" s="4">
        <v>2</v>
      </c>
      <c r="F589">
        <v>168.77055999999999</v>
      </c>
      <c r="G589" s="5">
        <v>3</v>
      </c>
      <c r="P589">
        <v>2</v>
      </c>
      <c r="Q589" t="str">
        <f>CONCATENATE(C589,E589,G589,I589)</f>
        <v>23</v>
      </c>
    </row>
    <row r="590" spans="1:17" x14ac:dyDescent="0.25">
      <c r="A590">
        <v>589</v>
      </c>
      <c r="D590">
        <v>163.346825</v>
      </c>
      <c r="E590" s="4">
        <v>2</v>
      </c>
      <c r="F590">
        <v>168.78390999999999</v>
      </c>
      <c r="G590" s="5">
        <v>3</v>
      </c>
      <c r="P590">
        <v>2</v>
      </c>
      <c r="Q590" t="str">
        <f>CONCATENATE(C590,E590,G590,I590)</f>
        <v>23</v>
      </c>
    </row>
    <row r="591" spans="1:17" x14ac:dyDescent="0.25">
      <c r="A591">
        <v>590</v>
      </c>
      <c r="D591">
        <v>163.37416300000001</v>
      </c>
      <c r="E591" s="4">
        <v>2</v>
      </c>
      <c r="F591">
        <v>168.79390999999998</v>
      </c>
      <c r="G591" s="5">
        <v>3</v>
      </c>
      <c r="P591">
        <v>2</v>
      </c>
      <c r="Q591" t="str">
        <f>CONCATENATE(C591,E591,G591,I591)</f>
        <v>23</v>
      </c>
    </row>
    <row r="592" spans="1:17" x14ac:dyDescent="0.25">
      <c r="A592">
        <v>591</v>
      </c>
      <c r="D592">
        <v>163.39788399999998</v>
      </c>
      <c r="E592" s="4">
        <v>2</v>
      </c>
      <c r="F592">
        <v>168.80896300000001</v>
      </c>
      <c r="G592" s="5">
        <v>3</v>
      </c>
      <c r="P592">
        <v>2</v>
      </c>
      <c r="Q592" t="str">
        <f>CONCATENATE(C592,E592,G592,I592)</f>
        <v>23</v>
      </c>
    </row>
    <row r="593" spans="1:17" x14ac:dyDescent="0.25">
      <c r="A593">
        <v>592</v>
      </c>
      <c r="F593">
        <v>168.91640200000001</v>
      </c>
      <c r="G593" s="5">
        <v>3</v>
      </c>
      <c r="P593">
        <v>1</v>
      </c>
      <c r="Q593" t="str">
        <f>CONCATENATE(C593,E593,G593,I593)</f>
        <v>3</v>
      </c>
    </row>
    <row r="594" spans="1:17" x14ac:dyDescent="0.25">
      <c r="A594">
        <v>593</v>
      </c>
      <c r="F594">
        <v>168.91640200000001</v>
      </c>
      <c r="G594" s="5">
        <v>3</v>
      </c>
      <c r="H594">
        <v>163.714462</v>
      </c>
      <c r="I594" s="2">
        <v>4</v>
      </c>
      <c r="P594">
        <v>2</v>
      </c>
      <c r="Q594" t="str">
        <f>CONCATENATE(C594,E594,G594,I594)</f>
        <v>34</v>
      </c>
    </row>
    <row r="595" spans="1:17" x14ac:dyDescent="0.25">
      <c r="A595">
        <v>594</v>
      </c>
      <c r="F595">
        <v>168.91640200000001</v>
      </c>
      <c r="G595" s="5">
        <v>3</v>
      </c>
      <c r="H595">
        <v>163.64936</v>
      </c>
      <c r="I595" s="2">
        <v>4</v>
      </c>
      <c r="P595">
        <v>2</v>
      </c>
      <c r="Q595" t="str">
        <f>CONCATENATE(C595,E595,G595,I595)</f>
        <v>34</v>
      </c>
    </row>
    <row r="596" spans="1:17" x14ac:dyDescent="0.25">
      <c r="A596">
        <v>595</v>
      </c>
      <c r="F596">
        <v>168.91640200000001</v>
      </c>
      <c r="G596" s="5">
        <v>3</v>
      </c>
      <c r="H596">
        <v>163.62585100000001</v>
      </c>
      <c r="I596" s="2">
        <v>4</v>
      </c>
      <c r="P596">
        <v>2</v>
      </c>
      <c r="Q596" t="str">
        <f>CONCATENATE(C596,E596,G596,I596)</f>
        <v>34</v>
      </c>
    </row>
    <row r="597" spans="1:17" x14ac:dyDescent="0.25">
      <c r="A597">
        <v>596</v>
      </c>
      <c r="B597">
        <v>153.845021</v>
      </c>
      <c r="C597" s="3">
        <v>1</v>
      </c>
      <c r="F597">
        <v>168.91640200000001</v>
      </c>
      <c r="G597" s="5">
        <v>3</v>
      </c>
      <c r="H597">
        <v>163.648617</v>
      </c>
      <c r="I597" s="2">
        <v>4</v>
      </c>
      <c r="P597">
        <v>3</v>
      </c>
      <c r="Q597" t="str">
        <f>CONCATENATE(C597,E597,G597,I597)</f>
        <v>134</v>
      </c>
    </row>
    <row r="598" spans="1:17" x14ac:dyDescent="0.25">
      <c r="A598">
        <v>597</v>
      </c>
      <c r="B598">
        <v>153.845021</v>
      </c>
      <c r="C598" s="3">
        <v>1</v>
      </c>
      <c r="H598">
        <v>163.67180500000001</v>
      </c>
      <c r="I598" s="2">
        <v>4</v>
      </c>
      <c r="P598">
        <v>2</v>
      </c>
      <c r="Q598" t="str">
        <f>CONCATENATE(C598,E598,G598,I598)</f>
        <v>14</v>
      </c>
    </row>
    <row r="599" spans="1:17" x14ac:dyDescent="0.25">
      <c r="A599">
        <v>598</v>
      </c>
      <c r="B599">
        <v>153.845021</v>
      </c>
      <c r="C599" s="3">
        <v>1</v>
      </c>
      <c r="H599">
        <v>163.70680399999998</v>
      </c>
      <c r="I599" s="2">
        <v>4</v>
      </c>
      <c r="P599">
        <v>2</v>
      </c>
      <c r="Q599" t="str">
        <f>CONCATENATE(C599,E599,G599,I599)</f>
        <v>14</v>
      </c>
    </row>
    <row r="600" spans="1:17" x14ac:dyDescent="0.25">
      <c r="A600">
        <v>599</v>
      </c>
      <c r="B600">
        <v>153.845021</v>
      </c>
      <c r="C600" s="3">
        <v>1</v>
      </c>
      <c r="H600">
        <v>163.72909099999998</v>
      </c>
      <c r="I600" s="2">
        <v>4</v>
      </c>
      <c r="P600">
        <v>2</v>
      </c>
      <c r="Q600" t="str">
        <f>CONCATENATE(C600,E600,G600,I600)</f>
        <v>14</v>
      </c>
    </row>
    <row r="601" spans="1:17" x14ac:dyDescent="0.25">
      <c r="A601">
        <v>600</v>
      </c>
      <c r="B601">
        <v>153.845021</v>
      </c>
      <c r="C601" s="3">
        <v>1</v>
      </c>
      <c r="H601">
        <v>163.721271</v>
      </c>
      <c r="I601" s="2">
        <v>4</v>
      </c>
      <c r="P601">
        <v>2</v>
      </c>
      <c r="Q601" t="str">
        <f>CONCATENATE(C601,E601,G601,I601)</f>
        <v>14</v>
      </c>
    </row>
    <row r="602" spans="1:17" x14ac:dyDescent="0.25">
      <c r="A602">
        <v>601</v>
      </c>
      <c r="B602">
        <v>153.845021</v>
      </c>
      <c r="C602" s="3">
        <v>1</v>
      </c>
      <c r="H602">
        <v>163.70701700000001</v>
      </c>
      <c r="I602" s="2">
        <v>4</v>
      </c>
      <c r="P602">
        <v>2</v>
      </c>
      <c r="Q602" t="str">
        <f>CONCATENATE(C602,E602,G602,I602)</f>
        <v>14</v>
      </c>
    </row>
    <row r="603" spans="1:17" x14ac:dyDescent="0.25">
      <c r="A603">
        <v>602</v>
      </c>
      <c r="B603">
        <v>153.845021</v>
      </c>
      <c r="C603" s="3">
        <v>1</v>
      </c>
      <c r="H603">
        <v>163.714462</v>
      </c>
      <c r="I603" s="2">
        <v>4</v>
      </c>
      <c r="P603">
        <v>2</v>
      </c>
      <c r="Q603" t="str">
        <f>CONCATENATE(C603,E603,G603,I603)</f>
        <v>14</v>
      </c>
    </row>
    <row r="604" spans="1:17" x14ac:dyDescent="0.25">
      <c r="A604">
        <v>603</v>
      </c>
      <c r="B604">
        <v>153.845021</v>
      </c>
      <c r="C604" s="3">
        <v>1</v>
      </c>
      <c r="H604">
        <v>163.714462</v>
      </c>
      <c r="I604" s="2">
        <v>4</v>
      </c>
      <c r="P604">
        <v>2</v>
      </c>
      <c r="Q604" t="str">
        <f>CONCATENATE(C604,E604,G604,I604)</f>
        <v>14</v>
      </c>
    </row>
    <row r="605" spans="1:17" x14ac:dyDescent="0.25">
      <c r="A605">
        <v>604</v>
      </c>
      <c r="B605">
        <v>153.845021</v>
      </c>
      <c r="C605" s="3">
        <v>1</v>
      </c>
      <c r="P605">
        <v>1</v>
      </c>
      <c r="Q605" t="str">
        <f>CONCATENATE(C605,E605,G605,I605)</f>
        <v>1</v>
      </c>
    </row>
    <row r="606" spans="1:17" x14ac:dyDescent="0.25">
      <c r="A606">
        <v>605</v>
      </c>
      <c r="B606">
        <v>153.845021</v>
      </c>
      <c r="C606" s="3">
        <v>1</v>
      </c>
      <c r="P606">
        <v>1</v>
      </c>
      <c r="Q606" t="str">
        <f>CONCATENATE(C606,E606,G606,I606)</f>
        <v>1</v>
      </c>
    </row>
    <row r="607" spans="1:17" x14ac:dyDescent="0.25">
      <c r="A607">
        <v>606</v>
      </c>
      <c r="B607">
        <v>153.845021</v>
      </c>
      <c r="C607" s="3">
        <v>1</v>
      </c>
      <c r="D607">
        <v>148.33246</v>
      </c>
      <c r="E607" s="4">
        <v>2</v>
      </c>
      <c r="P607">
        <v>2</v>
      </c>
      <c r="Q607" t="str">
        <f>CONCATENATE(C607,E607,G607,I607)</f>
        <v>12</v>
      </c>
    </row>
    <row r="608" spans="1:17" x14ac:dyDescent="0.25">
      <c r="A608">
        <v>607</v>
      </c>
      <c r="D608">
        <v>148.33246</v>
      </c>
      <c r="E608" s="4">
        <v>2</v>
      </c>
      <c r="P608">
        <v>1</v>
      </c>
      <c r="Q608" t="str">
        <f>CONCATENATE(C608,E608,G608,I608)</f>
        <v>2</v>
      </c>
    </row>
    <row r="609" spans="1:17" x14ac:dyDescent="0.25">
      <c r="A609">
        <v>608</v>
      </c>
      <c r="D609">
        <v>148.33246</v>
      </c>
      <c r="E609" s="4">
        <v>2</v>
      </c>
      <c r="P609">
        <v>1</v>
      </c>
      <c r="Q609" t="str">
        <f>CONCATENATE(C609,E609,G609,I609)</f>
        <v>2</v>
      </c>
    </row>
    <row r="610" spans="1:17" x14ac:dyDescent="0.25">
      <c r="A610">
        <v>609</v>
      </c>
      <c r="D610">
        <v>148.33246</v>
      </c>
      <c r="E610" s="4">
        <v>2</v>
      </c>
      <c r="P610">
        <v>1</v>
      </c>
      <c r="Q610" t="str">
        <f>CONCATENATE(C610,E610,G610,I610)</f>
        <v>2</v>
      </c>
    </row>
    <row r="611" spans="1:17" x14ac:dyDescent="0.25">
      <c r="A611">
        <v>610</v>
      </c>
      <c r="D611">
        <v>148.33246</v>
      </c>
      <c r="E611" s="4">
        <v>2</v>
      </c>
      <c r="P611">
        <v>1</v>
      </c>
      <c r="Q611" t="str">
        <f>CONCATENATE(C611,E611,G611,I611)</f>
        <v>2</v>
      </c>
    </row>
    <row r="612" spans="1:17" x14ac:dyDescent="0.25">
      <c r="A612">
        <v>611</v>
      </c>
      <c r="D612">
        <v>148.33246</v>
      </c>
      <c r="E612" s="4">
        <v>2</v>
      </c>
      <c r="F612">
        <v>151.65381500000001</v>
      </c>
      <c r="G612" s="5">
        <v>3</v>
      </c>
      <c r="P612">
        <v>2</v>
      </c>
      <c r="Q612" t="str">
        <f>CONCATENATE(C612,E612,G612,I612)</f>
        <v>23</v>
      </c>
    </row>
    <row r="613" spans="1:17" x14ac:dyDescent="0.25">
      <c r="A613">
        <v>612</v>
      </c>
      <c r="D613">
        <v>148.33246</v>
      </c>
      <c r="E613" s="4">
        <v>2</v>
      </c>
      <c r="F613">
        <v>151.66057000000001</v>
      </c>
      <c r="G613" s="5">
        <v>3</v>
      </c>
      <c r="P613">
        <v>2</v>
      </c>
      <c r="Q613" t="str">
        <f>CONCATENATE(C613,E613,G613,I613)</f>
        <v>23</v>
      </c>
    </row>
    <row r="614" spans="1:17" x14ac:dyDescent="0.25">
      <c r="A614">
        <v>613</v>
      </c>
      <c r="D614">
        <v>148.33246</v>
      </c>
      <c r="E614" s="4">
        <v>2</v>
      </c>
      <c r="F614">
        <v>151.66876099999999</v>
      </c>
      <c r="G614" s="5">
        <v>3</v>
      </c>
      <c r="P614">
        <v>2</v>
      </c>
      <c r="Q614" t="str">
        <f>CONCATENATE(C614,E614,G614,I614)</f>
        <v>23</v>
      </c>
    </row>
    <row r="615" spans="1:17" x14ac:dyDescent="0.25">
      <c r="A615">
        <v>614</v>
      </c>
      <c r="D615">
        <v>148.33246</v>
      </c>
      <c r="E615" s="4">
        <v>2</v>
      </c>
      <c r="F615">
        <v>151.665144</v>
      </c>
      <c r="G615" s="5">
        <v>3</v>
      </c>
      <c r="P615">
        <v>2</v>
      </c>
      <c r="Q615" t="str">
        <f>CONCATENATE(C615,E615,G615,I615)</f>
        <v>23</v>
      </c>
    </row>
    <row r="616" spans="1:17" x14ac:dyDescent="0.25">
      <c r="A616">
        <v>615</v>
      </c>
      <c r="F616">
        <v>151.62392299999999</v>
      </c>
      <c r="G616" s="5">
        <v>3</v>
      </c>
      <c r="H616">
        <v>148.878333</v>
      </c>
      <c r="I616" s="2">
        <v>4</v>
      </c>
      <c r="P616">
        <v>2</v>
      </c>
      <c r="Q616" t="str">
        <f>CONCATENATE(C616,E616,G616,I616)</f>
        <v>34</v>
      </c>
    </row>
    <row r="617" spans="1:17" x14ac:dyDescent="0.25">
      <c r="A617">
        <v>616</v>
      </c>
      <c r="F617">
        <v>151.598499</v>
      </c>
      <c r="G617" s="5">
        <v>3</v>
      </c>
      <c r="H617">
        <v>148.878333</v>
      </c>
      <c r="I617" s="2">
        <v>4</v>
      </c>
      <c r="P617">
        <v>2</v>
      </c>
      <c r="Q617" t="str">
        <f>CONCATENATE(C617,E617,G617,I617)</f>
        <v>34</v>
      </c>
    </row>
    <row r="618" spans="1:17" x14ac:dyDescent="0.25">
      <c r="A618">
        <v>617</v>
      </c>
      <c r="F618">
        <v>151.61052000000001</v>
      </c>
      <c r="G618" s="5">
        <v>3</v>
      </c>
      <c r="H618">
        <v>148.878333</v>
      </c>
      <c r="I618" s="2">
        <v>4</v>
      </c>
      <c r="P618">
        <v>2</v>
      </c>
      <c r="Q618" t="str">
        <f>CONCATENATE(C618,E618,G618,I618)</f>
        <v>34</v>
      </c>
    </row>
    <row r="619" spans="1:17" x14ac:dyDescent="0.25">
      <c r="A619">
        <v>618</v>
      </c>
      <c r="F619">
        <v>151.60839199999998</v>
      </c>
      <c r="G619" s="5">
        <v>3</v>
      </c>
      <c r="H619">
        <v>148.878333</v>
      </c>
      <c r="I619" s="2">
        <v>4</v>
      </c>
      <c r="P619">
        <v>2</v>
      </c>
      <c r="Q619" t="str">
        <f>CONCATENATE(C619,E619,G619,I619)</f>
        <v>34</v>
      </c>
    </row>
    <row r="620" spans="1:17" x14ac:dyDescent="0.25">
      <c r="A620">
        <v>619</v>
      </c>
      <c r="B620">
        <v>126.57682300000002</v>
      </c>
      <c r="C620" s="3">
        <v>1</v>
      </c>
      <c r="F620">
        <v>151.61312599999999</v>
      </c>
      <c r="G620" s="5">
        <v>3</v>
      </c>
      <c r="H620">
        <v>148.878333</v>
      </c>
      <c r="I620" s="2">
        <v>4</v>
      </c>
      <c r="P620">
        <v>3</v>
      </c>
      <c r="Q620" t="str">
        <f>CONCATENATE(C620,E620,G620,I620)</f>
        <v>134</v>
      </c>
    </row>
    <row r="621" spans="1:17" x14ac:dyDescent="0.25">
      <c r="A621">
        <v>620</v>
      </c>
      <c r="B621">
        <v>126.59599200000001</v>
      </c>
      <c r="C621" s="3">
        <v>1</v>
      </c>
      <c r="H621">
        <v>148.878333</v>
      </c>
      <c r="I621" s="2">
        <v>4</v>
      </c>
      <c r="P621">
        <v>2</v>
      </c>
      <c r="Q621" t="str">
        <f>CONCATENATE(C621,E621,G621,I621)</f>
        <v>14</v>
      </c>
    </row>
    <row r="622" spans="1:17" x14ac:dyDescent="0.25">
      <c r="A622">
        <v>621</v>
      </c>
      <c r="B622">
        <v>126.630629</v>
      </c>
      <c r="C622" s="3">
        <v>1</v>
      </c>
      <c r="H622">
        <v>148.878333</v>
      </c>
      <c r="I622" s="2">
        <v>4</v>
      </c>
      <c r="P622">
        <v>2</v>
      </c>
      <c r="Q622" t="str">
        <f>CONCATENATE(C622,E622,G622,I622)</f>
        <v>14</v>
      </c>
    </row>
    <row r="623" spans="1:17" x14ac:dyDescent="0.25">
      <c r="A623">
        <v>622</v>
      </c>
      <c r="B623">
        <v>126.591566</v>
      </c>
      <c r="C623" s="3">
        <v>1</v>
      </c>
      <c r="H623">
        <v>148.878333</v>
      </c>
      <c r="I623" s="2">
        <v>4</v>
      </c>
      <c r="P623">
        <v>2</v>
      </c>
      <c r="Q623" t="str">
        <f>CONCATENATE(C623,E623,G623,I623)</f>
        <v>14</v>
      </c>
    </row>
    <row r="624" spans="1:17" x14ac:dyDescent="0.25">
      <c r="A624">
        <v>623</v>
      </c>
      <c r="B624">
        <v>126.586512</v>
      </c>
      <c r="C624" s="3">
        <v>1</v>
      </c>
      <c r="H624">
        <v>148.878333</v>
      </c>
      <c r="I624" s="2">
        <v>4</v>
      </c>
      <c r="P624">
        <v>2</v>
      </c>
      <c r="Q624" t="str">
        <f>CONCATENATE(C624,E624,G624,I624)</f>
        <v>14</v>
      </c>
    </row>
    <row r="625" spans="1:17" x14ac:dyDescent="0.25">
      <c r="A625">
        <v>624</v>
      </c>
      <c r="B625">
        <v>126.56745400000001</v>
      </c>
      <c r="C625" s="3">
        <v>1</v>
      </c>
      <c r="H625">
        <v>148.878333</v>
      </c>
      <c r="I625" s="2">
        <v>4</v>
      </c>
      <c r="P625">
        <v>2</v>
      </c>
      <c r="Q625" t="str">
        <f>CONCATENATE(C625,E625,G625,I625)</f>
        <v>14</v>
      </c>
    </row>
    <row r="626" spans="1:17" x14ac:dyDescent="0.25">
      <c r="A626">
        <v>625</v>
      </c>
      <c r="B626">
        <v>126.61286800000001</v>
      </c>
      <c r="C626" s="3">
        <v>1</v>
      </c>
      <c r="P626">
        <v>1</v>
      </c>
      <c r="Q626" t="str">
        <f>CONCATENATE(C626,E626,G626,I626)</f>
        <v>1</v>
      </c>
    </row>
    <row r="627" spans="1:17" x14ac:dyDescent="0.25">
      <c r="A627">
        <v>626</v>
      </c>
      <c r="B627">
        <v>126.60307500000002</v>
      </c>
      <c r="C627" s="3">
        <v>1</v>
      </c>
      <c r="P627">
        <v>1</v>
      </c>
      <c r="Q627" t="str">
        <f>CONCATENATE(C627,E627,G627,I627)</f>
        <v>1</v>
      </c>
    </row>
    <row r="628" spans="1:17" x14ac:dyDescent="0.25">
      <c r="A628">
        <v>627</v>
      </c>
      <c r="B628">
        <v>126.59416800000001</v>
      </c>
      <c r="C628" s="3">
        <v>1</v>
      </c>
      <c r="P628">
        <v>1</v>
      </c>
      <c r="Q628" t="str">
        <f>CONCATENATE(C628,E628,G628,I628)</f>
        <v>1</v>
      </c>
    </row>
    <row r="629" spans="1:17" x14ac:dyDescent="0.25">
      <c r="A629">
        <v>628</v>
      </c>
      <c r="B629">
        <v>126.59666700000001</v>
      </c>
      <c r="C629" s="3">
        <v>1</v>
      </c>
      <c r="P629">
        <v>1</v>
      </c>
      <c r="Q629" t="str">
        <f>CONCATENATE(C629,E629,G629,I629)</f>
        <v>1</v>
      </c>
    </row>
    <row r="630" spans="1:17" x14ac:dyDescent="0.25">
      <c r="A630">
        <v>629</v>
      </c>
      <c r="B630">
        <v>126.57682300000002</v>
      </c>
      <c r="C630" s="3">
        <v>1</v>
      </c>
      <c r="P630">
        <v>1</v>
      </c>
      <c r="Q630" t="str">
        <f>CONCATENATE(C630,E630,G630,I630)</f>
        <v>1</v>
      </c>
    </row>
    <row r="631" spans="1:17" x14ac:dyDescent="0.25">
      <c r="A631">
        <v>630</v>
      </c>
      <c r="P631">
        <v>0</v>
      </c>
      <c r="Q631" t="str">
        <f>CONCATENATE(C631,E631,G631,I631)</f>
        <v/>
      </c>
    </row>
    <row r="632" spans="1:17" x14ac:dyDescent="0.25">
      <c r="A632">
        <v>631</v>
      </c>
      <c r="D632">
        <v>115.85541800000001</v>
      </c>
      <c r="E632" s="4">
        <v>2</v>
      </c>
      <c r="P632">
        <v>1</v>
      </c>
      <c r="Q632" t="str">
        <f>CONCATENATE(C632,E632,G632,I632)</f>
        <v>2</v>
      </c>
    </row>
    <row r="633" spans="1:17" x14ac:dyDescent="0.25">
      <c r="A633">
        <v>632</v>
      </c>
      <c r="D633">
        <v>115.88932600000001</v>
      </c>
      <c r="E633" s="4">
        <v>2</v>
      </c>
      <c r="P633">
        <v>1</v>
      </c>
      <c r="Q633" t="str">
        <f>CONCATENATE(C633,E633,G633,I633)</f>
        <v>2</v>
      </c>
    </row>
    <row r="634" spans="1:17" x14ac:dyDescent="0.25">
      <c r="A634">
        <v>633</v>
      </c>
      <c r="D634">
        <v>115.90119800000001</v>
      </c>
      <c r="E634" s="4">
        <v>2</v>
      </c>
      <c r="P634">
        <v>1</v>
      </c>
      <c r="Q634" t="str">
        <f>CONCATENATE(C634,E634,G634,I634)</f>
        <v>2</v>
      </c>
    </row>
    <row r="635" spans="1:17" x14ac:dyDescent="0.25">
      <c r="A635">
        <v>634</v>
      </c>
      <c r="D635">
        <v>115.87760400000002</v>
      </c>
      <c r="E635" s="4">
        <v>2</v>
      </c>
      <c r="F635">
        <v>123.15666800000001</v>
      </c>
      <c r="G635" s="5">
        <v>3</v>
      </c>
      <c r="P635">
        <v>2</v>
      </c>
      <c r="Q635" t="str">
        <f>CONCATENATE(C635,E635,G635,I635)</f>
        <v>23</v>
      </c>
    </row>
    <row r="636" spans="1:17" x14ac:dyDescent="0.25">
      <c r="A636">
        <v>635</v>
      </c>
      <c r="D636">
        <v>115.89494900000001</v>
      </c>
      <c r="E636" s="4">
        <v>2</v>
      </c>
      <c r="F636">
        <v>123.15687800000001</v>
      </c>
      <c r="G636" s="5">
        <v>3</v>
      </c>
      <c r="P636">
        <v>2</v>
      </c>
      <c r="Q636" t="str">
        <f>CONCATENATE(C636,E636,G636,I636)</f>
        <v>23</v>
      </c>
    </row>
    <row r="637" spans="1:17" x14ac:dyDescent="0.25">
      <c r="A637">
        <v>636</v>
      </c>
      <c r="D637">
        <v>115.92474200000001</v>
      </c>
      <c r="E637" s="4">
        <v>2</v>
      </c>
      <c r="F637">
        <v>123.12984300000001</v>
      </c>
      <c r="G637" s="5">
        <v>3</v>
      </c>
      <c r="P637">
        <v>2</v>
      </c>
      <c r="Q637" t="str">
        <f>CONCATENATE(C637,E637,G637,I637)</f>
        <v>23</v>
      </c>
    </row>
    <row r="638" spans="1:17" x14ac:dyDescent="0.25">
      <c r="A638">
        <v>637</v>
      </c>
      <c r="D638">
        <v>115.92708400000001</v>
      </c>
      <c r="E638" s="4">
        <v>2</v>
      </c>
      <c r="F638">
        <v>123.14620100000002</v>
      </c>
      <c r="G638" s="5">
        <v>3</v>
      </c>
      <c r="P638">
        <v>2</v>
      </c>
      <c r="Q638" t="str">
        <f>CONCATENATE(C638,E638,G638,I638)</f>
        <v>23</v>
      </c>
    </row>
    <row r="639" spans="1:17" x14ac:dyDescent="0.25">
      <c r="A639">
        <v>638</v>
      </c>
      <c r="D639">
        <v>115.89427000000001</v>
      </c>
      <c r="E639" s="4">
        <v>2</v>
      </c>
      <c r="F639">
        <v>123.16609800000001</v>
      </c>
      <c r="G639" s="5">
        <v>3</v>
      </c>
      <c r="P639">
        <v>2</v>
      </c>
      <c r="Q639" t="str">
        <f>CONCATENATE(C639,E639,G639,I639)</f>
        <v>23</v>
      </c>
    </row>
    <row r="640" spans="1:17" x14ac:dyDescent="0.25">
      <c r="A640">
        <v>639</v>
      </c>
      <c r="D640">
        <v>115.90911300000002</v>
      </c>
      <c r="E640" s="4">
        <v>2</v>
      </c>
      <c r="F640">
        <v>123.16630400000001</v>
      </c>
      <c r="G640" s="5">
        <v>3</v>
      </c>
      <c r="P640">
        <v>2</v>
      </c>
      <c r="Q640" t="str">
        <f>CONCATENATE(C640,E640,G640,I640)</f>
        <v>23</v>
      </c>
    </row>
    <row r="641" spans="1:17" x14ac:dyDescent="0.25">
      <c r="A641">
        <v>640</v>
      </c>
      <c r="F641">
        <v>123.158907</v>
      </c>
      <c r="G641" s="5">
        <v>3</v>
      </c>
      <c r="H641">
        <v>117.57208500000002</v>
      </c>
      <c r="I641" s="2">
        <v>4</v>
      </c>
      <c r="P641">
        <v>2</v>
      </c>
      <c r="Q641" t="str">
        <f>CONCATENATE(C641,E641,G641,I641)</f>
        <v>34</v>
      </c>
    </row>
    <row r="642" spans="1:17" x14ac:dyDescent="0.25">
      <c r="A642">
        <v>641</v>
      </c>
      <c r="F642">
        <v>123.11093700000001</v>
      </c>
      <c r="G642" s="5">
        <v>3</v>
      </c>
      <c r="H642">
        <v>117.493178</v>
      </c>
      <c r="I642" s="2">
        <v>4</v>
      </c>
      <c r="P642">
        <v>2</v>
      </c>
      <c r="Q642" t="str">
        <f>CONCATENATE(C642,E642,G642,I642)</f>
        <v>34</v>
      </c>
    </row>
    <row r="643" spans="1:17" x14ac:dyDescent="0.25">
      <c r="A643">
        <v>642</v>
      </c>
      <c r="F643">
        <v>123.15036600000002</v>
      </c>
      <c r="G643" s="5">
        <v>3</v>
      </c>
      <c r="H643">
        <v>117.48255400000001</v>
      </c>
      <c r="I643" s="2">
        <v>4</v>
      </c>
      <c r="P643">
        <v>2</v>
      </c>
      <c r="Q643" t="str">
        <f>CONCATENATE(C643,E643,G643,I643)</f>
        <v>34</v>
      </c>
    </row>
    <row r="644" spans="1:17" x14ac:dyDescent="0.25">
      <c r="A644">
        <v>643</v>
      </c>
      <c r="B644">
        <v>103.136042</v>
      </c>
      <c r="C644" s="3">
        <v>1</v>
      </c>
      <c r="F644">
        <v>123.15036600000002</v>
      </c>
      <c r="G644" s="5">
        <v>3</v>
      </c>
      <c r="H644">
        <v>117.49052300000001</v>
      </c>
      <c r="I644" s="2">
        <v>4</v>
      </c>
      <c r="P644">
        <v>3</v>
      </c>
      <c r="Q644" t="str">
        <f>CONCATENATE(C644,E644,G644,I644)</f>
        <v>134</v>
      </c>
    </row>
    <row r="645" spans="1:17" x14ac:dyDescent="0.25">
      <c r="A645">
        <v>644</v>
      </c>
      <c r="B645">
        <v>103.086512</v>
      </c>
      <c r="C645" s="3">
        <v>1</v>
      </c>
      <c r="H645">
        <v>117.55469000000001</v>
      </c>
      <c r="I645" s="2">
        <v>4</v>
      </c>
      <c r="P645">
        <v>2</v>
      </c>
      <c r="Q645" t="str">
        <f>CONCATENATE(C645,E645,G645,I645)</f>
        <v>14</v>
      </c>
    </row>
    <row r="646" spans="1:17" x14ac:dyDescent="0.25">
      <c r="A646">
        <v>645</v>
      </c>
      <c r="B646">
        <v>103.09479400000001</v>
      </c>
      <c r="C646" s="3">
        <v>1</v>
      </c>
      <c r="H646">
        <v>117.50171900000001</v>
      </c>
      <c r="I646" s="2">
        <v>4</v>
      </c>
      <c r="P646">
        <v>2</v>
      </c>
      <c r="Q646" t="str">
        <f>CONCATENATE(C646,E646,G646,I646)</f>
        <v>14</v>
      </c>
    </row>
    <row r="647" spans="1:17" x14ac:dyDescent="0.25">
      <c r="A647">
        <v>646</v>
      </c>
      <c r="B647">
        <v>103.10349100000001</v>
      </c>
      <c r="C647" s="3">
        <v>1</v>
      </c>
      <c r="H647">
        <v>117.46015800000001</v>
      </c>
      <c r="I647" s="2">
        <v>4</v>
      </c>
      <c r="P647">
        <v>2</v>
      </c>
      <c r="Q647" t="str">
        <f>CONCATENATE(C647,E647,G647,I647)</f>
        <v>14</v>
      </c>
    </row>
    <row r="648" spans="1:17" x14ac:dyDescent="0.25">
      <c r="A648">
        <v>647</v>
      </c>
      <c r="B648">
        <v>103.09218800000001</v>
      </c>
      <c r="C648" s="3">
        <v>1</v>
      </c>
      <c r="H648">
        <v>117.46703200000002</v>
      </c>
      <c r="I648" s="2">
        <v>4</v>
      </c>
      <c r="P648">
        <v>2</v>
      </c>
      <c r="Q648" t="str">
        <f>CONCATENATE(C648,E648,G648,I648)</f>
        <v>14</v>
      </c>
    </row>
    <row r="649" spans="1:17" x14ac:dyDescent="0.25">
      <c r="A649">
        <v>648</v>
      </c>
      <c r="B649">
        <v>103.09104000000001</v>
      </c>
      <c r="C649" s="3">
        <v>1</v>
      </c>
      <c r="H649">
        <v>117.57208500000002</v>
      </c>
      <c r="I649" s="2">
        <v>4</v>
      </c>
      <c r="P649">
        <v>2</v>
      </c>
      <c r="Q649" t="str">
        <f>CONCATENATE(C649,E649,G649,I649)</f>
        <v>14</v>
      </c>
    </row>
    <row r="650" spans="1:17" x14ac:dyDescent="0.25">
      <c r="A650">
        <v>649</v>
      </c>
      <c r="B650">
        <v>103.09900900000001</v>
      </c>
      <c r="C650" s="3">
        <v>1</v>
      </c>
      <c r="P650">
        <v>1</v>
      </c>
      <c r="Q650" t="str">
        <f>CONCATENATE(C650,E650,G650,I650)</f>
        <v>1</v>
      </c>
    </row>
    <row r="651" spans="1:17" x14ac:dyDescent="0.25">
      <c r="A651">
        <v>650</v>
      </c>
      <c r="B651">
        <v>103.10760300000001</v>
      </c>
      <c r="C651" s="3">
        <v>1</v>
      </c>
      <c r="P651">
        <v>1</v>
      </c>
      <c r="Q651" t="str">
        <f>CONCATENATE(C651,E651,G651,I651)</f>
        <v>1</v>
      </c>
    </row>
    <row r="652" spans="1:17" x14ac:dyDescent="0.25">
      <c r="A652">
        <v>651</v>
      </c>
      <c r="B652">
        <v>103.103178</v>
      </c>
      <c r="C652" s="3">
        <v>1</v>
      </c>
      <c r="P652">
        <v>1</v>
      </c>
      <c r="Q652" t="str">
        <f>CONCATENATE(C652,E652,G652,I652)</f>
        <v>1</v>
      </c>
    </row>
    <row r="653" spans="1:17" x14ac:dyDescent="0.25">
      <c r="A653">
        <v>652</v>
      </c>
      <c r="B653">
        <v>103.133284</v>
      </c>
      <c r="C653" s="3">
        <v>1</v>
      </c>
      <c r="P653">
        <v>1</v>
      </c>
      <c r="Q653" t="str">
        <f>CONCATENATE(C653,E653,G653,I653)</f>
        <v>1</v>
      </c>
    </row>
    <row r="654" spans="1:17" x14ac:dyDescent="0.25">
      <c r="A654">
        <v>653</v>
      </c>
      <c r="D654">
        <v>93.369532000000007</v>
      </c>
      <c r="E654" s="4">
        <v>2</v>
      </c>
      <c r="P654">
        <v>1</v>
      </c>
      <c r="Q654" t="str">
        <f>CONCATENATE(C654,E654,G654,I654)</f>
        <v>2</v>
      </c>
    </row>
    <row r="655" spans="1:17" x14ac:dyDescent="0.25">
      <c r="A655">
        <v>654</v>
      </c>
      <c r="D655">
        <v>93.341824000000003</v>
      </c>
      <c r="E655" s="4">
        <v>2</v>
      </c>
      <c r="P655">
        <v>1</v>
      </c>
      <c r="Q655" t="str">
        <f>CONCATENATE(C655,E655,G655,I655)</f>
        <v>2</v>
      </c>
    </row>
    <row r="656" spans="1:17" x14ac:dyDescent="0.25">
      <c r="A656">
        <v>655</v>
      </c>
      <c r="D656">
        <v>93.340573000000006</v>
      </c>
      <c r="E656" s="4">
        <v>2</v>
      </c>
      <c r="P656">
        <v>1</v>
      </c>
      <c r="Q656" t="str">
        <f>CONCATENATE(C656,E656,G656,I656)</f>
        <v>2</v>
      </c>
    </row>
    <row r="657" spans="1:17" x14ac:dyDescent="0.25">
      <c r="A657">
        <v>656</v>
      </c>
      <c r="D657">
        <v>93.313752000000008</v>
      </c>
      <c r="E657" s="4">
        <v>2</v>
      </c>
      <c r="P657">
        <v>1</v>
      </c>
      <c r="Q657" t="str">
        <f>CONCATENATE(C657,E657,G657,I657)</f>
        <v>2</v>
      </c>
    </row>
    <row r="658" spans="1:17" x14ac:dyDescent="0.25">
      <c r="A658">
        <v>657</v>
      </c>
      <c r="D658">
        <v>93.341666000000004</v>
      </c>
      <c r="E658" s="4">
        <v>2</v>
      </c>
      <c r="F658">
        <v>99.181303000000014</v>
      </c>
      <c r="G658" s="5">
        <v>3</v>
      </c>
      <c r="P658">
        <v>2</v>
      </c>
      <c r="Q658" t="str">
        <f>CONCATENATE(C658,E658,G658,I658)</f>
        <v>23</v>
      </c>
    </row>
    <row r="659" spans="1:17" x14ac:dyDescent="0.25">
      <c r="A659">
        <v>658</v>
      </c>
      <c r="D659">
        <v>93.354376000000002</v>
      </c>
      <c r="E659" s="4">
        <v>2</v>
      </c>
      <c r="F659">
        <v>99.181303000000014</v>
      </c>
      <c r="G659" s="5">
        <v>3</v>
      </c>
      <c r="P659">
        <v>2</v>
      </c>
      <c r="Q659" t="str">
        <f>CONCATENATE(C659,E659,G659,I659)</f>
        <v>23</v>
      </c>
    </row>
    <row r="660" spans="1:17" x14ac:dyDescent="0.25">
      <c r="A660">
        <v>659</v>
      </c>
      <c r="D660">
        <v>93.369532000000007</v>
      </c>
      <c r="E660" s="4">
        <v>2</v>
      </c>
      <c r="F660">
        <v>99.163645000000002</v>
      </c>
      <c r="G660" s="5">
        <v>3</v>
      </c>
      <c r="P660">
        <v>2</v>
      </c>
      <c r="Q660" t="str">
        <f>CONCATENATE(C660,E660,G660,I660)</f>
        <v>23</v>
      </c>
    </row>
    <row r="661" spans="1:17" x14ac:dyDescent="0.25">
      <c r="A661">
        <v>660</v>
      </c>
      <c r="D661">
        <v>93.369532000000007</v>
      </c>
      <c r="E661" s="4">
        <v>2</v>
      </c>
      <c r="F661">
        <v>99.139378000000008</v>
      </c>
      <c r="G661" s="5">
        <v>3</v>
      </c>
      <c r="P661">
        <v>2</v>
      </c>
      <c r="Q661" t="str">
        <f>CONCATENATE(C661,E661,G661,I661)</f>
        <v>23</v>
      </c>
    </row>
    <row r="662" spans="1:17" x14ac:dyDescent="0.25">
      <c r="A662">
        <v>661</v>
      </c>
      <c r="D662">
        <v>93.369532000000007</v>
      </c>
      <c r="E662" s="4">
        <v>2</v>
      </c>
      <c r="F662">
        <v>99.118960000000001</v>
      </c>
      <c r="G662" s="5">
        <v>3</v>
      </c>
      <c r="P662">
        <v>2</v>
      </c>
      <c r="Q662" t="str">
        <f>CONCATENATE(C662,E662,G662,I662)</f>
        <v>23</v>
      </c>
    </row>
    <row r="663" spans="1:17" x14ac:dyDescent="0.25">
      <c r="A663">
        <v>662</v>
      </c>
      <c r="F663">
        <v>99.230468999999999</v>
      </c>
      <c r="G663" s="5">
        <v>3</v>
      </c>
      <c r="H663">
        <v>93.937708000000001</v>
      </c>
      <c r="I663" s="2">
        <v>4</v>
      </c>
      <c r="P663">
        <v>2</v>
      </c>
      <c r="Q663" t="str">
        <f>CONCATENATE(C663,E663,G663,I663)</f>
        <v>34</v>
      </c>
    </row>
    <row r="664" spans="1:17" x14ac:dyDescent="0.25">
      <c r="A664">
        <v>663</v>
      </c>
      <c r="F664">
        <v>99.234427000000011</v>
      </c>
      <c r="G664" s="5">
        <v>3</v>
      </c>
      <c r="H664">
        <v>93.866251000000005</v>
      </c>
      <c r="I664" s="2">
        <v>4</v>
      </c>
      <c r="P664">
        <v>2</v>
      </c>
      <c r="Q664" t="str">
        <f>CONCATENATE(C664,E664,G664,I664)</f>
        <v>34</v>
      </c>
    </row>
    <row r="665" spans="1:17" x14ac:dyDescent="0.25">
      <c r="A665">
        <v>664</v>
      </c>
      <c r="F665">
        <v>99.238699000000011</v>
      </c>
      <c r="G665" s="5">
        <v>3</v>
      </c>
      <c r="H665">
        <v>93.84729200000001</v>
      </c>
      <c r="I665" s="2">
        <v>4</v>
      </c>
      <c r="P665">
        <v>2</v>
      </c>
      <c r="Q665" t="str">
        <f>CONCATENATE(C665,E665,G665,I665)</f>
        <v>34</v>
      </c>
    </row>
    <row r="666" spans="1:17" x14ac:dyDescent="0.25">
      <c r="A666">
        <v>665</v>
      </c>
      <c r="F666">
        <v>99.181303000000014</v>
      </c>
      <c r="G666" s="5">
        <v>3</v>
      </c>
      <c r="H666">
        <v>93.857813000000007</v>
      </c>
      <c r="I666" s="2">
        <v>4</v>
      </c>
      <c r="P666">
        <v>2</v>
      </c>
      <c r="Q666" t="str">
        <f>CONCATENATE(C666,E666,G666,I666)</f>
        <v>34</v>
      </c>
    </row>
    <row r="667" spans="1:17" x14ac:dyDescent="0.25">
      <c r="A667">
        <v>666</v>
      </c>
      <c r="F667">
        <v>99.181303000000014</v>
      </c>
      <c r="G667" s="5">
        <v>3</v>
      </c>
      <c r="H667">
        <v>93.845157999999998</v>
      </c>
      <c r="I667" s="2">
        <v>4</v>
      </c>
      <c r="P667">
        <v>2</v>
      </c>
      <c r="Q667" t="str">
        <f>CONCATENATE(C667,E667,G667,I667)</f>
        <v>34</v>
      </c>
    </row>
    <row r="668" spans="1:17" x14ac:dyDescent="0.25">
      <c r="A668">
        <v>667</v>
      </c>
      <c r="B668">
        <v>81.587396000000012</v>
      </c>
      <c r="C668" s="3">
        <v>1</v>
      </c>
      <c r="H668">
        <v>93.863177000000007</v>
      </c>
      <c r="I668" s="2">
        <v>4</v>
      </c>
      <c r="P668">
        <v>2</v>
      </c>
      <c r="Q668" t="str">
        <f>CONCATENATE(C668,E668,G668,I668)</f>
        <v>14</v>
      </c>
    </row>
    <row r="669" spans="1:17" x14ac:dyDescent="0.25">
      <c r="A669">
        <v>668</v>
      </c>
      <c r="B669">
        <v>81.534219000000007</v>
      </c>
      <c r="C669" s="3">
        <v>1</v>
      </c>
      <c r="H669">
        <v>93.90692700000001</v>
      </c>
      <c r="I669" s="2">
        <v>4</v>
      </c>
      <c r="P669">
        <v>2</v>
      </c>
      <c r="Q669" t="str">
        <f>CONCATENATE(C669,E669,G669,I669)</f>
        <v>14</v>
      </c>
    </row>
    <row r="670" spans="1:17" x14ac:dyDescent="0.25">
      <c r="A670">
        <v>669</v>
      </c>
      <c r="B670">
        <v>81.535521000000003</v>
      </c>
      <c r="C670" s="3">
        <v>1</v>
      </c>
      <c r="H670">
        <v>93.856198000000006</v>
      </c>
      <c r="I670" s="2">
        <v>4</v>
      </c>
      <c r="P670">
        <v>2</v>
      </c>
      <c r="Q670" t="str">
        <f>CONCATENATE(C670,E670,G670,I670)</f>
        <v>14</v>
      </c>
    </row>
    <row r="671" spans="1:17" x14ac:dyDescent="0.25">
      <c r="A671">
        <v>670</v>
      </c>
      <c r="B671">
        <v>81.566615000000013</v>
      </c>
      <c r="C671" s="3">
        <v>1</v>
      </c>
      <c r="H671">
        <v>93.827084000000013</v>
      </c>
      <c r="I671" s="2">
        <v>4</v>
      </c>
      <c r="P671">
        <v>2</v>
      </c>
      <c r="Q671" t="str">
        <f>CONCATENATE(C671,E671,G671,I671)</f>
        <v>14</v>
      </c>
    </row>
    <row r="672" spans="1:17" x14ac:dyDescent="0.25">
      <c r="A672">
        <v>671</v>
      </c>
      <c r="B672">
        <v>81.562708000000015</v>
      </c>
      <c r="C672" s="3">
        <v>1</v>
      </c>
      <c r="H672">
        <v>93.937708000000001</v>
      </c>
      <c r="I672" s="2">
        <v>4</v>
      </c>
      <c r="P672">
        <v>2</v>
      </c>
      <c r="Q672" t="str">
        <f>CONCATENATE(C672,E672,G672,I672)</f>
        <v>14</v>
      </c>
    </row>
    <row r="673" spans="1:17" x14ac:dyDescent="0.25">
      <c r="A673">
        <v>672</v>
      </c>
      <c r="B673">
        <v>81.573750000000004</v>
      </c>
      <c r="C673" s="3">
        <v>1</v>
      </c>
      <c r="P673">
        <v>1</v>
      </c>
      <c r="Q673" t="str">
        <f>CONCATENATE(C673,E673,G673,I673)</f>
        <v>1</v>
      </c>
    </row>
    <row r="674" spans="1:17" x14ac:dyDescent="0.25">
      <c r="A674">
        <v>673</v>
      </c>
      <c r="B674">
        <v>81.561094000000011</v>
      </c>
      <c r="C674" s="3">
        <v>1</v>
      </c>
      <c r="P674">
        <v>1</v>
      </c>
      <c r="Q674" t="str">
        <f>CONCATENATE(C674,E674,G674,I674)</f>
        <v>1</v>
      </c>
    </row>
    <row r="675" spans="1:17" x14ac:dyDescent="0.25">
      <c r="A675">
        <v>674</v>
      </c>
      <c r="B675">
        <v>81.591459000000015</v>
      </c>
      <c r="C675" s="3">
        <v>1</v>
      </c>
      <c r="P675">
        <v>1</v>
      </c>
      <c r="Q675" t="str">
        <f>CONCATENATE(C675,E675,G675,I675)</f>
        <v>1</v>
      </c>
    </row>
    <row r="676" spans="1:17" x14ac:dyDescent="0.25">
      <c r="A676">
        <v>675</v>
      </c>
      <c r="B676">
        <v>81.617343000000005</v>
      </c>
      <c r="C676" s="3">
        <v>1</v>
      </c>
      <c r="D676">
        <v>75.703385000000011</v>
      </c>
      <c r="E676" s="4">
        <v>2</v>
      </c>
      <c r="P676">
        <v>2</v>
      </c>
      <c r="Q676" t="str">
        <f>CONCATENATE(C676,E676,G676,I676)</f>
        <v>12</v>
      </c>
    </row>
    <row r="677" spans="1:17" x14ac:dyDescent="0.25">
      <c r="A677">
        <v>676</v>
      </c>
      <c r="B677">
        <v>81.570989000000012</v>
      </c>
      <c r="C677" s="3">
        <v>1</v>
      </c>
      <c r="D677">
        <v>75.692187000000004</v>
      </c>
      <c r="E677" s="4">
        <v>2</v>
      </c>
      <c r="P677">
        <v>2</v>
      </c>
      <c r="Q677" t="str">
        <f>CONCATENATE(C677,E677,G677,I677)</f>
        <v>12</v>
      </c>
    </row>
    <row r="678" spans="1:17" x14ac:dyDescent="0.25">
      <c r="A678">
        <v>677</v>
      </c>
      <c r="D678">
        <v>75.746458000000004</v>
      </c>
      <c r="E678" s="4">
        <v>2</v>
      </c>
      <c r="P678">
        <v>1</v>
      </c>
      <c r="Q678" t="str">
        <f>CONCATENATE(C678,E678,G678,I678)</f>
        <v>2</v>
      </c>
    </row>
    <row r="679" spans="1:17" x14ac:dyDescent="0.25">
      <c r="A679">
        <v>678</v>
      </c>
      <c r="D679">
        <v>75.786405999999999</v>
      </c>
      <c r="E679" s="4">
        <v>2</v>
      </c>
      <c r="P679">
        <v>1</v>
      </c>
      <c r="Q679" t="str">
        <f>CONCATENATE(C679,E679,G679,I679)</f>
        <v>2</v>
      </c>
    </row>
    <row r="680" spans="1:17" x14ac:dyDescent="0.25">
      <c r="A680">
        <v>679</v>
      </c>
      <c r="D680">
        <v>75.780208000000002</v>
      </c>
      <c r="E680" s="4">
        <v>2</v>
      </c>
      <c r="P680">
        <v>1</v>
      </c>
      <c r="Q680" t="str">
        <f>CONCATENATE(C680,E680,G680,I680)</f>
        <v>2</v>
      </c>
    </row>
    <row r="681" spans="1:17" x14ac:dyDescent="0.25">
      <c r="A681">
        <v>680</v>
      </c>
      <c r="D681">
        <v>75.691666000000012</v>
      </c>
      <c r="E681" s="4">
        <v>2</v>
      </c>
      <c r="F681">
        <v>80.112552000000008</v>
      </c>
      <c r="G681" s="5">
        <v>3</v>
      </c>
      <c r="P681">
        <v>2</v>
      </c>
      <c r="Q681" t="str">
        <f>CONCATENATE(C681,E681,G681,I681)</f>
        <v>23</v>
      </c>
    </row>
    <row r="682" spans="1:17" x14ac:dyDescent="0.25">
      <c r="A682">
        <v>681</v>
      </c>
      <c r="D682">
        <v>75.691666000000012</v>
      </c>
      <c r="E682" s="4">
        <v>2</v>
      </c>
      <c r="F682">
        <v>80.131667000000007</v>
      </c>
      <c r="G682" s="5">
        <v>3</v>
      </c>
      <c r="P682">
        <v>2</v>
      </c>
      <c r="Q682" t="str">
        <f>CONCATENATE(C682,E682,G682,I682)</f>
        <v>23</v>
      </c>
    </row>
    <row r="683" spans="1:17" x14ac:dyDescent="0.25">
      <c r="A683">
        <v>682</v>
      </c>
      <c r="D683">
        <v>75.691666000000012</v>
      </c>
      <c r="E683" s="4">
        <v>2</v>
      </c>
      <c r="F683">
        <v>80.123177000000013</v>
      </c>
      <c r="G683" s="5">
        <v>3</v>
      </c>
      <c r="P683">
        <v>2</v>
      </c>
      <c r="Q683" t="str">
        <f>CONCATENATE(C683,E683,G683,I683)</f>
        <v>23</v>
      </c>
    </row>
    <row r="684" spans="1:17" x14ac:dyDescent="0.25">
      <c r="A684">
        <v>683</v>
      </c>
      <c r="D684">
        <v>75.691666000000012</v>
      </c>
      <c r="E684" s="4">
        <v>2</v>
      </c>
      <c r="F684">
        <v>80.100625000000008</v>
      </c>
      <c r="G684" s="5">
        <v>3</v>
      </c>
      <c r="P684">
        <v>2</v>
      </c>
      <c r="Q684" t="str">
        <f>CONCATENATE(C684,E684,G684,I684)</f>
        <v>23</v>
      </c>
    </row>
    <row r="685" spans="1:17" x14ac:dyDescent="0.25">
      <c r="A685">
        <v>684</v>
      </c>
      <c r="D685">
        <v>75.691666000000012</v>
      </c>
      <c r="E685" s="4">
        <v>2</v>
      </c>
      <c r="F685">
        <v>80.085833000000008</v>
      </c>
      <c r="G685" s="5">
        <v>3</v>
      </c>
      <c r="P685">
        <v>2</v>
      </c>
      <c r="Q685" t="str">
        <f>CONCATENATE(C685,E685,G685,I685)</f>
        <v>23</v>
      </c>
    </row>
    <row r="686" spans="1:17" x14ac:dyDescent="0.25">
      <c r="A686">
        <v>685</v>
      </c>
      <c r="F686">
        <v>80.083907000000011</v>
      </c>
      <c r="G686" s="5">
        <v>3</v>
      </c>
      <c r="H686">
        <v>76.52145800000001</v>
      </c>
      <c r="I686" s="2">
        <v>4</v>
      </c>
      <c r="P686">
        <v>2</v>
      </c>
      <c r="Q686" t="str">
        <f>CONCATENATE(C686,E686,G686,I686)</f>
        <v>34</v>
      </c>
    </row>
    <row r="687" spans="1:17" x14ac:dyDescent="0.25">
      <c r="A687">
        <v>686</v>
      </c>
      <c r="F687">
        <v>80.112552000000008</v>
      </c>
      <c r="G687" s="5">
        <v>3</v>
      </c>
      <c r="H687">
        <v>76.522083000000009</v>
      </c>
      <c r="I687" s="2">
        <v>4</v>
      </c>
      <c r="P687">
        <v>2</v>
      </c>
      <c r="Q687" t="str">
        <f>CONCATENATE(C687,E687,G687,I687)</f>
        <v>34</v>
      </c>
    </row>
    <row r="688" spans="1:17" x14ac:dyDescent="0.25">
      <c r="A688">
        <v>687</v>
      </c>
      <c r="F688">
        <v>80.112552000000008</v>
      </c>
      <c r="G688" s="5">
        <v>3</v>
      </c>
      <c r="H688">
        <v>76.511615000000006</v>
      </c>
      <c r="I688" s="2">
        <v>4</v>
      </c>
      <c r="P688">
        <v>2</v>
      </c>
      <c r="Q688" t="str">
        <f>CONCATENATE(C688,E688,G688,I688)</f>
        <v>34</v>
      </c>
    </row>
    <row r="689" spans="1:17" x14ac:dyDescent="0.25">
      <c r="A689">
        <v>688</v>
      </c>
      <c r="F689">
        <v>80.112552000000008</v>
      </c>
      <c r="G689" s="5">
        <v>3</v>
      </c>
      <c r="H689">
        <v>76.520052000000007</v>
      </c>
      <c r="I689" s="2">
        <v>4</v>
      </c>
      <c r="P689">
        <v>2</v>
      </c>
      <c r="Q689" t="str">
        <f>CONCATENATE(C689,E689,G689,I689)</f>
        <v>34</v>
      </c>
    </row>
    <row r="690" spans="1:17" x14ac:dyDescent="0.25">
      <c r="A690">
        <v>689</v>
      </c>
      <c r="B690">
        <v>64.498684000000011</v>
      </c>
      <c r="C690" s="3">
        <v>1</v>
      </c>
      <c r="F690">
        <v>80.112552000000008</v>
      </c>
      <c r="G690" s="5">
        <v>3</v>
      </c>
      <c r="H690">
        <v>76.513281000000006</v>
      </c>
      <c r="I690" s="2">
        <v>4</v>
      </c>
      <c r="P690">
        <v>3</v>
      </c>
      <c r="Q690" t="str">
        <f>CONCATENATE(C690,E690,G690,I690)</f>
        <v>134</v>
      </c>
    </row>
    <row r="691" spans="1:17" x14ac:dyDescent="0.25">
      <c r="A691">
        <v>690</v>
      </c>
      <c r="B691">
        <v>64.511929000000009</v>
      </c>
      <c r="C691" s="3">
        <v>1</v>
      </c>
      <c r="H691">
        <v>76.563698000000002</v>
      </c>
      <c r="I691" s="2">
        <v>4</v>
      </c>
      <c r="P691">
        <v>2</v>
      </c>
      <c r="Q691" t="str">
        <f>CONCATENATE(C691,E691,G691,I691)</f>
        <v>14</v>
      </c>
    </row>
    <row r="692" spans="1:17" x14ac:dyDescent="0.25">
      <c r="A692">
        <v>691</v>
      </c>
      <c r="B692">
        <v>64.517616000000004</v>
      </c>
      <c r="C692" s="3">
        <v>1</v>
      </c>
      <c r="H692">
        <v>76.570000000000007</v>
      </c>
      <c r="I692" s="2">
        <v>4</v>
      </c>
      <c r="P692">
        <v>2</v>
      </c>
      <c r="Q692" t="str">
        <f>CONCATENATE(C692,E692,G692,I692)</f>
        <v>14</v>
      </c>
    </row>
    <row r="693" spans="1:17" x14ac:dyDescent="0.25">
      <c r="A693">
        <v>692</v>
      </c>
      <c r="B693">
        <v>64.519318000000013</v>
      </c>
      <c r="C693" s="3">
        <v>1</v>
      </c>
      <c r="H693">
        <v>76.553125000000009</v>
      </c>
      <c r="I693" s="2">
        <v>4</v>
      </c>
      <c r="P693">
        <v>2</v>
      </c>
      <c r="Q693" t="str">
        <f>CONCATENATE(C693,E693,G693,I693)</f>
        <v>14</v>
      </c>
    </row>
    <row r="694" spans="1:17" x14ac:dyDescent="0.25">
      <c r="A694">
        <v>693</v>
      </c>
      <c r="B694">
        <v>64.510384000000016</v>
      </c>
      <c r="C694" s="3">
        <v>1</v>
      </c>
      <c r="H694">
        <v>76.53255200000001</v>
      </c>
      <c r="I694" s="2">
        <v>4</v>
      </c>
      <c r="P694">
        <v>2</v>
      </c>
      <c r="Q694" t="str">
        <f>CONCATENATE(C694,E694,G694,I694)</f>
        <v>14</v>
      </c>
    </row>
    <row r="695" spans="1:17" x14ac:dyDescent="0.25">
      <c r="A695">
        <v>694</v>
      </c>
      <c r="B695">
        <v>64.51075400000002</v>
      </c>
      <c r="C695" s="3">
        <v>1</v>
      </c>
      <c r="H695">
        <v>76.553437000000002</v>
      </c>
      <c r="I695" s="2">
        <v>4</v>
      </c>
      <c r="P695">
        <v>2</v>
      </c>
      <c r="Q695" t="str">
        <f>CONCATENATE(C695,E695,G695,I695)</f>
        <v>14</v>
      </c>
    </row>
    <row r="696" spans="1:17" x14ac:dyDescent="0.25">
      <c r="A696">
        <v>695</v>
      </c>
      <c r="B696">
        <v>64.505970000000019</v>
      </c>
      <c r="C696" s="3">
        <v>1</v>
      </c>
      <c r="P696">
        <v>1</v>
      </c>
      <c r="Q696" t="str">
        <f>CONCATENATE(C696,E696,G696,I696)</f>
        <v>1</v>
      </c>
    </row>
    <row r="697" spans="1:17" x14ac:dyDescent="0.25">
      <c r="A697">
        <v>696</v>
      </c>
      <c r="B697">
        <v>64.498154000000014</v>
      </c>
      <c r="C697" s="3">
        <v>1</v>
      </c>
      <c r="P697">
        <v>1</v>
      </c>
      <c r="Q697" t="str">
        <f>CONCATENATE(C697,E697,G697,I697)</f>
        <v>1</v>
      </c>
    </row>
    <row r="698" spans="1:17" x14ac:dyDescent="0.25">
      <c r="A698">
        <v>697</v>
      </c>
      <c r="B698">
        <v>64.515759000000003</v>
      </c>
      <c r="C698" s="3">
        <v>1</v>
      </c>
      <c r="P698">
        <v>1</v>
      </c>
      <c r="Q698" t="str">
        <f>CONCATENATE(C698,E698,G698,I698)</f>
        <v>1</v>
      </c>
    </row>
    <row r="699" spans="1:17" x14ac:dyDescent="0.25">
      <c r="A699">
        <v>698</v>
      </c>
      <c r="B699">
        <v>64.487141000000008</v>
      </c>
      <c r="C699" s="3">
        <v>1</v>
      </c>
      <c r="D699">
        <v>56.764015000000015</v>
      </c>
      <c r="E699" s="4">
        <v>2</v>
      </c>
      <c r="P699">
        <v>2</v>
      </c>
      <c r="Q699" t="str">
        <f>CONCATENATE(C699,E699,G699,I699)</f>
        <v>12</v>
      </c>
    </row>
    <row r="700" spans="1:17" x14ac:dyDescent="0.25">
      <c r="A700">
        <v>699</v>
      </c>
      <c r="B700">
        <v>64.503685000000019</v>
      </c>
      <c r="C700" s="3">
        <v>1</v>
      </c>
      <c r="D700">
        <v>56.778374000000014</v>
      </c>
      <c r="E700" s="4">
        <v>2</v>
      </c>
      <c r="P700">
        <v>2</v>
      </c>
      <c r="Q700" t="str">
        <f>CONCATENATE(C700,E700,G700,I700)</f>
        <v>12</v>
      </c>
    </row>
    <row r="701" spans="1:17" x14ac:dyDescent="0.25">
      <c r="A701">
        <v>700</v>
      </c>
      <c r="D701">
        <v>56.780930000000012</v>
      </c>
      <c r="E701" s="4">
        <v>2</v>
      </c>
      <c r="P701">
        <v>1</v>
      </c>
      <c r="Q701" t="str">
        <f>CONCATENATE(C701,E701,G701,I701)</f>
        <v>2</v>
      </c>
    </row>
    <row r="702" spans="1:17" x14ac:dyDescent="0.25">
      <c r="A702">
        <v>701</v>
      </c>
      <c r="D702">
        <v>56.768910000000012</v>
      </c>
      <c r="E702" s="4">
        <v>2</v>
      </c>
      <c r="P702">
        <v>1</v>
      </c>
      <c r="Q702" t="str">
        <f>CONCATENATE(C702,E702,G702,I702)</f>
        <v>2</v>
      </c>
    </row>
    <row r="703" spans="1:17" x14ac:dyDescent="0.25">
      <c r="A703">
        <v>702</v>
      </c>
      <c r="D703">
        <v>56.772793000000014</v>
      </c>
      <c r="E703" s="4">
        <v>2</v>
      </c>
      <c r="P703">
        <v>1</v>
      </c>
      <c r="Q703" t="str">
        <f>CONCATENATE(C703,E703,G703,I703)</f>
        <v>2</v>
      </c>
    </row>
    <row r="704" spans="1:17" x14ac:dyDescent="0.25">
      <c r="A704">
        <v>703</v>
      </c>
      <c r="D704">
        <v>56.779972000000015</v>
      </c>
      <c r="E704" s="4">
        <v>2</v>
      </c>
      <c r="F704">
        <v>62.568474000000016</v>
      </c>
      <c r="G704" s="5">
        <v>3</v>
      </c>
      <c r="P704">
        <v>2</v>
      </c>
      <c r="Q704" t="str">
        <f>CONCATENATE(C704,E704,G704,I704)</f>
        <v>23</v>
      </c>
    </row>
    <row r="705" spans="1:17" x14ac:dyDescent="0.25">
      <c r="A705">
        <v>704</v>
      </c>
      <c r="D705">
        <v>56.790554000000014</v>
      </c>
      <c r="E705" s="4">
        <v>2</v>
      </c>
      <c r="F705">
        <v>62.615013000000012</v>
      </c>
      <c r="G705" s="5">
        <v>3</v>
      </c>
      <c r="P705">
        <v>2</v>
      </c>
      <c r="Q705" t="str">
        <f>CONCATENATE(C705,E705,G705,I705)</f>
        <v>23</v>
      </c>
    </row>
    <row r="706" spans="1:17" x14ac:dyDescent="0.25">
      <c r="A706">
        <v>705</v>
      </c>
      <c r="D706">
        <v>56.79039800000001</v>
      </c>
      <c r="E706" s="4">
        <v>2</v>
      </c>
      <c r="F706">
        <v>62.601292000000015</v>
      </c>
      <c r="G706" s="5">
        <v>3</v>
      </c>
      <c r="P706">
        <v>2</v>
      </c>
      <c r="Q706" t="str">
        <f>CONCATENATE(C706,E706,G706,I706)</f>
        <v>23</v>
      </c>
    </row>
    <row r="707" spans="1:17" x14ac:dyDescent="0.25">
      <c r="A707">
        <v>706</v>
      </c>
      <c r="D707">
        <v>56.722687000000015</v>
      </c>
      <c r="E707" s="4">
        <v>2</v>
      </c>
      <c r="F707">
        <v>62.575764000000014</v>
      </c>
      <c r="G707" s="5">
        <v>3</v>
      </c>
      <c r="P707">
        <v>2</v>
      </c>
      <c r="Q707" t="str">
        <f>CONCATENATE(C707,E707,G707,I707)</f>
        <v>23</v>
      </c>
    </row>
    <row r="708" spans="1:17" x14ac:dyDescent="0.25">
      <c r="A708">
        <v>707</v>
      </c>
      <c r="D708">
        <v>56.722687000000015</v>
      </c>
      <c r="E708" s="4">
        <v>2</v>
      </c>
      <c r="F708">
        <v>62.586613000000014</v>
      </c>
      <c r="G708" s="5">
        <v>3</v>
      </c>
      <c r="P708">
        <v>2</v>
      </c>
      <c r="Q708" t="str">
        <f>CONCATENATE(C708,E708,G708,I708)</f>
        <v>23</v>
      </c>
    </row>
    <row r="709" spans="1:17" x14ac:dyDescent="0.25">
      <c r="A709">
        <v>708</v>
      </c>
      <c r="F709">
        <v>62.600495000000016</v>
      </c>
      <c r="G709" s="5">
        <v>3</v>
      </c>
      <c r="H709">
        <v>58.188561000000014</v>
      </c>
      <c r="I709" s="2">
        <v>4</v>
      </c>
      <c r="P709">
        <v>2</v>
      </c>
      <c r="Q709" t="str">
        <f>CONCATENATE(C709,E709,G709,I709)</f>
        <v>34</v>
      </c>
    </row>
    <row r="710" spans="1:17" x14ac:dyDescent="0.25">
      <c r="A710">
        <v>709</v>
      </c>
      <c r="F710">
        <v>62.56507100000001</v>
      </c>
      <c r="G710" s="5">
        <v>3</v>
      </c>
      <c r="H710">
        <v>58.178295000000013</v>
      </c>
      <c r="I710" s="2">
        <v>4</v>
      </c>
      <c r="P710">
        <v>2</v>
      </c>
      <c r="Q710" t="str">
        <f>CONCATENATE(C710,E710,G710,I710)</f>
        <v>34</v>
      </c>
    </row>
    <row r="711" spans="1:17" x14ac:dyDescent="0.25">
      <c r="A711">
        <v>710</v>
      </c>
      <c r="F711">
        <v>62.579270000000015</v>
      </c>
      <c r="G711" s="5">
        <v>3</v>
      </c>
      <c r="H711">
        <v>58.176331000000012</v>
      </c>
      <c r="I711" s="2">
        <v>4</v>
      </c>
      <c r="P711">
        <v>2</v>
      </c>
      <c r="Q711" t="str">
        <f>CONCATENATE(C711,E711,G711,I711)</f>
        <v>34</v>
      </c>
    </row>
    <row r="712" spans="1:17" x14ac:dyDescent="0.25">
      <c r="A712">
        <v>711</v>
      </c>
      <c r="B712">
        <v>43.871235000000013</v>
      </c>
      <c r="C712" s="3">
        <v>1</v>
      </c>
      <c r="F712">
        <v>62.585385000000016</v>
      </c>
      <c r="G712" s="5">
        <v>3</v>
      </c>
      <c r="H712">
        <v>58.16452000000001</v>
      </c>
      <c r="I712" s="2">
        <v>4</v>
      </c>
      <c r="P712">
        <v>3</v>
      </c>
      <c r="Q712" t="str">
        <f>CONCATENATE(C712,E712,G712,I712)</f>
        <v>134</v>
      </c>
    </row>
    <row r="713" spans="1:17" x14ac:dyDescent="0.25">
      <c r="A713">
        <v>712</v>
      </c>
      <c r="B713">
        <v>43.922241000000014</v>
      </c>
      <c r="C713" s="3">
        <v>1</v>
      </c>
      <c r="F713">
        <v>62.585385000000016</v>
      </c>
      <c r="G713" s="5">
        <v>3</v>
      </c>
      <c r="H713">
        <v>58.178829000000015</v>
      </c>
      <c r="I713" s="2">
        <v>4</v>
      </c>
      <c r="P713">
        <v>3</v>
      </c>
      <c r="Q713" t="str">
        <f>CONCATENATE(C713,E713,G713,I713)</f>
        <v>134</v>
      </c>
    </row>
    <row r="714" spans="1:17" x14ac:dyDescent="0.25">
      <c r="A714">
        <v>713</v>
      </c>
      <c r="B714">
        <v>43.934048000000011</v>
      </c>
      <c r="C714" s="3">
        <v>1</v>
      </c>
      <c r="H714">
        <v>58.174572000000012</v>
      </c>
      <c r="I714" s="2">
        <v>4</v>
      </c>
      <c r="P714">
        <v>2</v>
      </c>
      <c r="Q714" t="str">
        <f>CONCATENATE(C714,E714,G714,I714)</f>
        <v>14</v>
      </c>
    </row>
    <row r="715" spans="1:17" x14ac:dyDescent="0.25">
      <c r="A715">
        <v>714</v>
      </c>
      <c r="B715">
        <v>43.916496000000016</v>
      </c>
      <c r="C715" s="3">
        <v>1</v>
      </c>
      <c r="H715">
        <v>58.242657000000015</v>
      </c>
      <c r="I715" s="2">
        <v>4</v>
      </c>
      <c r="P715">
        <v>2</v>
      </c>
      <c r="Q715" t="str">
        <f>CONCATENATE(C715,E715,G715,I715)</f>
        <v>14</v>
      </c>
    </row>
    <row r="716" spans="1:17" x14ac:dyDescent="0.25">
      <c r="A716">
        <v>715</v>
      </c>
      <c r="B716">
        <v>43.910805000000011</v>
      </c>
      <c r="C716" s="3">
        <v>1</v>
      </c>
      <c r="H716">
        <v>58.225742000000011</v>
      </c>
      <c r="I716" s="2">
        <v>4</v>
      </c>
      <c r="P716">
        <v>2</v>
      </c>
      <c r="Q716" t="str">
        <f>CONCATENATE(C716,E716,G716,I716)</f>
        <v>14</v>
      </c>
    </row>
    <row r="717" spans="1:17" x14ac:dyDescent="0.25">
      <c r="A717">
        <v>716</v>
      </c>
      <c r="B717">
        <v>43.920113000000015</v>
      </c>
      <c r="C717" s="3">
        <v>1</v>
      </c>
      <c r="H717">
        <v>58.188561000000014</v>
      </c>
      <c r="I717" s="2">
        <v>4</v>
      </c>
      <c r="P717">
        <v>2</v>
      </c>
      <c r="Q717" t="str">
        <f>CONCATENATE(C717,E717,G717,I717)</f>
        <v>14</v>
      </c>
    </row>
    <row r="718" spans="1:17" x14ac:dyDescent="0.25">
      <c r="A718">
        <v>717</v>
      </c>
      <c r="B718">
        <v>43.910114000000014</v>
      </c>
      <c r="C718" s="3">
        <v>1</v>
      </c>
      <c r="H718">
        <v>58.188561000000014</v>
      </c>
      <c r="I718" s="2">
        <v>4</v>
      </c>
      <c r="P718">
        <v>2</v>
      </c>
      <c r="Q718" t="str">
        <f>CONCATENATE(C718,E718,G718,I718)</f>
        <v>14</v>
      </c>
    </row>
    <row r="719" spans="1:17" x14ac:dyDescent="0.25">
      <c r="A719">
        <v>718</v>
      </c>
      <c r="B719">
        <v>43.877190000000013</v>
      </c>
      <c r="C719" s="3">
        <v>1</v>
      </c>
      <c r="P719">
        <v>1</v>
      </c>
      <c r="Q719" t="str">
        <f>CONCATENATE(C719,E719,G719,I719)</f>
        <v>1</v>
      </c>
    </row>
    <row r="720" spans="1:17" x14ac:dyDescent="0.25">
      <c r="A720">
        <v>719</v>
      </c>
      <c r="B720">
        <v>43.891071000000011</v>
      </c>
      <c r="C720" s="3">
        <v>1</v>
      </c>
      <c r="P720">
        <v>1</v>
      </c>
      <c r="Q720" t="str">
        <f>CONCATENATE(C720,E720,G720,I720)</f>
        <v>1</v>
      </c>
    </row>
    <row r="721" spans="1:17" x14ac:dyDescent="0.25">
      <c r="A721">
        <v>720</v>
      </c>
      <c r="B721">
        <v>43.875595000000011</v>
      </c>
      <c r="C721" s="3">
        <v>1</v>
      </c>
      <c r="P721">
        <v>1</v>
      </c>
      <c r="Q721" t="str">
        <f>CONCATENATE(C721,E721,G721,I721)</f>
        <v>1</v>
      </c>
    </row>
    <row r="722" spans="1:17" x14ac:dyDescent="0.25">
      <c r="A722">
        <v>721</v>
      </c>
      <c r="B722">
        <v>43.935166000000017</v>
      </c>
      <c r="C722" s="3">
        <v>1</v>
      </c>
      <c r="D722">
        <v>35.453570000000013</v>
      </c>
      <c r="E722" s="4">
        <v>2</v>
      </c>
      <c r="P722">
        <v>2</v>
      </c>
      <c r="Q722" t="str">
        <f>CONCATENATE(C722,E722,G722,I722)</f>
        <v>12</v>
      </c>
    </row>
    <row r="723" spans="1:17" x14ac:dyDescent="0.25">
      <c r="A723">
        <v>722</v>
      </c>
      <c r="B723">
        <v>43.935166000000017</v>
      </c>
      <c r="C723" s="3">
        <v>1</v>
      </c>
      <c r="D723">
        <v>35.439901000000013</v>
      </c>
      <c r="E723" s="4">
        <v>2</v>
      </c>
      <c r="P723">
        <v>2</v>
      </c>
      <c r="Q723" t="str">
        <f>CONCATENATE(C723,E723,G723,I723)</f>
        <v>12</v>
      </c>
    </row>
    <row r="724" spans="1:17" x14ac:dyDescent="0.25">
      <c r="A724">
        <v>723</v>
      </c>
      <c r="D724">
        <v>35.446283000000008</v>
      </c>
      <c r="E724" s="4">
        <v>2</v>
      </c>
      <c r="P724">
        <v>1</v>
      </c>
      <c r="Q724" t="str">
        <f>CONCATENATE(C724,E724,G724,I724)</f>
        <v>2</v>
      </c>
    </row>
    <row r="725" spans="1:17" x14ac:dyDescent="0.25">
      <c r="A725">
        <v>724</v>
      </c>
      <c r="D725">
        <v>35.417298000000017</v>
      </c>
      <c r="E725" s="4">
        <v>2</v>
      </c>
      <c r="P725">
        <v>1</v>
      </c>
      <c r="Q725" t="str">
        <f>CONCATENATE(C725,E725,G725,I725)</f>
        <v>2</v>
      </c>
    </row>
    <row r="726" spans="1:17" x14ac:dyDescent="0.25">
      <c r="A726">
        <v>725</v>
      </c>
      <c r="D726">
        <v>35.438412000000014</v>
      </c>
      <c r="E726" s="4">
        <v>2</v>
      </c>
      <c r="P726">
        <v>1</v>
      </c>
      <c r="Q726" t="str">
        <f>CONCATENATE(C726,E726,G726,I726)</f>
        <v>2</v>
      </c>
    </row>
    <row r="727" spans="1:17" x14ac:dyDescent="0.25">
      <c r="A727">
        <v>726</v>
      </c>
      <c r="D727">
        <v>35.414210000000011</v>
      </c>
      <c r="E727" s="4">
        <v>2</v>
      </c>
      <c r="F727">
        <v>40.709763000000017</v>
      </c>
      <c r="G727" s="5">
        <v>3</v>
      </c>
      <c r="P727">
        <v>2</v>
      </c>
      <c r="Q727" t="str">
        <f>CONCATENATE(C727,E727,G727,I727)</f>
        <v>23</v>
      </c>
    </row>
    <row r="728" spans="1:17" x14ac:dyDescent="0.25">
      <c r="A728">
        <v>727</v>
      </c>
      <c r="D728">
        <v>35.435911000000011</v>
      </c>
      <c r="E728" s="4">
        <v>2</v>
      </c>
      <c r="F728">
        <v>40.681309000000013</v>
      </c>
      <c r="G728" s="5">
        <v>3</v>
      </c>
      <c r="P728">
        <v>2</v>
      </c>
      <c r="Q728" t="str">
        <f>CONCATENATE(C728,E728,G728,I728)</f>
        <v>23</v>
      </c>
    </row>
    <row r="729" spans="1:17" x14ac:dyDescent="0.25">
      <c r="A729">
        <v>728</v>
      </c>
      <c r="D729">
        <v>35.450218000000014</v>
      </c>
      <c r="E729" s="4">
        <v>2</v>
      </c>
      <c r="F729">
        <v>40.670986000000013</v>
      </c>
      <c r="G729" s="5">
        <v>3</v>
      </c>
      <c r="P729">
        <v>2</v>
      </c>
      <c r="Q729" t="str">
        <f>CONCATENATE(C729,E729,G729,I729)</f>
        <v>23</v>
      </c>
    </row>
    <row r="730" spans="1:17" x14ac:dyDescent="0.25">
      <c r="A730">
        <v>729</v>
      </c>
      <c r="D730">
        <v>35.463730000000012</v>
      </c>
      <c r="E730" s="4">
        <v>2</v>
      </c>
      <c r="F730">
        <v>40.705773000000015</v>
      </c>
      <c r="G730" s="5">
        <v>3</v>
      </c>
      <c r="P730">
        <v>2</v>
      </c>
      <c r="Q730" t="str">
        <f>CONCATENATE(C730,E730,G730,I730)</f>
        <v>23</v>
      </c>
    </row>
    <row r="731" spans="1:17" x14ac:dyDescent="0.25">
      <c r="A731">
        <v>730</v>
      </c>
      <c r="D731">
        <v>35.435911000000011</v>
      </c>
      <c r="E731" s="4">
        <v>2</v>
      </c>
      <c r="F731">
        <v>40.713062000000015</v>
      </c>
      <c r="G731" s="5">
        <v>3</v>
      </c>
      <c r="H731">
        <v>37.614884000000011</v>
      </c>
      <c r="I731" s="2">
        <v>4</v>
      </c>
      <c r="P731">
        <v>3</v>
      </c>
      <c r="Q731" t="str">
        <f>CONCATENATE(C731,E731,G731,I731)</f>
        <v>234</v>
      </c>
    </row>
    <row r="732" spans="1:17" x14ac:dyDescent="0.25">
      <c r="A732">
        <v>731</v>
      </c>
      <c r="F732">
        <v>40.665032000000011</v>
      </c>
      <c r="G732" s="5">
        <v>3</v>
      </c>
      <c r="H732">
        <v>37.614884000000011</v>
      </c>
      <c r="I732" s="2">
        <v>4</v>
      </c>
      <c r="P732">
        <v>2</v>
      </c>
      <c r="Q732" t="str">
        <f>CONCATENATE(C732,E732,G732,I732)</f>
        <v>34</v>
      </c>
    </row>
    <row r="733" spans="1:17" x14ac:dyDescent="0.25">
      <c r="A733">
        <v>732</v>
      </c>
      <c r="F733">
        <v>40.680935000000012</v>
      </c>
      <c r="G733" s="5">
        <v>3</v>
      </c>
      <c r="H733">
        <v>37.57568400000001</v>
      </c>
      <c r="I733" s="2">
        <v>4</v>
      </c>
      <c r="P733">
        <v>2</v>
      </c>
      <c r="Q733" t="str">
        <f>CONCATENATE(C733,E733,G733,I733)</f>
        <v>34</v>
      </c>
    </row>
    <row r="734" spans="1:17" x14ac:dyDescent="0.25">
      <c r="A734">
        <v>733</v>
      </c>
      <c r="F734">
        <v>40.691361000000015</v>
      </c>
      <c r="G734" s="5">
        <v>3</v>
      </c>
      <c r="H734">
        <v>37.588768000000016</v>
      </c>
      <c r="I734" s="2">
        <v>4</v>
      </c>
      <c r="P734">
        <v>2</v>
      </c>
      <c r="Q734" t="str">
        <f>CONCATENATE(C734,E734,G734,I734)</f>
        <v>34</v>
      </c>
    </row>
    <row r="735" spans="1:17" x14ac:dyDescent="0.25">
      <c r="A735">
        <v>734</v>
      </c>
      <c r="F735">
        <v>40.694340000000011</v>
      </c>
      <c r="G735" s="5">
        <v>3</v>
      </c>
      <c r="H735">
        <v>37.614033000000013</v>
      </c>
      <c r="I735" s="2">
        <v>4</v>
      </c>
      <c r="P735">
        <v>2</v>
      </c>
      <c r="Q735" t="str">
        <f>CONCATENATE(C735,E735,G735,I735)</f>
        <v>34</v>
      </c>
    </row>
    <row r="736" spans="1:17" x14ac:dyDescent="0.25">
      <c r="A736">
        <v>735</v>
      </c>
      <c r="F736">
        <v>40.709763000000017</v>
      </c>
      <c r="G736" s="5">
        <v>3</v>
      </c>
      <c r="H736">
        <v>37.639034000000017</v>
      </c>
      <c r="I736" s="2">
        <v>4</v>
      </c>
      <c r="P736">
        <v>2</v>
      </c>
      <c r="Q736" t="str">
        <f>CONCATENATE(C736,E736,G736,I736)</f>
        <v>34</v>
      </c>
    </row>
    <row r="737" spans="1:17" x14ac:dyDescent="0.25">
      <c r="A737">
        <v>736</v>
      </c>
      <c r="B737">
        <v>23.452812000000009</v>
      </c>
      <c r="C737" s="3">
        <v>1</v>
      </c>
      <c r="F737">
        <v>40.709763000000017</v>
      </c>
      <c r="G737" s="5">
        <v>3</v>
      </c>
      <c r="H737">
        <v>37.638287000000012</v>
      </c>
      <c r="I737" s="2">
        <v>4</v>
      </c>
      <c r="P737">
        <v>3</v>
      </c>
      <c r="Q737" t="str">
        <f>CONCATENATE(C737,E737,G737,I737)</f>
        <v>134</v>
      </c>
    </row>
    <row r="738" spans="1:17" x14ac:dyDescent="0.25">
      <c r="A738">
        <v>737</v>
      </c>
      <c r="B738">
        <v>23.429197000000016</v>
      </c>
      <c r="C738" s="3">
        <v>1</v>
      </c>
      <c r="H738">
        <v>37.588768000000016</v>
      </c>
      <c r="I738" s="2">
        <v>4</v>
      </c>
      <c r="P738">
        <v>2</v>
      </c>
      <c r="Q738" t="str">
        <f>CONCATENATE(C738,E738,G738,I738)</f>
        <v>14</v>
      </c>
    </row>
    <row r="739" spans="1:17" x14ac:dyDescent="0.25">
      <c r="A739">
        <v>738</v>
      </c>
      <c r="B739">
        <v>23.439514000000017</v>
      </c>
      <c r="C739" s="3">
        <v>1</v>
      </c>
      <c r="H739">
        <v>37.610630000000015</v>
      </c>
      <c r="I739" s="2">
        <v>4</v>
      </c>
      <c r="P739">
        <v>2</v>
      </c>
      <c r="Q739" t="str">
        <f>CONCATENATE(C739,E739,G739,I739)</f>
        <v>14</v>
      </c>
    </row>
    <row r="740" spans="1:17" x14ac:dyDescent="0.25">
      <c r="A740">
        <v>739</v>
      </c>
      <c r="B740">
        <v>23.442707000000013</v>
      </c>
      <c r="C740" s="3">
        <v>1</v>
      </c>
      <c r="H740">
        <v>37.614884000000011</v>
      </c>
      <c r="I740" s="2">
        <v>4</v>
      </c>
      <c r="P740">
        <v>2</v>
      </c>
      <c r="Q740" t="str">
        <f>CONCATENATE(C740,E740,G740,I740)</f>
        <v>14</v>
      </c>
    </row>
    <row r="741" spans="1:17" x14ac:dyDescent="0.25">
      <c r="A741">
        <v>740</v>
      </c>
      <c r="B741">
        <v>23.451164000000013</v>
      </c>
      <c r="C741" s="3">
        <v>1</v>
      </c>
      <c r="H741">
        <v>37.614884000000011</v>
      </c>
      <c r="I741" s="2">
        <v>4</v>
      </c>
      <c r="P741">
        <v>2</v>
      </c>
      <c r="Q741" t="str">
        <f>CONCATENATE(C741,E741,G741,I741)</f>
        <v>14</v>
      </c>
    </row>
    <row r="742" spans="1:17" x14ac:dyDescent="0.25">
      <c r="A742">
        <v>741</v>
      </c>
      <c r="B742">
        <v>23.431324000000018</v>
      </c>
      <c r="C742" s="3">
        <v>1</v>
      </c>
      <c r="P742">
        <v>1</v>
      </c>
      <c r="Q742" t="str">
        <f>CONCATENATE(C742,E742,G742,I742)</f>
        <v>1</v>
      </c>
    </row>
    <row r="743" spans="1:17" x14ac:dyDescent="0.25">
      <c r="A743">
        <v>742</v>
      </c>
      <c r="B743">
        <v>23.402975000000012</v>
      </c>
      <c r="C743" s="3">
        <v>1</v>
      </c>
      <c r="P743">
        <v>1</v>
      </c>
      <c r="Q743" t="str">
        <f>CONCATENATE(C743,E743,G743,I743)</f>
        <v>1</v>
      </c>
    </row>
    <row r="744" spans="1:17" x14ac:dyDescent="0.25">
      <c r="A744">
        <v>743</v>
      </c>
      <c r="B744">
        <v>23.394732000000012</v>
      </c>
      <c r="C744" s="3">
        <v>1</v>
      </c>
      <c r="P744">
        <v>1</v>
      </c>
      <c r="Q744" t="str">
        <f>CONCATENATE(C744,E744,G744,I744)</f>
        <v>1</v>
      </c>
    </row>
    <row r="745" spans="1:17" x14ac:dyDescent="0.25">
      <c r="A745">
        <v>744</v>
      </c>
      <c r="B745">
        <v>23.432760000000016</v>
      </c>
      <c r="C745" s="3">
        <v>1</v>
      </c>
      <c r="D745">
        <v>17.457460000000012</v>
      </c>
      <c r="E745" s="4">
        <v>2</v>
      </c>
      <c r="P745">
        <v>2</v>
      </c>
      <c r="Q745" t="str">
        <f>CONCATENATE(C745,E745,G745,I745)</f>
        <v>12</v>
      </c>
    </row>
    <row r="746" spans="1:17" x14ac:dyDescent="0.25">
      <c r="A746">
        <v>745</v>
      </c>
      <c r="B746">
        <v>23.460844000000009</v>
      </c>
      <c r="C746" s="3">
        <v>1</v>
      </c>
      <c r="D746">
        <v>17.457460000000012</v>
      </c>
      <c r="E746" s="4">
        <v>2</v>
      </c>
      <c r="P746">
        <v>2</v>
      </c>
      <c r="Q746" t="str">
        <f>CONCATENATE(C746,E746,G746,I746)</f>
        <v>12</v>
      </c>
    </row>
    <row r="747" spans="1:17" x14ac:dyDescent="0.25">
      <c r="A747">
        <v>746</v>
      </c>
      <c r="D747">
        <v>17.457460000000012</v>
      </c>
      <c r="E747" s="4">
        <v>2</v>
      </c>
      <c r="P747">
        <v>1</v>
      </c>
      <c r="Q747" t="str">
        <f>CONCATENATE(C747,E747,G747,I747)</f>
        <v>2</v>
      </c>
    </row>
    <row r="748" spans="1:17" x14ac:dyDescent="0.25">
      <c r="A748">
        <v>747</v>
      </c>
      <c r="D748">
        <v>17.457460000000012</v>
      </c>
      <c r="E748" s="4">
        <v>2</v>
      </c>
      <c r="J748">
        <v>37.840935000000016</v>
      </c>
      <c r="K748" t="s">
        <v>22</v>
      </c>
      <c r="Q748" t="str">
        <f>CONCATENATE(C748,E748,G748,I748)</f>
        <v>2</v>
      </c>
    </row>
    <row r="749" spans="1:17" x14ac:dyDescent="0.25">
      <c r="A749">
        <v>748</v>
      </c>
      <c r="Q749" t="str">
        <f>CONCATENATE(C749,E749,G749,I749)</f>
        <v/>
      </c>
    </row>
    <row r="750" spans="1:17" x14ac:dyDescent="0.25">
      <c r="A750">
        <v>749</v>
      </c>
      <c r="J750">
        <v>236.034368</v>
      </c>
      <c r="K750" t="s">
        <v>22</v>
      </c>
      <c r="Q750" t="str">
        <f>CONCATENATE(C750,E750,G750,I750)</f>
        <v/>
      </c>
    </row>
    <row r="751" spans="1:17" x14ac:dyDescent="0.25">
      <c r="A751">
        <v>750</v>
      </c>
      <c r="D751">
        <v>249.91515899999999</v>
      </c>
      <c r="E751" s="4">
        <v>2</v>
      </c>
      <c r="P751">
        <v>1</v>
      </c>
      <c r="Q751" t="str">
        <f>CONCATENATE(C751,E751,G751,I751)</f>
        <v>2</v>
      </c>
    </row>
    <row r="752" spans="1:17" x14ac:dyDescent="0.25">
      <c r="A752">
        <v>751</v>
      </c>
      <c r="D752">
        <v>249.904211</v>
      </c>
      <c r="E752" s="4">
        <v>2</v>
      </c>
      <c r="P752">
        <v>1</v>
      </c>
      <c r="Q752" t="str">
        <f>CONCATENATE(C752,E752,G752,I752)</f>
        <v>2</v>
      </c>
    </row>
    <row r="753" spans="1:17" x14ac:dyDescent="0.25">
      <c r="A753">
        <v>752</v>
      </c>
      <c r="D753">
        <v>249.86726199999998</v>
      </c>
      <c r="E753" s="4">
        <v>2</v>
      </c>
      <c r="F753">
        <v>260.19410499999998</v>
      </c>
      <c r="G753" s="5">
        <v>3</v>
      </c>
      <c r="P753">
        <v>2</v>
      </c>
      <c r="Q753" t="str">
        <f>CONCATENATE(C753,E753,G753,I753)</f>
        <v>23</v>
      </c>
    </row>
    <row r="754" spans="1:17" x14ac:dyDescent="0.25">
      <c r="A754">
        <v>753</v>
      </c>
      <c r="D754">
        <v>249.861051</v>
      </c>
      <c r="E754" s="4">
        <v>2</v>
      </c>
      <c r="F754">
        <v>260.20189399999998</v>
      </c>
      <c r="G754" s="5">
        <v>3</v>
      </c>
      <c r="P754">
        <v>2</v>
      </c>
      <c r="Q754" t="str">
        <f>CONCATENATE(C754,E754,G754,I754)</f>
        <v>23</v>
      </c>
    </row>
    <row r="755" spans="1:17" x14ac:dyDescent="0.25">
      <c r="A755">
        <v>754</v>
      </c>
      <c r="D755">
        <v>249.877893</v>
      </c>
      <c r="E755" s="4">
        <v>2</v>
      </c>
      <c r="F755">
        <v>260.19210199999998</v>
      </c>
      <c r="G755" s="5">
        <v>3</v>
      </c>
      <c r="P755">
        <v>2</v>
      </c>
      <c r="Q755" t="str">
        <f>CONCATENATE(C755,E755,G755,I755)</f>
        <v>23</v>
      </c>
    </row>
    <row r="756" spans="1:17" x14ac:dyDescent="0.25">
      <c r="A756">
        <v>755</v>
      </c>
      <c r="D756">
        <v>249.877523</v>
      </c>
      <c r="E756" s="4">
        <v>2</v>
      </c>
      <c r="F756">
        <v>260.218366</v>
      </c>
      <c r="G756" s="5">
        <v>3</v>
      </c>
      <c r="P756">
        <v>2</v>
      </c>
      <c r="Q756" t="str">
        <f>CONCATENATE(C756,E756,G756,I756)</f>
        <v>23</v>
      </c>
    </row>
    <row r="757" spans="1:17" x14ac:dyDescent="0.25">
      <c r="A757">
        <v>756</v>
      </c>
      <c r="D757">
        <v>249.86284000000001</v>
      </c>
      <c r="E757" s="4">
        <v>2</v>
      </c>
      <c r="F757">
        <v>260.232843</v>
      </c>
      <c r="G757" s="5">
        <v>3</v>
      </c>
      <c r="P757">
        <v>2</v>
      </c>
      <c r="Q757" t="str">
        <f>CONCATENATE(C757,E757,G757,I757)</f>
        <v>23</v>
      </c>
    </row>
    <row r="758" spans="1:17" x14ac:dyDescent="0.25">
      <c r="A758">
        <v>757</v>
      </c>
      <c r="D758">
        <v>249.858419</v>
      </c>
      <c r="E758" s="4">
        <v>2</v>
      </c>
      <c r="F758">
        <v>260.21031399999998</v>
      </c>
      <c r="G758" s="5">
        <v>3</v>
      </c>
      <c r="P758">
        <v>2</v>
      </c>
      <c r="Q758" t="str">
        <f>CONCATENATE(C758,E758,G758,I758)</f>
        <v>23</v>
      </c>
    </row>
    <row r="759" spans="1:17" x14ac:dyDescent="0.25">
      <c r="A759">
        <v>758</v>
      </c>
      <c r="D759">
        <v>249.86147099999999</v>
      </c>
      <c r="E759" s="4">
        <v>2</v>
      </c>
      <c r="F759">
        <v>260.19931600000001</v>
      </c>
      <c r="G759" s="5">
        <v>3</v>
      </c>
      <c r="P759">
        <v>2</v>
      </c>
      <c r="Q759" t="str">
        <f>CONCATENATE(C759,E759,G759,I759)</f>
        <v>23</v>
      </c>
    </row>
    <row r="760" spans="1:17" x14ac:dyDescent="0.25">
      <c r="A760">
        <v>759</v>
      </c>
      <c r="D760">
        <v>249.78631799999999</v>
      </c>
      <c r="E760" s="4">
        <v>2</v>
      </c>
      <c r="F760">
        <v>260.20252399999998</v>
      </c>
      <c r="G760" s="5">
        <v>3</v>
      </c>
      <c r="P760">
        <v>2</v>
      </c>
      <c r="Q760" t="str">
        <f>CONCATENATE(C760,E760,G760,I760)</f>
        <v>23</v>
      </c>
    </row>
    <row r="761" spans="1:17" x14ac:dyDescent="0.25">
      <c r="A761">
        <v>760</v>
      </c>
      <c r="D761">
        <v>249.91515899999999</v>
      </c>
      <c r="E761" s="4">
        <v>2</v>
      </c>
      <c r="F761">
        <v>260.25552499999998</v>
      </c>
      <c r="G761" s="5">
        <v>3</v>
      </c>
      <c r="P761">
        <v>2</v>
      </c>
      <c r="Q761" t="str">
        <f>CONCATENATE(C761,E761,G761,I761)</f>
        <v>23</v>
      </c>
    </row>
    <row r="762" spans="1:17" x14ac:dyDescent="0.25">
      <c r="A762">
        <v>761</v>
      </c>
      <c r="D762">
        <v>249.91515899999999</v>
      </c>
      <c r="E762" s="4">
        <v>2</v>
      </c>
      <c r="F762">
        <v>260.15357799999998</v>
      </c>
      <c r="G762" s="5">
        <v>3</v>
      </c>
      <c r="P762">
        <v>2</v>
      </c>
      <c r="Q762" t="str">
        <f>CONCATENATE(C762,E762,G762,I762)</f>
        <v>23</v>
      </c>
    </row>
    <row r="763" spans="1:17" x14ac:dyDescent="0.25">
      <c r="A763">
        <v>762</v>
      </c>
      <c r="F763">
        <v>260.242052</v>
      </c>
      <c r="G763" s="5">
        <v>3</v>
      </c>
      <c r="P763">
        <v>1</v>
      </c>
      <c r="Q763" t="str">
        <f>CONCATENATE(C763,E763,G763,I763)</f>
        <v>3</v>
      </c>
    </row>
    <row r="764" spans="1:17" x14ac:dyDescent="0.25">
      <c r="A764">
        <v>763</v>
      </c>
      <c r="F764">
        <v>260.242052</v>
      </c>
      <c r="G764" s="5">
        <v>3</v>
      </c>
      <c r="H764">
        <v>250.261156</v>
      </c>
      <c r="I764" s="2">
        <v>4</v>
      </c>
      <c r="P764">
        <v>2</v>
      </c>
      <c r="Q764" t="str">
        <f>CONCATENATE(C764,E764,G764,I764)</f>
        <v>34</v>
      </c>
    </row>
    <row r="765" spans="1:17" x14ac:dyDescent="0.25">
      <c r="A765">
        <v>764</v>
      </c>
      <c r="B765">
        <v>238.48610500000001</v>
      </c>
      <c r="C765" s="3">
        <v>1</v>
      </c>
      <c r="H765">
        <v>250.34610499999999</v>
      </c>
      <c r="I765" s="2">
        <v>4</v>
      </c>
      <c r="P765">
        <v>2</v>
      </c>
      <c r="Q765" t="str">
        <f>CONCATENATE(C765,E765,G765,I765)</f>
        <v>14</v>
      </c>
    </row>
    <row r="766" spans="1:17" x14ac:dyDescent="0.25">
      <c r="A766">
        <v>765</v>
      </c>
      <c r="B766">
        <v>238.43394799999999</v>
      </c>
      <c r="C766" s="3">
        <v>1</v>
      </c>
      <c r="H766">
        <v>250.29094900000001</v>
      </c>
      <c r="I766" s="2">
        <v>4</v>
      </c>
      <c r="P766">
        <v>2</v>
      </c>
      <c r="Q766" t="str">
        <f>CONCATENATE(C766,E766,G766,I766)</f>
        <v>14</v>
      </c>
    </row>
    <row r="767" spans="1:17" x14ac:dyDescent="0.25">
      <c r="A767">
        <v>766</v>
      </c>
      <c r="B767">
        <v>238.46441999999999</v>
      </c>
      <c r="C767" s="3">
        <v>1</v>
      </c>
      <c r="H767">
        <v>250.30921000000001</v>
      </c>
      <c r="I767" s="2">
        <v>4</v>
      </c>
      <c r="P767">
        <v>2</v>
      </c>
      <c r="Q767" t="str">
        <f>CONCATENATE(C767,E767,G767,I767)</f>
        <v>14</v>
      </c>
    </row>
    <row r="768" spans="1:17" x14ac:dyDescent="0.25">
      <c r="A768">
        <v>767</v>
      </c>
      <c r="B768">
        <v>238.456579</v>
      </c>
      <c r="C768" s="3">
        <v>1</v>
      </c>
      <c r="H768">
        <v>250.333631</v>
      </c>
      <c r="I768" s="2">
        <v>4</v>
      </c>
      <c r="P768">
        <v>2</v>
      </c>
      <c r="Q768" t="str">
        <f>CONCATENATE(C768,E768,G768,I768)</f>
        <v>14</v>
      </c>
    </row>
    <row r="769" spans="1:17" x14ac:dyDescent="0.25">
      <c r="A769">
        <v>768</v>
      </c>
      <c r="B769">
        <v>238.46557799999999</v>
      </c>
      <c r="C769" s="3">
        <v>1</v>
      </c>
      <c r="H769">
        <v>250.34921</v>
      </c>
      <c r="I769" s="2">
        <v>4</v>
      </c>
      <c r="P769">
        <v>2</v>
      </c>
      <c r="Q769" t="str">
        <f>CONCATENATE(C769,E769,G769,I769)</f>
        <v>14</v>
      </c>
    </row>
    <row r="770" spans="1:17" x14ac:dyDescent="0.25">
      <c r="A770">
        <v>769</v>
      </c>
      <c r="B770">
        <v>238.43378799999999</v>
      </c>
      <c r="C770" s="3">
        <v>1</v>
      </c>
      <c r="H770">
        <v>250.40668299999999</v>
      </c>
      <c r="I770" s="2">
        <v>4</v>
      </c>
      <c r="P770">
        <v>2</v>
      </c>
      <c r="Q770" t="str">
        <f>CONCATENATE(C770,E770,G770,I770)</f>
        <v>14</v>
      </c>
    </row>
    <row r="771" spans="1:17" x14ac:dyDescent="0.25">
      <c r="A771">
        <v>770</v>
      </c>
      <c r="B771">
        <v>238.44752700000001</v>
      </c>
      <c r="C771" s="3">
        <v>1</v>
      </c>
      <c r="H771">
        <v>250.37294600000001</v>
      </c>
      <c r="I771" s="2">
        <v>4</v>
      </c>
      <c r="P771">
        <v>2</v>
      </c>
      <c r="Q771" t="str">
        <f>CONCATENATE(C771,E771,G771,I771)</f>
        <v>14</v>
      </c>
    </row>
    <row r="772" spans="1:17" x14ac:dyDescent="0.25">
      <c r="A772">
        <v>771</v>
      </c>
      <c r="B772">
        <v>238.476843</v>
      </c>
      <c r="C772" s="3">
        <v>1</v>
      </c>
      <c r="H772">
        <v>250.31605300000001</v>
      </c>
      <c r="I772" s="2">
        <v>4</v>
      </c>
      <c r="P772">
        <v>2</v>
      </c>
      <c r="Q772" t="str">
        <f>CONCATENATE(C772,E772,G772,I772)</f>
        <v>14</v>
      </c>
    </row>
    <row r="773" spans="1:17" x14ac:dyDescent="0.25">
      <c r="A773">
        <v>772</v>
      </c>
      <c r="B773">
        <v>238.47952599999999</v>
      </c>
      <c r="C773" s="3">
        <v>1</v>
      </c>
      <c r="H773">
        <v>250.261156</v>
      </c>
      <c r="I773" s="2">
        <v>4</v>
      </c>
      <c r="P773">
        <v>2</v>
      </c>
      <c r="Q773" t="str">
        <f>CONCATENATE(C773,E773,G773,I773)</f>
        <v>14</v>
      </c>
    </row>
    <row r="774" spans="1:17" x14ac:dyDescent="0.25">
      <c r="A774">
        <v>773</v>
      </c>
      <c r="B774">
        <v>238.49452600000001</v>
      </c>
      <c r="C774" s="3">
        <v>1</v>
      </c>
      <c r="H774">
        <v>250.261156</v>
      </c>
      <c r="I774" s="2">
        <v>4</v>
      </c>
      <c r="P774">
        <v>2</v>
      </c>
      <c r="Q774" t="str">
        <f>CONCATENATE(C774,E774,G774,I774)</f>
        <v>14</v>
      </c>
    </row>
    <row r="775" spans="1:17" x14ac:dyDescent="0.25">
      <c r="A775">
        <v>774</v>
      </c>
      <c r="P775">
        <v>0</v>
      </c>
      <c r="Q775" t="str">
        <f>CONCATENATE(C775,E775,G775,I775)</f>
        <v/>
      </c>
    </row>
    <row r="776" spans="1:17" x14ac:dyDescent="0.25">
      <c r="A776">
        <v>775</v>
      </c>
      <c r="D776">
        <v>228.161157</v>
      </c>
      <c r="E776" s="4">
        <v>2</v>
      </c>
      <c r="P776">
        <v>1</v>
      </c>
      <c r="Q776" t="str">
        <f>CONCATENATE(C776,E776,G776,I776)</f>
        <v>2</v>
      </c>
    </row>
    <row r="777" spans="1:17" x14ac:dyDescent="0.25">
      <c r="A777">
        <v>776</v>
      </c>
      <c r="D777">
        <v>228.14831599999999</v>
      </c>
      <c r="E777" s="4">
        <v>2</v>
      </c>
      <c r="P777">
        <v>1</v>
      </c>
      <c r="Q777" t="str">
        <f>CONCATENATE(C777,E777,G777,I777)</f>
        <v>2</v>
      </c>
    </row>
    <row r="778" spans="1:17" x14ac:dyDescent="0.25">
      <c r="A778">
        <v>777</v>
      </c>
      <c r="D778">
        <v>228.17584099999999</v>
      </c>
      <c r="E778" s="4">
        <v>2</v>
      </c>
      <c r="F778">
        <v>236.80121</v>
      </c>
      <c r="G778" s="5">
        <v>3</v>
      </c>
      <c r="P778">
        <v>2</v>
      </c>
      <c r="Q778" t="str">
        <f>CONCATENATE(C778,E778,G778,I778)</f>
        <v>23</v>
      </c>
    </row>
    <row r="779" spans="1:17" x14ac:dyDescent="0.25">
      <c r="A779">
        <v>778</v>
      </c>
      <c r="D779">
        <v>228.18552700000001</v>
      </c>
      <c r="E779" s="4">
        <v>2</v>
      </c>
      <c r="F779">
        <v>236.80121</v>
      </c>
      <c r="G779" s="5">
        <v>3</v>
      </c>
      <c r="P779">
        <v>2</v>
      </c>
      <c r="Q779" t="str">
        <f>CONCATENATE(C779,E779,G779,I779)</f>
        <v>23</v>
      </c>
    </row>
    <row r="780" spans="1:17" x14ac:dyDescent="0.25">
      <c r="A780">
        <v>779</v>
      </c>
      <c r="D780">
        <v>228.16726299999999</v>
      </c>
      <c r="E780" s="4">
        <v>2</v>
      </c>
      <c r="F780">
        <v>236.80121</v>
      </c>
      <c r="G780" s="5">
        <v>3</v>
      </c>
      <c r="P780">
        <v>2</v>
      </c>
      <c r="Q780" t="str">
        <f>CONCATENATE(C780,E780,G780,I780)</f>
        <v>23</v>
      </c>
    </row>
    <row r="781" spans="1:17" x14ac:dyDescent="0.25">
      <c r="A781">
        <v>780</v>
      </c>
      <c r="D781">
        <v>228.14994799999999</v>
      </c>
      <c r="E781" s="4">
        <v>2</v>
      </c>
      <c r="F781">
        <v>236.80121</v>
      </c>
      <c r="G781" s="5">
        <v>3</v>
      </c>
      <c r="P781">
        <v>2</v>
      </c>
      <c r="Q781" t="str">
        <f>CONCATENATE(C781,E781,G781,I781)</f>
        <v>23</v>
      </c>
    </row>
    <row r="782" spans="1:17" x14ac:dyDescent="0.25">
      <c r="A782">
        <v>781</v>
      </c>
      <c r="D782">
        <v>228.17400000000001</v>
      </c>
      <c r="E782" s="4">
        <v>2</v>
      </c>
      <c r="F782">
        <v>236.80121</v>
      </c>
      <c r="G782" s="5">
        <v>3</v>
      </c>
      <c r="P782">
        <v>2</v>
      </c>
      <c r="Q782" t="str">
        <f>CONCATENATE(C782,E782,G782,I782)</f>
        <v>23</v>
      </c>
    </row>
    <row r="783" spans="1:17" x14ac:dyDescent="0.25">
      <c r="A783">
        <v>782</v>
      </c>
      <c r="D783">
        <v>228.172315</v>
      </c>
      <c r="E783" s="4">
        <v>2</v>
      </c>
      <c r="F783">
        <v>236.80121</v>
      </c>
      <c r="G783" s="5">
        <v>3</v>
      </c>
      <c r="P783">
        <v>2</v>
      </c>
      <c r="Q783" t="str">
        <f>CONCATENATE(C783,E783,G783,I783)</f>
        <v>23</v>
      </c>
    </row>
    <row r="784" spans="1:17" x14ac:dyDescent="0.25">
      <c r="A784">
        <v>783</v>
      </c>
      <c r="D784">
        <v>228.20194699999999</v>
      </c>
      <c r="E784" s="4">
        <v>2</v>
      </c>
      <c r="F784">
        <v>236.80121</v>
      </c>
      <c r="G784" s="5">
        <v>3</v>
      </c>
      <c r="P784">
        <v>2</v>
      </c>
      <c r="Q784" t="str">
        <f>CONCATENATE(C784,E784,G784,I784)</f>
        <v>23</v>
      </c>
    </row>
    <row r="785" spans="1:17" x14ac:dyDescent="0.25">
      <c r="A785">
        <v>784</v>
      </c>
      <c r="D785">
        <v>228.19510600000001</v>
      </c>
      <c r="E785" s="4">
        <v>2</v>
      </c>
      <c r="F785">
        <v>236.80121</v>
      </c>
      <c r="G785" s="5">
        <v>3</v>
      </c>
      <c r="P785">
        <v>2</v>
      </c>
      <c r="Q785" t="str">
        <f>CONCATENATE(C785,E785,G785,I785)</f>
        <v>23</v>
      </c>
    </row>
    <row r="786" spans="1:17" x14ac:dyDescent="0.25">
      <c r="A786">
        <v>785</v>
      </c>
      <c r="F786">
        <v>236.803316</v>
      </c>
      <c r="G786" s="5">
        <v>3</v>
      </c>
      <c r="P786">
        <v>1</v>
      </c>
      <c r="Q786" t="str">
        <f>CONCATENATE(C786,E786,G786,I786)</f>
        <v>3</v>
      </c>
    </row>
    <row r="787" spans="1:17" x14ac:dyDescent="0.25">
      <c r="A787">
        <v>786</v>
      </c>
      <c r="F787">
        <v>236.80121</v>
      </c>
      <c r="G787" s="5">
        <v>3</v>
      </c>
      <c r="P787">
        <v>1</v>
      </c>
      <c r="Q787" t="str">
        <f>CONCATENATE(C787,E787,G787,I787)</f>
        <v>3</v>
      </c>
    </row>
    <row r="788" spans="1:17" x14ac:dyDescent="0.25">
      <c r="A788">
        <v>787</v>
      </c>
      <c r="B788">
        <v>218.17836800000001</v>
      </c>
      <c r="C788" s="3">
        <v>1</v>
      </c>
      <c r="F788">
        <v>236.80121</v>
      </c>
      <c r="G788" s="5">
        <v>3</v>
      </c>
      <c r="H788">
        <v>228.10663199999999</v>
      </c>
      <c r="I788" s="2">
        <v>4</v>
      </c>
      <c r="P788">
        <v>3</v>
      </c>
      <c r="Q788" t="str">
        <f>CONCATENATE(C788,E788,G788,I788)</f>
        <v>134</v>
      </c>
    </row>
    <row r="789" spans="1:17" x14ac:dyDescent="0.25">
      <c r="A789">
        <v>788</v>
      </c>
      <c r="B789">
        <v>218.12115800000001</v>
      </c>
      <c r="C789" s="3">
        <v>1</v>
      </c>
      <c r="H789">
        <v>228.07420999999999</v>
      </c>
      <c r="I789" s="2">
        <v>4</v>
      </c>
      <c r="P789">
        <v>2</v>
      </c>
      <c r="Q789" t="str">
        <f>CONCATENATE(C789,E789,G789,I789)</f>
        <v>14</v>
      </c>
    </row>
    <row r="790" spans="1:17" x14ac:dyDescent="0.25">
      <c r="A790">
        <v>789</v>
      </c>
      <c r="B790">
        <v>218.197474</v>
      </c>
      <c r="C790" s="3">
        <v>1</v>
      </c>
      <c r="H790">
        <v>228.12168399999999</v>
      </c>
      <c r="I790" s="2">
        <v>4</v>
      </c>
      <c r="P790">
        <v>2</v>
      </c>
      <c r="Q790" t="str">
        <f>CONCATENATE(C790,E790,G790,I790)</f>
        <v>14</v>
      </c>
    </row>
    <row r="791" spans="1:17" x14ac:dyDescent="0.25">
      <c r="A791">
        <v>790</v>
      </c>
      <c r="B791">
        <v>218.155316</v>
      </c>
      <c r="C791" s="3">
        <v>1</v>
      </c>
      <c r="H791">
        <v>228.17278899999999</v>
      </c>
      <c r="I791" s="2">
        <v>4</v>
      </c>
      <c r="P791">
        <v>2</v>
      </c>
      <c r="Q791" t="str">
        <f>CONCATENATE(C791,E791,G791,I791)</f>
        <v>14</v>
      </c>
    </row>
    <row r="792" spans="1:17" x14ac:dyDescent="0.25">
      <c r="A792">
        <v>791</v>
      </c>
      <c r="B792">
        <v>218.14584199999999</v>
      </c>
      <c r="C792" s="3">
        <v>1</v>
      </c>
      <c r="H792">
        <v>228.19863100000001</v>
      </c>
      <c r="I792" s="2">
        <v>4</v>
      </c>
      <c r="P792">
        <v>2</v>
      </c>
      <c r="Q792" t="str">
        <f>CONCATENATE(C792,E792,G792,I792)</f>
        <v>14</v>
      </c>
    </row>
    <row r="793" spans="1:17" x14ac:dyDescent="0.25">
      <c r="A793">
        <v>792</v>
      </c>
      <c r="B793">
        <v>218.15652599999999</v>
      </c>
      <c r="C793" s="3">
        <v>1</v>
      </c>
      <c r="H793">
        <v>228.15084200000001</v>
      </c>
      <c r="I793" s="2">
        <v>4</v>
      </c>
      <c r="P793">
        <v>2</v>
      </c>
      <c r="Q793" t="str">
        <f>CONCATENATE(C793,E793,G793,I793)</f>
        <v>14</v>
      </c>
    </row>
    <row r="794" spans="1:17" x14ac:dyDescent="0.25">
      <c r="A794">
        <v>793</v>
      </c>
      <c r="B794">
        <v>218.180421</v>
      </c>
      <c r="C794" s="3">
        <v>1</v>
      </c>
      <c r="H794">
        <v>228.17489499999999</v>
      </c>
      <c r="I794" s="2">
        <v>4</v>
      </c>
      <c r="P794">
        <v>2</v>
      </c>
      <c r="Q794" t="str">
        <f>CONCATENATE(C794,E794,G794,I794)</f>
        <v>14</v>
      </c>
    </row>
    <row r="795" spans="1:17" x14ac:dyDescent="0.25">
      <c r="A795">
        <v>794</v>
      </c>
      <c r="B795">
        <v>218.20252600000001</v>
      </c>
      <c r="C795" s="3">
        <v>1</v>
      </c>
      <c r="H795">
        <v>228.12168399999999</v>
      </c>
      <c r="I795" s="2">
        <v>4</v>
      </c>
      <c r="P795">
        <v>2</v>
      </c>
      <c r="Q795" t="str">
        <f>CONCATENATE(C795,E795,G795,I795)</f>
        <v>14</v>
      </c>
    </row>
    <row r="796" spans="1:17" x14ac:dyDescent="0.25">
      <c r="A796">
        <v>795</v>
      </c>
      <c r="B796">
        <v>218.109737</v>
      </c>
      <c r="C796" s="3">
        <v>1</v>
      </c>
      <c r="H796">
        <v>228.129368</v>
      </c>
      <c r="I796" s="2">
        <v>4</v>
      </c>
      <c r="P796">
        <v>2</v>
      </c>
      <c r="Q796" t="str">
        <f>CONCATENATE(C796,E796,G796,I796)</f>
        <v>14</v>
      </c>
    </row>
    <row r="797" spans="1:17" x14ac:dyDescent="0.25">
      <c r="A797">
        <v>796</v>
      </c>
      <c r="B797">
        <v>218.16726299999999</v>
      </c>
      <c r="C797" s="3">
        <v>1</v>
      </c>
      <c r="H797">
        <v>228.129368</v>
      </c>
      <c r="I797" s="2">
        <v>4</v>
      </c>
      <c r="P797">
        <v>2</v>
      </c>
      <c r="Q797" t="str">
        <f>CONCATENATE(C797,E797,G797,I797)</f>
        <v>14</v>
      </c>
    </row>
    <row r="798" spans="1:17" x14ac:dyDescent="0.25">
      <c r="A798">
        <v>797</v>
      </c>
      <c r="B798">
        <v>218.22394800000001</v>
      </c>
      <c r="C798" s="3">
        <v>1</v>
      </c>
      <c r="P798">
        <v>1</v>
      </c>
      <c r="Q798" t="str">
        <f>CONCATENATE(C798,E798,G798,I798)</f>
        <v>1</v>
      </c>
    </row>
    <row r="799" spans="1:17" x14ac:dyDescent="0.25">
      <c r="A799">
        <v>798</v>
      </c>
      <c r="D799">
        <v>208.65660399999999</v>
      </c>
      <c r="E799" s="4">
        <v>2</v>
      </c>
      <c r="P799">
        <v>1</v>
      </c>
      <c r="Q799" t="str">
        <f>CONCATENATE(C799,E799,G799,I799)</f>
        <v>2</v>
      </c>
    </row>
    <row r="800" spans="1:17" x14ac:dyDescent="0.25">
      <c r="A800">
        <v>799</v>
      </c>
      <c r="D800">
        <v>208.66070099999999</v>
      </c>
      <c r="E800" s="4">
        <v>2</v>
      </c>
      <c r="P800">
        <v>1</v>
      </c>
      <c r="Q800" t="str">
        <f>CONCATENATE(C800,E800,G800,I800)</f>
        <v>2</v>
      </c>
    </row>
    <row r="801" spans="1:17" x14ac:dyDescent="0.25">
      <c r="A801">
        <v>800</v>
      </c>
      <c r="D801">
        <v>208.65308999999999</v>
      </c>
      <c r="E801" s="4">
        <v>2</v>
      </c>
      <c r="P801">
        <v>1</v>
      </c>
      <c r="Q801" t="str">
        <f>CONCATENATE(C801,E801,G801,I801)</f>
        <v>2</v>
      </c>
    </row>
    <row r="802" spans="1:17" x14ac:dyDescent="0.25">
      <c r="A802">
        <v>801</v>
      </c>
      <c r="D802">
        <v>208.61904799999999</v>
      </c>
      <c r="E802" s="4">
        <v>2</v>
      </c>
      <c r="P802">
        <v>1</v>
      </c>
      <c r="Q802" t="str">
        <f>CONCATENATE(C802,E802,G802,I802)</f>
        <v>2</v>
      </c>
    </row>
    <row r="803" spans="1:17" x14ac:dyDescent="0.25">
      <c r="A803">
        <v>802</v>
      </c>
      <c r="D803">
        <v>208.62969099999998</v>
      </c>
      <c r="E803" s="4">
        <v>2</v>
      </c>
      <c r="F803">
        <v>215.93326300000001</v>
      </c>
      <c r="G803" s="5">
        <v>3</v>
      </c>
      <c r="P803">
        <v>2</v>
      </c>
      <c r="Q803" t="str">
        <f>CONCATENATE(C803,E803,G803,I803)</f>
        <v>23</v>
      </c>
    </row>
    <row r="804" spans="1:17" x14ac:dyDescent="0.25">
      <c r="A804">
        <v>803</v>
      </c>
      <c r="D804">
        <v>208.63920899999999</v>
      </c>
      <c r="E804" s="4">
        <v>2</v>
      </c>
      <c r="F804">
        <v>215.95863199999999</v>
      </c>
      <c r="G804" s="5">
        <v>3</v>
      </c>
      <c r="P804">
        <v>2</v>
      </c>
      <c r="Q804" t="str">
        <f>CONCATENATE(C804,E804,G804,I804)</f>
        <v>23</v>
      </c>
    </row>
    <row r="805" spans="1:17" x14ac:dyDescent="0.25">
      <c r="A805">
        <v>804</v>
      </c>
      <c r="D805">
        <v>208.665324</v>
      </c>
      <c r="E805" s="4">
        <v>2</v>
      </c>
      <c r="F805">
        <v>215.944737</v>
      </c>
      <c r="G805" s="5">
        <v>3</v>
      </c>
      <c r="P805">
        <v>2</v>
      </c>
      <c r="Q805" t="str">
        <f>CONCATENATE(C805,E805,G805,I805)</f>
        <v>23</v>
      </c>
    </row>
    <row r="806" spans="1:17" x14ac:dyDescent="0.25">
      <c r="A806">
        <v>805</v>
      </c>
      <c r="D806">
        <v>208.6874</v>
      </c>
      <c r="E806" s="4">
        <v>2</v>
      </c>
      <c r="F806">
        <v>215.98400000000001</v>
      </c>
      <c r="G806" s="5">
        <v>3</v>
      </c>
      <c r="P806">
        <v>2</v>
      </c>
      <c r="Q806" t="str">
        <f>CONCATENATE(C806,E806,G806,I806)</f>
        <v>23</v>
      </c>
    </row>
    <row r="807" spans="1:17" x14ac:dyDescent="0.25">
      <c r="A807">
        <v>806</v>
      </c>
      <c r="D807">
        <v>208.67953</v>
      </c>
      <c r="E807" s="4">
        <v>2</v>
      </c>
      <c r="F807">
        <v>215.91936799999999</v>
      </c>
      <c r="G807" s="5">
        <v>3</v>
      </c>
      <c r="P807">
        <v>2</v>
      </c>
      <c r="Q807" t="str">
        <f>CONCATENATE(C807,E807,G807,I807)</f>
        <v>23</v>
      </c>
    </row>
    <row r="808" spans="1:17" x14ac:dyDescent="0.25">
      <c r="A808">
        <v>807</v>
      </c>
      <c r="D808">
        <v>208.62809299999998</v>
      </c>
      <c r="E808" s="4">
        <v>2</v>
      </c>
      <c r="F808">
        <v>215.92189500000001</v>
      </c>
      <c r="G808" s="5">
        <v>3</v>
      </c>
      <c r="P808">
        <v>2</v>
      </c>
      <c r="Q808" t="str">
        <f>CONCATENATE(C808,E808,G808,I808)</f>
        <v>23</v>
      </c>
    </row>
    <row r="809" spans="1:17" x14ac:dyDescent="0.25">
      <c r="A809">
        <v>808</v>
      </c>
      <c r="F809">
        <v>215.99915799999999</v>
      </c>
      <c r="G809" s="5">
        <v>3</v>
      </c>
      <c r="P809">
        <v>1</v>
      </c>
      <c r="Q809" t="str">
        <f>CONCATENATE(C809,E809,G809,I809)</f>
        <v>3</v>
      </c>
    </row>
    <row r="810" spans="1:17" x14ac:dyDescent="0.25">
      <c r="A810">
        <v>809</v>
      </c>
      <c r="F810">
        <v>215.94447399999999</v>
      </c>
      <c r="G810" s="5">
        <v>3</v>
      </c>
      <c r="P810">
        <v>1</v>
      </c>
      <c r="Q810" t="str">
        <f>CONCATENATE(C810,E810,G810,I810)</f>
        <v>3</v>
      </c>
    </row>
    <row r="811" spans="1:17" x14ac:dyDescent="0.25">
      <c r="A811">
        <v>810</v>
      </c>
      <c r="B811">
        <v>197.495372</v>
      </c>
      <c r="C811" s="3">
        <v>1</v>
      </c>
      <c r="F811">
        <v>216.00426300000001</v>
      </c>
      <c r="G811" s="5">
        <v>3</v>
      </c>
      <c r="H811">
        <v>209.241195</v>
      </c>
      <c r="I811" s="2">
        <v>4</v>
      </c>
      <c r="P811">
        <v>3</v>
      </c>
      <c r="Q811" t="str">
        <f>CONCATENATE(C811,E811,G811,I811)</f>
        <v>134</v>
      </c>
    </row>
    <row r="812" spans="1:17" x14ac:dyDescent="0.25">
      <c r="A812">
        <v>811</v>
      </c>
      <c r="B812">
        <v>197.483249</v>
      </c>
      <c r="C812" s="3">
        <v>1</v>
      </c>
      <c r="F812">
        <v>215.94063199999999</v>
      </c>
      <c r="G812" s="5">
        <v>3</v>
      </c>
      <c r="H812">
        <v>209.25194099999999</v>
      </c>
      <c r="I812" s="2">
        <v>4</v>
      </c>
      <c r="P812">
        <v>3</v>
      </c>
      <c r="Q812" t="str">
        <f>CONCATENATE(C812,E812,G812,I812)</f>
        <v>134</v>
      </c>
    </row>
    <row r="813" spans="1:17" x14ac:dyDescent="0.25">
      <c r="A813">
        <v>812</v>
      </c>
      <c r="B813">
        <v>197.507712</v>
      </c>
      <c r="C813" s="3">
        <v>1</v>
      </c>
      <c r="H813">
        <v>209.262687</v>
      </c>
      <c r="I813" s="2">
        <v>4</v>
      </c>
      <c r="P813">
        <v>2</v>
      </c>
      <c r="Q813" t="str">
        <f>CONCATENATE(C813,E813,G813,I813)</f>
        <v>14</v>
      </c>
    </row>
    <row r="814" spans="1:17" x14ac:dyDescent="0.25">
      <c r="A814">
        <v>813</v>
      </c>
      <c r="B814">
        <v>197.51340399999998</v>
      </c>
      <c r="C814" s="3">
        <v>1</v>
      </c>
      <c r="H814">
        <v>209.30002899999999</v>
      </c>
      <c r="I814" s="2">
        <v>4</v>
      </c>
      <c r="P814">
        <v>2</v>
      </c>
      <c r="Q814" t="str">
        <f>CONCATENATE(C814,E814,G814,I814)</f>
        <v>14</v>
      </c>
    </row>
    <row r="815" spans="1:17" x14ac:dyDescent="0.25">
      <c r="A815">
        <v>814</v>
      </c>
      <c r="B815">
        <v>197.51281599999999</v>
      </c>
      <c r="C815" s="3">
        <v>1</v>
      </c>
      <c r="H815">
        <v>209.29768300000001</v>
      </c>
      <c r="I815" s="2">
        <v>4</v>
      </c>
      <c r="P815">
        <v>2</v>
      </c>
      <c r="Q815" t="str">
        <f>CONCATENATE(C815,E815,G815,I815)</f>
        <v>14</v>
      </c>
    </row>
    <row r="816" spans="1:17" x14ac:dyDescent="0.25">
      <c r="A816">
        <v>815</v>
      </c>
      <c r="B816">
        <v>197.473567</v>
      </c>
      <c r="C816" s="3">
        <v>1</v>
      </c>
      <c r="H816">
        <v>209.28736799999999</v>
      </c>
      <c r="I816" s="2">
        <v>4</v>
      </c>
      <c r="P816">
        <v>2</v>
      </c>
      <c r="Q816" t="str">
        <f>CONCATENATE(C816,E816,G816,I816)</f>
        <v>14</v>
      </c>
    </row>
    <row r="817" spans="1:17" x14ac:dyDescent="0.25">
      <c r="A817">
        <v>816</v>
      </c>
      <c r="B817">
        <v>197.49930799999998</v>
      </c>
      <c r="C817" s="3">
        <v>1</v>
      </c>
      <c r="H817">
        <v>209.27401599999999</v>
      </c>
      <c r="I817" s="2">
        <v>4</v>
      </c>
      <c r="P817">
        <v>2</v>
      </c>
      <c r="Q817" t="str">
        <f>CONCATENATE(C817,E817,G817,I817)</f>
        <v>14</v>
      </c>
    </row>
    <row r="818" spans="1:17" x14ac:dyDescent="0.25">
      <c r="A818">
        <v>817</v>
      </c>
      <c r="B818">
        <v>197.49776399999999</v>
      </c>
      <c r="C818" s="3">
        <v>1</v>
      </c>
      <c r="H818">
        <v>209.25640799999999</v>
      </c>
      <c r="I818" s="2">
        <v>4</v>
      </c>
      <c r="P818">
        <v>2</v>
      </c>
      <c r="Q818" t="str">
        <f>CONCATENATE(C818,E818,G818,I818)</f>
        <v>14</v>
      </c>
    </row>
    <row r="819" spans="1:17" x14ac:dyDescent="0.25">
      <c r="A819">
        <v>818</v>
      </c>
      <c r="B819">
        <v>197.52441299999998</v>
      </c>
      <c r="C819" s="3">
        <v>1</v>
      </c>
      <c r="H819">
        <v>209.28364099999999</v>
      </c>
      <c r="I819" s="2">
        <v>4</v>
      </c>
      <c r="P819">
        <v>2</v>
      </c>
      <c r="Q819" t="str">
        <f>CONCATENATE(C819,E819,G819,I819)</f>
        <v>14</v>
      </c>
    </row>
    <row r="820" spans="1:17" x14ac:dyDescent="0.25">
      <c r="A820">
        <v>819</v>
      </c>
      <c r="B820">
        <v>197.51510500000001</v>
      </c>
      <c r="C820" s="3">
        <v>1</v>
      </c>
      <c r="H820">
        <v>209.213435</v>
      </c>
      <c r="I820" s="2">
        <v>4</v>
      </c>
      <c r="P820">
        <v>2</v>
      </c>
      <c r="Q820" t="str">
        <f>CONCATENATE(C820,E820,G820,I820)</f>
        <v>14</v>
      </c>
    </row>
    <row r="821" spans="1:17" x14ac:dyDescent="0.25">
      <c r="A821">
        <v>820</v>
      </c>
      <c r="B821">
        <v>197.479152</v>
      </c>
      <c r="C821" s="3">
        <v>1</v>
      </c>
      <c r="H821">
        <v>209.20694599999999</v>
      </c>
      <c r="I821" s="2">
        <v>4</v>
      </c>
      <c r="P821">
        <v>2</v>
      </c>
      <c r="Q821" t="str">
        <f>CONCATENATE(C821,E821,G821,I821)</f>
        <v>14</v>
      </c>
    </row>
    <row r="822" spans="1:17" x14ac:dyDescent="0.25">
      <c r="A822">
        <v>821</v>
      </c>
      <c r="B822">
        <v>197.495372</v>
      </c>
      <c r="C822" s="3">
        <v>1</v>
      </c>
      <c r="D822">
        <v>187.899531</v>
      </c>
      <c r="E822" s="4">
        <v>2</v>
      </c>
      <c r="P822">
        <v>2</v>
      </c>
      <c r="Q822" t="str">
        <f>CONCATENATE(C822,E822,G822,I822)</f>
        <v>12</v>
      </c>
    </row>
    <row r="823" spans="1:17" x14ac:dyDescent="0.25">
      <c r="A823">
        <v>822</v>
      </c>
      <c r="D823">
        <v>187.87011999999999</v>
      </c>
      <c r="E823" s="4">
        <v>2</v>
      </c>
      <c r="P823">
        <v>1</v>
      </c>
      <c r="Q823" t="str">
        <f>CONCATENATE(C823,E823,G823,I823)</f>
        <v>2</v>
      </c>
    </row>
    <row r="824" spans="1:17" x14ac:dyDescent="0.25">
      <c r="A824">
        <v>823</v>
      </c>
      <c r="D824">
        <v>187.908839</v>
      </c>
      <c r="E824" s="4">
        <v>2</v>
      </c>
      <c r="P824">
        <v>1</v>
      </c>
      <c r="Q824" t="str">
        <f>CONCATENATE(C824,E824,G824,I824)</f>
        <v>2</v>
      </c>
    </row>
    <row r="825" spans="1:17" x14ac:dyDescent="0.25">
      <c r="A825">
        <v>824</v>
      </c>
      <c r="D825">
        <v>187.88884200000001</v>
      </c>
      <c r="E825" s="4">
        <v>2</v>
      </c>
      <c r="P825">
        <v>1</v>
      </c>
      <c r="Q825" t="str">
        <f>CONCATENATE(C825,E825,G825,I825)</f>
        <v>2</v>
      </c>
    </row>
    <row r="826" spans="1:17" x14ac:dyDescent="0.25">
      <c r="A826">
        <v>825</v>
      </c>
      <c r="D826">
        <v>187.88182</v>
      </c>
      <c r="E826" s="4">
        <v>2</v>
      </c>
      <c r="P826">
        <v>1</v>
      </c>
      <c r="Q826" t="str">
        <f>CONCATENATE(C826,E826,G826,I826)</f>
        <v>2</v>
      </c>
    </row>
    <row r="827" spans="1:17" x14ac:dyDescent="0.25">
      <c r="A827">
        <v>826</v>
      </c>
      <c r="D827">
        <v>187.89618200000001</v>
      </c>
      <c r="E827" s="4">
        <v>2</v>
      </c>
      <c r="F827">
        <v>195.15486799999999</v>
      </c>
      <c r="G827" s="5">
        <v>3</v>
      </c>
      <c r="P827">
        <v>2</v>
      </c>
      <c r="Q827" t="str">
        <f>CONCATENATE(C827,E827,G827,I827)</f>
        <v>23</v>
      </c>
    </row>
    <row r="828" spans="1:17" x14ac:dyDescent="0.25">
      <c r="A828">
        <v>827</v>
      </c>
      <c r="D828">
        <v>187.89814999999999</v>
      </c>
      <c r="E828" s="4">
        <v>2</v>
      </c>
      <c r="F828">
        <v>195.15108799999999</v>
      </c>
      <c r="G828" s="5">
        <v>3</v>
      </c>
      <c r="P828">
        <v>2</v>
      </c>
      <c r="Q828" t="str">
        <f>CONCATENATE(C828,E828,G828,I828)</f>
        <v>23</v>
      </c>
    </row>
    <row r="829" spans="1:17" x14ac:dyDescent="0.25">
      <c r="A829">
        <v>828</v>
      </c>
      <c r="D829">
        <v>187.91245499999999</v>
      </c>
      <c r="E829" s="4">
        <v>2</v>
      </c>
      <c r="F829">
        <v>195.175074</v>
      </c>
      <c r="G829" s="5">
        <v>3</v>
      </c>
      <c r="P829">
        <v>2</v>
      </c>
      <c r="Q829" t="str">
        <f>CONCATENATE(C829,E829,G829,I829)</f>
        <v>23</v>
      </c>
    </row>
    <row r="830" spans="1:17" x14ac:dyDescent="0.25">
      <c r="A830">
        <v>829</v>
      </c>
      <c r="D830">
        <v>187.90990299999999</v>
      </c>
      <c r="E830" s="4">
        <v>2</v>
      </c>
      <c r="F830">
        <v>195.173056</v>
      </c>
      <c r="G830" s="5">
        <v>3</v>
      </c>
      <c r="P830">
        <v>2</v>
      </c>
      <c r="Q830" t="str">
        <f>CONCATENATE(C830,E830,G830,I830)</f>
        <v>23</v>
      </c>
    </row>
    <row r="831" spans="1:17" x14ac:dyDescent="0.25">
      <c r="A831">
        <v>830</v>
      </c>
      <c r="D831">
        <v>187.886447</v>
      </c>
      <c r="E831" s="4">
        <v>2</v>
      </c>
      <c r="F831">
        <v>195.17337699999999</v>
      </c>
      <c r="G831" s="5">
        <v>3</v>
      </c>
      <c r="P831">
        <v>2</v>
      </c>
      <c r="Q831" t="str">
        <f>CONCATENATE(C831,E831,G831,I831)</f>
        <v>23</v>
      </c>
    </row>
    <row r="832" spans="1:17" x14ac:dyDescent="0.25">
      <c r="A832">
        <v>831</v>
      </c>
      <c r="D832">
        <v>187.8623</v>
      </c>
      <c r="E832" s="4">
        <v>2</v>
      </c>
      <c r="F832">
        <v>195.18959699999999</v>
      </c>
      <c r="G832" s="5">
        <v>3</v>
      </c>
      <c r="P832">
        <v>2</v>
      </c>
      <c r="Q832" t="str">
        <f>CONCATENATE(C832,E832,G832,I832)</f>
        <v>23</v>
      </c>
    </row>
    <row r="833" spans="1:17" x14ac:dyDescent="0.25">
      <c r="A833">
        <v>832</v>
      </c>
      <c r="D833">
        <v>187.83634499999999</v>
      </c>
      <c r="E833" s="4">
        <v>2</v>
      </c>
      <c r="F833">
        <v>195.21305699999999</v>
      </c>
      <c r="G833" s="5">
        <v>3</v>
      </c>
      <c r="P833">
        <v>2</v>
      </c>
      <c r="Q833" t="str">
        <f>CONCATENATE(C833,E833,G833,I833)</f>
        <v>23</v>
      </c>
    </row>
    <row r="834" spans="1:17" x14ac:dyDescent="0.25">
      <c r="A834">
        <v>833</v>
      </c>
      <c r="F834">
        <v>195.17491799999999</v>
      </c>
      <c r="G834" s="5">
        <v>3</v>
      </c>
      <c r="H834">
        <v>188.754695</v>
      </c>
      <c r="I834" s="2">
        <v>4</v>
      </c>
      <c r="P834">
        <v>2</v>
      </c>
      <c r="Q834" t="str">
        <f>CONCATENATE(C834,E834,G834,I834)</f>
        <v>34</v>
      </c>
    </row>
    <row r="835" spans="1:17" x14ac:dyDescent="0.25">
      <c r="A835">
        <v>834</v>
      </c>
      <c r="F835">
        <v>195.19151199999999</v>
      </c>
      <c r="G835" s="5">
        <v>3</v>
      </c>
      <c r="H835">
        <v>188.73656</v>
      </c>
      <c r="I835" s="2">
        <v>4</v>
      </c>
      <c r="P835">
        <v>2</v>
      </c>
      <c r="Q835" t="str">
        <f>CONCATENATE(C835,E835,G835,I835)</f>
        <v>34</v>
      </c>
    </row>
    <row r="836" spans="1:17" x14ac:dyDescent="0.25">
      <c r="A836">
        <v>835</v>
      </c>
      <c r="B836">
        <v>175.72394499999999</v>
      </c>
      <c r="C836" s="3">
        <v>1</v>
      </c>
      <c r="F836">
        <v>195.15114499999999</v>
      </c>
      <c r="G836" s="5">
        <v>3</v>
      </c>
      <c r="H836">
        <v>188.68337099999999</v>
      </c>
      <c r="I836" s="2">
        <v>4</v>
      </c>
      <c r="P836">
        <v>3</v>
      </c>
      <c r="Q836" t="str">
        <f>CONCATENATE(C836,E836,G836,I836)</f>
        <v>134</v>
      </c>
    </row>
    <row r="837" spans="1:17" x14ac:dyDescent="0.25">
      <c r="A837">
        <v>836</v>
      </c>
      <c r="B837">
        <v>175.70809299999999</v>
      </c>
      <c r="C837" s="3">
        <v>1</v>
      </c>
      <c r="F837">
        <v>195.14784499999999</v>
      </c>
      <c r="G837" s="5">
        <v>3</v>
      </c>
      <c r="H837">
        <v>188.71172200000001</v>
      </c>
      <c r="I837" s="2">
        <v>4</v>
      </c>
      <c r="P837">
        <v>3</v>
      </c>
      <c r="Q837" t="str">
        <f>CONCATENATE(C837,E837,G837,I837)</f>
        <v>134</v>
      </c>
    </row>
    <row r="838" spans="1:17" x14ac:dyDescent="0.25">
      <c r="A838">
        <v>837</v>
      </c>
      <c r="B838">
        <v>175.72085999999999</v>
      </c>
      <c r="C838" s="3">
        <v>1</v>
      </c>
      <c r="H838">
        <v>188.72421900000001</v>
      </c>
      <c r="I838" s="2">
        <v>4</v>
      </c>
      <c r="P838">
        <v>2</v>
      </c>
      <c r="Q838" t="str">
        <f>CONCATENATE(C838,E838,G838,I838)</f>
        <v>14</v>
      </c>
    </row>
    <row r="839" spans="1:17" x14ac:dyDescent="0.25">
      <c r="A839">
        <v>838</v>
      </c>
      <c r="B839">
        <v>175.71287999999998</v>
      </c>
      <c r="C839" s="3">
        <v>1</v>
      </c>
      <c r="H839">
        <v>188.75676999999999</v>
      </c>
      <c r="I839" s="2">
        <v>4</v>
      </c>
      <c r="P839">
        <v>2</v>
      </c>
      <c r="Q839" t="str">
        <f>CONCATENATE(C839,E839,G839,I839)</f>
        <v>14</v>
      </c>
    </row>
    <row r="840" spans="1:17" x14ac:dyDescent="0.25">
      <c r="A840">
        <v>839</v>
      </c>
      <c r="B840">
        <v>175.72601800000001</v>
      </c>
      <c r="C840" s="3">
        <v>1</v>
      </c>
      <c r="H840">
        <v>188.77958999999998</v>
      </c>
      <c r="I840" s="2">
        <v>4</v>
      </c>
      <c r="P840">
        <v>2</v>
      </c>
      <c r="Q840" t="str">
        <f>CONCATENATE(C840,E840,G840,I840)</f>
        <v>14</v>
      </c>
    </row>
    <row r="841" spans="1:17" x14ac:dyDescent="0.25">
      <c r="A841">
        <v>840</v>
      </c>
      <c r="B841">
        <v>175.713572</v>
      </c>
      <c r="C841" s="3">
        <v>1</v>
      </c>
      <c r="H841">
        <v>188.762462</v>
      </c>
      <c r="I841" s="2">
        <v>4</v>
      </c>
      <c r="P841">
        <v>2</v>
      </c>
      <c r="Q841" t="str">
        <f>CONCATENATE(C841,E841,G841,I841)</f>
        <v>14</v>
      </c>
    </row>
    <row r="842" spans="1:17" x14ac:dyDescent="0.25">
      <c r="A842">
        <v>841</v>
      </c>
      <c r="B842">
        <v>175.69022100000001</v>
      </c>
      <c r="C842" s="3">
        <v>1</v>
      </c>
      <c r="H842">
        <v>188.76746299999999</v>
      </c>
      <c r="I842" s="2">
        <v>4</v>
      </c>
      <c r="P842">
        <v>2</v>
      </c>
      <c r="Q842" t="str">
        <f>CONCATENATE(C842,E842,G842,I842)</f>
        <v>14</v>
      </c>
    </row>
    <row r="843" spans="1:17" x14ac:dyDescent="0.25">
      <c r="A843">
        <v>842</v>
      </c>
      <c r="B843">
        <v>175.67341299999998</v>
      </c>
      <c r="C843" s="3">
        <v>1</v>
      </c>
      <c r="H843">
        <v>188.75054799999998</v>
      </c>
      <c r="I843" s="2">
        <v>4</v>
      </c>
      <c r="P843">
        <v>2</v>
      </c>
      <c r="Q843" t="str">
        <f>CONCATENATE(C843,E843,G843,I843)</f>
        <v>14</v>
      </c>
    </row>
    <row r="844" spans="1:17" x14ac:dyDescent="0.25">
      <c r="A844">
        <v>843</v>
      </c>
      <c r="B844">
        <v>175.66357499999998</v>
      </c>
      <c r="C844" s="3">
        <v>1</v>
      </c>
      <c r="H844">
        <v>188.75464099999999</v>
      </c>
      <c r="I844" s="2">
        <v>4</v>
      </c>
      <c r="P844">
        <v>2</v>
      </c>
      <c r="Q844" t="str">
        <f>CONCATENATE(C844,E844,G844,I844)</f>
        <v>14</v>
      </c>
    </row>
    <row r="845" spans="1:17" x14ac:dyDescent="0.25">
      <c r="A845">
        <v>844</v>
      </c>
      <c r="B845">
        <v>175.72394499999999</v>
      </c>
      <c r="C845" s="3">
        <v>1</v>
      </c>
      <c r="H845">
        <v>188.754695</v>
      </c>
      <c r="I845" s="2">
        <v>4</v>
      </c>
      <c r="P845">
        <v>2</v>
      </c>
      <c r="Q845" t="str">
        <f>CONCATENATE(C845,E845,G845,I845)</f>
        <v>14</v>
      </c>
    </row>
    <row r="846" spans="1:17" x14ac:dyDescent="0.25">
      <c r="A846">
        <v>845</v>
      </c>
      <c r="B846">
        <v>175.72394499999999</v>
      </c>
      <c r="C846" s="3">
        <v>1</v>
      </c>
      <c r="P846">
        <v>1</v>
      </c>
      <c r="Q846" t="str">
        <f>CONCATENATE(C846,E846,G846,I846)</f>
        <v>1</v>
      </c>
    </row>
    <row r="847" spans="1:17" x14ac:dyDescent="0.25">
      <c r="A847">
        <v>846</v>
      </c>
      <c r="B847">
        <v>175.72394499999999</v>
      </c>
      <c r="C847" s="3">
        <v>1</v>
      </c>
      <c r="D847">
        <v>167.97640100000001</v>
      </c>
      <c r="E847" s="4">
        <v>2</v>
      </c>
      <c r="P847">
        <v>2</v>
      </c>
      <c r="Q847" t="str">
        <f>CONCATENATE(C847,E847,G847,I847)</f>
        <v>12</v>
      </c>
    </row>
    <row r="848" spans="1:17" x14ac:dyDescent="0.25">
      <c r="A848">
        <v>847</v>
      </c>
      <c r="B848">
        <v>175.72394499999999</v>
      </c>
      <c r="C848" s="3">
        <v>1</v>
      </c>
      <c r="D848">
        <v>168.01358099999999</v>
      </c>
      <c r="E848" s="4">
        <v>2</v>
      </c>
      <c r="P848">
        <v>2</v>
      </c>
      <c r="Q848" t="str">
        <f>CONCATENATE(C848,E848,G848,I848)</f>
        <v>12</v>
      </c>
    </row>
    <row r="849" spans="1:17" x14ac:dyDescent="0.25">
      <c r="A849">
        <v>848</v>
      </c>
      <c r="D849">
        <v>167.999753</v>
      </c>
      <c r="E849" s="4">
        <v>2</v>
      </c>
      <c r="P849">
        <v>1</v>
      </c>
      <c r="Q849" t="str">
        <f>CONCATENATE(C849,E849,G849,I849)</f>
        <v>2</v>
      </c>
    </row>
    <row r="850" spans="1:17" x14ac:dyDescent="0.25">
      <c r="A850">
        <v>849</v>
      </c>
      <c r="D850">
        <v>168.01140099999998</v>
      </c>
      <c r="E850" s="4">
        <v>2</v>
      </c>
      <c r="P850">
        <v>1</v>
      </c>
      <c r="Q850" t="str">
        <f>CONCATENATE(C850,E850,G850,I850)</f>
        <v>2</v>
      </c>
    </row>
    <row r="851" spans="1:17" x14ac:dyDescent="0.25">
      <c r="A851">
        <v>850</v>
      </c>
      <c r="D851">
        <v>168.020442</v>
      </c>
      <c r="E851" s="4">
        <v>2</v>
      </c>
      <c r="P851">
        <v>1</v>
      </c>
      <c r="Q851" t="str">
        <f>CONCATENATE(C851,E851,G851,I851)</f>
        <v>2</v>
      </c>
    </row>
    <row r="852" spans="1:17" x14ac:dyDescent="0.25">
      <c r="A852">
        <v>851</v>
      </c>
      <c r="D852">
        <v>168.004166</v>
      </c>
      <c r="E852" s="4">
        <v>2</v>
      </c>
      <c r="F852">
        <v>174.300567</v>
      </c>
      <c r="G852" s="5">
        <v>3</v>
      </c>
      <c r="P852">
        <v>2</v>
      </c>
      <c r="Q852" t="str">
        <f>CONCATENATE(C852,E852,G852,I852)</f>
        <v>23</v>
      </c>
    </row>
    <row r="853" spans="1:17" x14ac:dyDescent="0.25">
      <c r="A853">
        <v>852</v>
      </c>
      <c r="D853">
        <v>168.01650699999999</v>
      </c>
      <c r="E853" s="4">
        <v>2</v>
      </c>
      <c r="F853">
        <v>174.285088</v>
      </c>
      <c r="G853" s="5">
        <v>3</v>
      </c>
      <c r="P853">
        <v>2</v>
      </c>
      <c r="Q853" t="str">
        <f>CONCATENATE(C853,E853,G853,I853)</f>
        <v>23</v>
      </c>
    </row>
    <row r="854" spans="1:17" x14ac:dyDescent="0.25">
      <c r="A854">
        <v>853</v>
      </c>
      <c r="D854">
        <v>168.004166</v>
      </c>
      <c r="E854" s="4">
        <v>2</v>
      </c>
      <c r="F854">
        <v>174.30450099999999</v>
      </c>
      <c r="G854" s="5">
        <v>3</v>
      </c>
      <c r="P854">
        <v>2</v>
      </c>
      <c r="Q854" t="str">
        <f>CONCATENATE(C854,E854,G854,I854)</f>
        <v>23</v>
      </c>
    </row>
    <row r="855" spans="1:17" x14ac:dyDescent="0.25">
      <c r="A855">
        <v>854</v>
      </c>
      <c r="D855">
        <v>168.03677099999999</v>
      </c>
      <c r="E855" s="4">
        <v>2</v>
      </c>
      <c r="F855">
        <v>174.33380799999998</v>
      </c>
      <c r="G855" s="5">
        <v>3</v>
      </c>
      <c r="P855">
        <v>2</v>
      </c>
      <c r="Q855" t="str">
        <f>CONCATENATE(C855,E855,G855,I855)</f>
        <v>23</v>
      </c>
    </row>
    <row r="856" spans="1:17" x14ac:dyDescent="0.25">
      <c r="A856">
        <v>855</v>
      </c>
      <c r="D856">
        <v>168.06214199999999</v>
      </c>
      <c r="E856" s="4">
        <v>2</v>
      </c>
      <c r="F856">
        <v>174.35476599999998</v>
      </c>
      <c r="G856" s="5">
        <v>3</v>
      </c>
      <c r="P856">
        <v>2</v>
      </c>
      <c r="Q856" t="str">
        <f>CONCATENATE(C856,E856,G856,I856)</f>
        <v>23</v>
      </c>
    </row>
    <row r="857" spans="1:17" x14ac:dyDescent="0.25">
      <c r="A857">
        <v>856</v>
      </c>
      <c r="D857">
        <v>167.98326599999999</v>
      </c>
      <c r="E857" s="4">
        <v>2</v>
      </c>
      <c r="F857">
        <v>174.312003</v>
      </c>
      <c r="G857" s="5">
        <v>3</v>
      </c>
      <c r="P857">
        <v>2</v>
      </c>
      <c r="Q857" t="str">
        <f>CONCATENATE(C857,E857,G857,I857)</f>
        <v>23</v>
      </c>
    </row>
    <row r="858" spans="1:17" x14ac:dyDescent="0.25">
      <c r="A858">
        <v>857</v>
      </c>
      <c r="F858">
        <v>174.31168299999999</v>
      </c>
      <c r="G858" s="5">
        <v>3</v>
      </c>
      <c r="P858">
        <v>1</v>
      </c>
      <c r="Q858" t="str">
        <f>CONCATENATE(C858,E858,G858,I858)</f>
        <v>3</v>
      </c>
    </row>
    <row r="859" spans="1:17" x14ac:dyDescent="0.25">
      <c r="A859">
        <v>858</v>
      </c>
      <c r="F859">
        <v>174.309821</v>
      </c>
      <c r="G859" s="5">
        <v>3</v>
      </c>
      <c r="H859">
        <v>168.64338599999999</v>
      </c>
      <c r="I859" s="2">
        <v>4</v>
      </c>
      <c r="P859">
        <v>2</v>
      </c>
      <c r="Q859" t="str">
        <f>CONCATENATE(C859,E859,G859,I859)</f>
        <v>34</v>
      </c>
    </row>
    <row r="860" spans="1:17" x14ac:dyDescent="0.25">
      <c r="A860">
        <v>859</v>
      </c>
      <c r="F860">
        <v>174.264186</v>
      </c>
      <c r="G860" s="5">
        <v>3</v>
      </c>
      <c r="H860">
        <v>168.595889</v>
      </c>
      <c r="I860" s="2">
        <v>4</v>
      </c>
      <c r="P860">
        <v>2</v>
      </c>
      <c r="Q860" t="str">
        <f>CONCATENATE(C860,E860,G860,I860)</f>
        <v>34</v>
      </c>
    </row>
    <row r="861" spans="1:17" x14ac:dyDescent="0.25">
      <c r="A861">
        <v>860</v>
      </c>
      <c r="F861">
        <v>174.27322899999999</v>
      </c>
      <c r="G861" s="5">
        <v>3</v>
      </c>
      <c r="H861">
        <v>168.58652799999999</v>
      </c>
      <c r="I861" s="2">
        <v>4</v>
      </c>
      <c r="P861">
        <v>2</v>
      </c>
      <c r="Q861" t="str">
        <f>CONCATENATE(C861,E861,G861,I861)</f>
        <v>34</v>
      </c>
    </row>
    <row r="862" spans="1:17" x14ac:dyDescent="0.25">
      <c r="A862">
        <v>861</v>
      </c>
      <c r="B862">
        <v>157.652466</v>
      </c>
      <c r="C862" s="3">
        <v>1</v>
      </c>
      <c r="F862">
        <v>174.341149</v>
      </c>
      <c r="G862" s="5">
        <v>3</v>
      </c>
      <c r="H862">
        <v>168.58301599999999</v>
      </c>
      <c r="I862" s="2">
        <v>4</v>
      </c>
      <c r="P862">
        <v>3</v>
      </c>
      <c r="Q862" t="str">
        <f>CONCATENATE(C862,E862,G862,I862)</f>
        <v>134</v>
      </c>
    </row>
    <row r="863" spans="1:17" x14ac:dyDescent="0.25">
      <c r="A863">
        <v>862</v>
      </c>
      <c r="B863">
        <v>157.65454</v>
      </c>
      <c r="C863" s="3">
        <v>1</v>
      </c>
      <c r="H863">
        <v>168.615567</v>
      </c>
      <c r="I863" s="2">
        <v>4</v>
      </c>
      <c r="P863">
        <v>2</v>
      </c>
      <c r="Q863" t="str">
        <f>CONCATENATE(C863,E863,G863,I863)</f>
        <v>14</v>
      </c>
    </row>
    <row r="864" spans="1:17" x14ac:dyDescent="0.25">
      <c r="A864">
        <v>863</v>
      </c>
      <c r="B864">
        <v>157.645656</v>
      </c>
      <c r="C864" s="3">
        <v>1</v>
      </c>
      <c r="H864">
        <v>168.64540799999997</v>
      </c>
      <c r="I864" s="2">
        <v>4</v>
      </c>
      <c r="P864">
        <v>2</v>
      </c>
      <c r="Q864" t="str">
        <f>CONCATENATE(C864,E864,G864,I864)</f>
        <v>14</v>
      </c>
    </row>
    <row r="865" spans="1:17" x14ac:dyDescent="0.25">
      <c r="A865">
        <v>864</v>
      </c>
      <c r="B865">
        <v>157.67980399999999</v>
      </c>
      <c r="C865" s="3">
        <v>1</v>
      </c>
      <c r="H865">
        <v>168.60482500000001</v>
      </c>
      <c r="I865" s="2">
        <v>4</v>
      </c>
      <c r="P865">
        <v>2</v>
      </c>
      <c r="Q865" t="str">
        <f>CONCATENATE(C865,E865,G865,I865)</f>
        <v>14</v>
      </c>
    </row>
    <row r="866" spans="1:17" x14ac:dyDescent="0.25">
      <c r="A866">
        <v>865</v>
      </c>
      <c r="B866">
        <v>157.719855</v>
      </c>
      <c r="C866" s="3">
        <v>1</v>
      </c>
      <c r="H866">
        <v>168.66030000000001</v>
      </c>
      <c r="I866" s="2">
        <v>4</v>
      </c>
      <c r="P866">
        <v>2</v>
      </c>
      <c r="Q866" t="str">
        <f>CONCATENATE(C866,E866,G866,I866)</f>
        <v>14</v>
      </c>
    </row>
    <row r="867" spans="1:17" x14ac:dyDescent="0.25">
      <c r="A867">
        <v>866</v>
      </c>
      <c r="B867">
        <v>157.70209</v>
      </c>
      <c r="C867" s="3">
        <v>1</v>
      </c>
      <c r="H867">
        <v>168.59982400000001</v>
      </c>
      <c r="I867" s="2">
        <v>4</v>
      </c>
      <c r="P867">
        <v>2</v>
      </c>
      <c r="Q867" t="str">
        <f>CONCATENATE(C867,E867,G867,I867)</f>
        <v>14</v>
      </c>
    </row>
    <row r="868" spans="1:17" x14ac:dyDescent="0.25">
      <c r="A868">
        <v>867</v>
      </c>
      <c r="B868">
        <v>157.729322</v>
      </c>
      <c r="C868" s="3">
        <v>1</v>
      </c>
      <c r="H868">
        <v>168.64338599999999</v>
      </c>
      <c r="I868" s="2">
        <v>4</v>
      </c>
      <c r="P868">
        <v>2</v>
      </c>
      <c r="Q868" t="str">
        <f>CONCATENATE(C868,E868,G868,I868)</f>
        <v>14</v>
      </c>
    </row>
    <row r="869" spans="1:17" x14ac:dyDescent="0.25">
      <c r="A869">
        <v>868</v>
      </c>
      <c r="B869">
        <v>157.65374199999999</v>
      </c>
      <c r="C869" s="3">
        <v>1</v>
      </c>
      <c r="H869">
        <v>168.64338599999999</v>
      </c>
      <c r="I869" s="2">
        <v>4</v>
      </c>
      <c r="P869">
        <v>2</v>
      </c>
      <c r="Q869" t="str">
        <f>CONCATENATE(C869,E869,G869,I869)</f>
        <v>14</v>
      </c>
    </row>
    <row r="870" spans="1:17" x14ac:dyDescent="0.25">
      <c r="A870">
        <v>869</v>
      </c>
      <c r="B870">
        <v>157.65374199999999</v>
      </c>
      <c r="C870" s="3">
        <v>1</v>
      </c>
      <c r="D870">
        <v>152.546052</v>
      </c>
      <c r="E870" s="4">
        <v>2</v>
      </c>
      <c r="P870">
        <v>2</v>
      </c>
      <c r="Q870" t="str">
        <f>CONCATENATE(C870,E870,G870,I870)</f>
        <v>12</v>
      </c>
    </row>
    <row r="871" spans="1:17" x14ac:dyDescent="0.25">
      <c r="A871">
        <v>870</v>
      </c>
      <c r="B871">
        <v>157.65374199999999</v>
      </c>
      <c r="C871" s="3">
        <v>1</v>
      </c>
      <c r="D871">
        <v>152.546052</v>
      </c>
      <c r="E871" s="4">
        <v>2</v>
      </c>
      <c r="P871">
        <v>2</v>
      </c>
      <c r="Q871" t="str">
        <f>CONCATENATE(C871,E871,G871,I871)</f>
        <v>12</v>
      </c>
    </row>
    <row r="872" spans="1:17" x14ac:dyDescent="0.25">
      <c r="A872">
        <v>871</v>
      </c>
      <c r="B872">
        <v>157.65374199999999</v>
      </c>
      <c r="C872" s="3">
        <v>1</v>
      </c>
      <c r="D872">
        <v>152.546052</v>
      </c>
      <c r="E872" s="4">
        <v>2</v>
      </c>
      <c r="P872">
        <v>2</v>
      </c>
      <c r="Q872" t="str">
        <f>CONCATENATE(C872,E872,G872,I872)</f>
        <v>12</v>
      </c>
    </row>
    <row r="873" spans="1:17" x14ac:dyDescent="0.25">
      <c r="A873">
        <v>872</v>
      </c>
      <c r="D873">
        <v>152.546052</v>
      </c>
      <c r="E873" s="4">
        <v>2</v>
      </c>
      <c r="P873">
        <v>1</v>
      </c>
      <c r="Q873" t="str">
        <f>CONCATENATE(C873,E873,G873,I873)</f>
        <v>2</v>
      </c>
    </row>
    <row r="874" spans="1:17" x14ac:dyDescent="0.25">
      <c r="A874">
        <v>873</v>
      </c>
      <c r="D874">
        <v>152.546052</v>
      </c>
      <c r="E874" s="4">
        <v>2</v>
      </c>
      <c r="P874">
        <v>1</v>
      </c>
      <c r="Q874" t="str">
        <f>CONCATENATE(C874,E874,G874,I874)</f>
        <v>2</v>
      </c>
    </row>
    <row r="875" spans="1:17" x14ac:dyDescent="0.25">
      <c r="A875">
        <v>874</v>
      </c>
      <c r="D875">
        <v>152.546052</v>
      </c>
      <c r="E875" s="4">
        <v>2</v>
      </c>
      <c r="P875">
        <v>1</v>
      </c>
      <c r="Q875" t="str">
        <f>CONCATENATE(C875,E875,G875,I875)</f>
        <v>2</v>
      </c>
    </row>
    <row r="876" spans="1:17" x14ac:dyDescent="0.25">
      <c r="A876">
        <v>875</v>
      </c>
      <c r="D876">
        <v>152.546052</v>
      </c>
      <c r="E876" s="4">
        <v>2</v>
      </c>
      <c r="P876">
        <v>1</v>
      </c>
      <c r="Q876" t="str">
        <f>CONCATENATE(C876,E876,G876,I876)</f>
        <v>2</v>
      </c>
    </row>
    <row r="877" spans="1:17" x14ac:dyDescent="0.25">
      <c r="A877">
        <v>876</v>
      </c>
      <c r="D877">
        <v>152.546052</v>
      </c>
      <c r="E877" s="4">
        <v>2</v>
      </c>
      <c r="F877">
        <v>155.463067</v>
      </c>
      <c r="G877" s="5">
        <v>3</v>
      </c>
      <c r="P877">
        <v>2</v>
      </c>
      <c r="Q877" t="str">
        <f>CONCATENATE(C877,E877,G877,I877)</f>
        <v>23</v>
      </c>
    </row>
    <row r="878" spans="1:17" x14ac:dyDescent="0.25">
      <c r="A878">
        <v>877</v>
      </c>
      <c r="D878">
        <v>152.546052</v>
      </c>
      <c r="E878" s="4">
        <v>2</v>
      </c>
      <c r="F878">
        <v>155.47503499999999</v>
      </c>
      <c r="G878" s="5">
        <v>3</v>
      </c>
      <c r="P878">
        <v>2</v>
      </c>
      <c r="Q878" t="str">
        <f>CONCATENATE(C878,E878,G878,I878)</f>
        <v>23</v>
      </c>
    </row>
    <row r="879" spans="1:17" x14ac:dyDescent="0.25">
      <c r="A879">
        <v>878</v>
      </c>
      <c r="D879">
        <v>152.546052</v>
      </c>
      <c r="E879" s="4">
        <v>2</v>
      </c>
      <c r="F879">
        <v>155.47657799999999</v>
      </c>
      <c r="G879" s="5">
        <v>3</v>
      </c>
      <c r="P879">
        <v>2</v>
      </c>
      <c r="Q879" t="str">
        <f>CONCATENATE(C879,E879,G879,I879)</f>
        <v>23</v>
      </c>
    </row>
    <row r="880" spans="1:17" x14ac:dyDescent="0.25">
      <c r="A880">
        <v>879</v>
      </c>
      <c r="D880">
        <v>152.546052</v>
      </c>
      <c r="E880" s="4">
        <v>2</v>
      </c>
      <c r="F880">
        <v>155.492268</v>
      </c>
      <c r="G880" s="5">
        <v>3</v>
      </c>
      <c r="P880">
        <v>2</v>
      </c>
      <c r="Q880" t="str">
        <f>CONCATENATE(C880,E880,G880,I880)</f>
        <v>23</v>
      </c>
    </row>
    <row r="881" spans="1:17" x14ac:dyDescent="0.25">
      <c r="A881">
        <v>880</v>
      </c>
      <c r="F881">
        <v>155.48838599999999</v>
      </c>
      <c r="G881" s="5">
        <v>3</v>
      </c>
      <c r="H881">
        <v>153.40552500000001</v>
      </c>
      <c r="I881" s="2">
        <v>4</v>
      </c>
      <c r="P881">
        <v>2</v>
      </c>
      <c r="Q881" t="str">
        <f>CONCATENATE(C881,E881,G881,I881)</f>
        <v>34</v>
      </c>
    </row>
    <row r="882" spans="1:17" x14ac:dyDescent="0.25">
      <c r="A882">
        <v>881</v>
      </c>
      <c r="F882">
        <v>155.50067200000001</v>
      </c>
      <c r="G882" s="5">
        <v>3</v>
      </c>
      <c r="H882">
        <v>153.29888099999999</v>
      </c>
      <c r="I882" s="2">
        <v>4</v>
      </c>
      <c r="P882">
        <v>2</v>
      </c>
      <c r="Q882" t="str">
        <f>CONCATENATE(C882,E882,G882,I882)</f>
        <v>34</v>
      </c>
    </row>
    <row r="883" spans="1:17" x14ac:dyDescent="0.25">
      <c r="A883">
        <v>882</v>
      </c>
      <c r="F883">
        <v>155.515884</v>
      </c>
      <c r="G883" s="5">
        <v>3</v>
      </c>
      <c r="H883">
        <v>153.350368</v>
      </c>
      <c r="I883" s="2">
        <v>4</v>
      </c>
      <c r="P883">
        <v>2</v>
      </c>
      <c r="Q883" t="str">
        <f>CONCATENATE(C883,E883,G883,I883)</f>
        <v>34</v>
      </c>
    </row>
    <row r="884" spans="1:17" x14ac:dyDescent="0.25">
      <c r="A884">
        <v>883</v>
      </c>
      <c r="F884">
        <v>155.494077</v>
      </c>
      <c r="G884" s="5">
        <v>3</v>
      </c>
      <c r="H884">
        <v>153.35212300000001</v>
      </c>
      <c r="I884" s="2">
        <v>4</v>
      </c>
      <c r="P884">
        <v>2</v>
      </c>
      <c r="Q884" t="str">
        <f>CONCATENATE(C884,E884,G884,I884)</f>
        <v>34</v>
      </c>
    </row>
    <row r="885" spans="1:17" x14ac:dyDescent="0.25">
      <c r="A885">
        <v>884</v>
      </c>
      <c r="F885">
        <v>155.45562100000001</v>
      </c>
      <c r="G885" s="5">
        <v>3</v>
      </c>
      <c r="H885">
        <v>153.39972699999998</v>
      </c>
      <c r="I885" s="2">
        <v>4</v>
      </c>
      <c r="P885">
        <v>2</v>
      </c>
      <c r="Q885" t="str">
        <f>CONCATENATE(C885,E885,G885,I885)</f>
        <v>34</v>
      </c>
    </row>
    <row r="886" spans="1:17" x14ac:dyDescent="0.25">
      <c r="A886">
        <v>885</v>
      </c>
      <c r="B886">
        <v>132.22797200000002</v>
      </c>
      <c r="C886" s="3">
        <v>1</v>
      </c>
      <c r="F886">
        <v>155.45562100000001</v>
      </c>
      <c r="G886" s="5">
        <v>3</v>
      </c>
      <c r="H886">
        <v>153.42387400000001</v>
      </c>
      <c r="I886" s="2">
        <v>4</v>
      </c>
      <c r="P886">
        <v>3</v>
      </c>
      <c r="Q886" t="str">
        <f>CONCATENATE(C886,E886,G886,I886)</f>
        <v>134</v>
      </c>
    </row>
    <row r="887" spans="1:17" x14ac:dyDescent="0.25">
      <c r="A887">
        <v>886</v>
      </c>
      <c r="B887">
        <v>132.31833900000001</v>
      </c>
      <c r="C887" s="3">
        <v>1</v>
      </c>
      <c r="H887">
        <v>153.397706</v>
      </c>
      <c r="I887" s="2">
        <v>4</v>
      </c>
      <c r="P887">
        <v>2</v>
      </c>
      <c r="Q887" t="str">
        <f>CONCATENATE(C887,E887,G887,I887)</f>
        <v>14</v>
      </c>
    </row>
    <row r="888" spans="1:17" x14ac:dyDescent="0.25">
      <c r="A888">
        <v>887</v>
      </c>
      <c r="B888">
        <v>132.27338600000002</v>
      </c>
      <c r="C888" s="3">
        <v>1</v>
      </c>
      <c r="H888">
        <v>153.33377300000001</v>
      </c>
      <c r="I888" s="2">
        <v>4</v>
      </c>
      <c r="P888">
        <v>2</v>
      </c>
      <c r="Q888" t="str">
        <f>CONCATENATE(C888,E888,G888,I888)</f>
        <v>14</v>
      </c>
    </row>
    <row r="889" spans="1:17" x14ac:dyDescent="0.25">
      <c r="A889">
        <v>888</v>
      </c>
      <c r="B889">
        <v>132.282084</v>
      </c>
      <c r="C889" s="3">
        <v>1</v>
      </c>
      <c r="H889">
        <v>153.37791999999999</v>
      </c>
      <c r="I889" s="2">
        <v>4</v>
      </c>
      <c r="P889">
        <v>2</v>
      </c>
      <c r="Q889" t="str">
        <f>CONCATENATE(C889,E889,G889,I889)</f>
        <v>14</v>
      </c>
    </row>
    <row r="890" spans="1:17" x14ac:dyDescent="0.25">
      <c r="A890">
        <v>889</v>
      </c>
      <c r="B890">
        <v>132.28995</v>
      </c>
      <c r="C890" s="3">
        <v>1</v>
      </c>
      <c r="H890">
        <v>153.40552500000001</v>
      </c>
      <c r="I890" s="2">
        <v>4</v>
      </c>
      <c r="P890">
        <v>2</v>
      </c>
      <c r="Q890" t="str">
        <f>CONCATENATE(C890,E890,G890,I890)</f>
        <v>14</v>
      </c>
    </row>
    <row r="891" spans="1:17" x14ac:dyDescent="0.25">
      <c r="A891">
        <v>890</v>
      </c>
      <c r="B891">
        <v>132.28724099999999</v>
      </c>
      <c r="C891" s="3">
        <v>1</v>
      </c>
      <c r="H891">
        <v>153.40552500000001</v>
      </c>
      <c r="I891" s="2">
        <v>4</v>
      </c>
      <c r="P891">
        <v>2</v>
      </c>
      <c r="Q891" t="str">
        <f>CONCATENATE(C891,E891,G891,I891)</f>
        <v>14</v>
      </c>
    </row>
    <row r="892" spans="1:17" x14ac:dyDescent="0.25">
      <c r="A892">
        <v>891</v>
      </c>
      <c r="B892">
        <v>132.30458700000003</v>
      </c>
      <c r="C892" s="3">
        <v>1</v>
      </c>
      <c r="P892">
        <v>1</v>
      </c>
      <c r="Q892" t="str">
        <f>CONCATENATE(C892,E892,G892,I892)</f>
        <v>1</v>
      </c>
    </row>
    <row r="893" spans="1:17" x14ac:dyDescent="0.25">
      <c r="A893">
        <v>892</v>
      </c>
      <c r="B893">
        <v>132.33458899999999</v>
      </c>
      <c r="C893" s="3">
        <v>1</v>
      </c>
      <c r="D893">
        <v>126.018595</v>
      </c>
      <c r="E893" s="4">
        <v>2</v>
      </c>
      <c r="P893">
        <v>2</v>
      </c>
      <c r="Q893" t="str">
        <f>CONCATENATE(C893,E893,G893,I893)</f>
        <v>12</v>
      </c>
    </row>
    <row r="894" spans="1:17" x14ac:dyDescent="0.25">
      <c r="A894">
        <v>893</v>
      </c>
      <c r="B894">
        <v>132.353285</v>
      </c>
      <c r="C894" s="3">
        <v>1</v>
      </c>
      <c r="D894">
        <v>125.975527</v>
      </c>
      <c r="E894" s="4">
        <v>2</v>
      </c>
      <c r="P894">
        <v>2</v>
      </c>
      <c r="Q894" t="str">
        <f>CONCATENATE(C894,E894,G894,I894)</f>
        <v>12</v>
      </c>
    </row>
    <row r="895" spans="1:17" x14ac:dyDescent="0.25">
      <c r="A895">
        <v>894</v>
      </c>
      <c r="B895">
        <v>132.24880100000001</v>
      </c>
      <c r="C895" s="3">
        <v>1</v>
      </c>
      <c r="D895">
        <v>125.978026</v>
      </c>
      <c r="E895" s="4">
        <v>2</v>
      </c>
      <c r="P895">
        <v>2</v>
      </c>
      <c r="Q895" t="str">
        <f>CONCATENATE(C895,E895,G895,I895)</f>
        <v>12</v>
      </c>
    </row>
    <row r="896" spans="1:17" x14ac:dyDescent="0.25">
      <c r="A896">
        <v>895</v>
      </c>
      <c r="B896">
        <v>132.24880100000001</v>
      </c>
      <c r="C896" s="3">
        <v>1</v>
      </c>
      <c r="D896">
        <v>125.99666400000001</v>
      </c>
      <c r="E896" s="4">
        <v>2</v>
      </c>
      <c r="P896">
        <v>2</v>
      </c>
      <c r="Q896" t="str">
        <f>CONCATENATE(C896,E896,G896,I896)</f>
        <v>12</v>
      </c>
    </row>
    <row r="897" spans="1:17" x14ac:dyDescent="0.25">
      <c r="A897">
        <v>896</v>
      </c>
      <c r="D897">
        <v>125.99130500000001</v>
      </c>
      <c r="E897" s="4">
        <v>2</v>
      </c>
      <c r="P897">
        <v>1</v>
      </c>
      <c r="Q897" t="str">
        <f>CONCATENATE(C897,E897,G897,I897)</f>
        <v>2</v>
      </c>
    </row>
    <row r="898" spans="1:17" x14ac:dyDescent="0.25">
      <c r="A898">
        <v>897</v>
      </c>
      <c r="D898">
        <v>126.00104800000001</v>
      </c>
      <c r="E898" s="4">
        <v>2</v>
      </c>
      <c r="P898">
        <v>1</v>
      </c>
      <c r="Q898" t="str">
        <f>CONCATENATE(C898,E898,G898,I898)</f>
        <v>2</v>
      </c>
    </row>
    <row r="899" spans="1:17" x14ac:dyDescent="0.25">
      <c r="A899">
        <v>898</v>
      </c>
      <c r="D899">
        <v>126.02270700000001</v>
      </c>
      <c r="E899" s="4">
        <v>2</v>
      </c>
      <c r="P899">
        <v>1</v>
      </c>
      <c r="Q899" t="str">
        <f>CONCATENATE(C899,E899,G899,I899)</f>
        <v>2</v>
      </c>
    </row>
    <row r="900" spans="1:17" x14ac:dyDescent="0.25">
      <c r="A900">
        <v>899</v>
      </c>
      <c r="D900">
        <v>126.04333700000001</v>
      </c>
      <c r="E900" s="4">
        <v>2</v>
      </c>
      <c r="F900">
        <v>128.42447900000002</v>
      </c>
      <c r="G900" s="5">
        <v>3</v>
      </c>
      <c r="P900">
        <v>2</v>
      </c>
      <c r="Q900" t="str">
        <f>CONCATENATE(C900,E900,G900,I900)</f>
        <v>23</v>
      </c>
    </row>
    <row r="901" spans="1:17" x14ac:dyDescent="0.25">
      <c r="A901">
        <v>900</v>
      </c>
      <c r="D901">
        <v>126.044432</v>
      </c>
      <c r="E901" s="4">
        <v>2</v>
      </c>
      <c r="F901">
        <v>128.463438</v>
      </c>
      <c r="G901" s="5">
        <v>3</v>
      </c>
      <c r="P901">
        <v>2</v>
      </c>
      <c r="Q901" t="str">
        <f>CONCATENATE(C901,E901,G901,I901)</f>
        <v>23</v>
      </c>
    </row>
    <row r="902" spans="1:17" x14ac:dyDescent="0.25">
      <c r="A902">
        <v>901</v>
      </c>
      <c r="D902">
        <v>126.018595</v>
      </c>
      <c r="E902" s="4">
        <v>2</v>
      </c>
      <c r="F902">
        <v>128.49859800000002</v>
      </c>
      <c r="G902" s="5">
        <v>3</v>
      </c>
      <c r="H902">
        <v>128.09297000000001</v>
      </c>
      <c r="I902" s="2">
        <v>4</v>
      </c>
      <c r="P902">
        <v>3</v>
      </c>
      <c r="Q902" t="str">
        <f>CONCATENATE(C902,E902,G902,I902)</f>
        <v>234</v>
      </c>
    </row>
    <row r="903" spans="1:17" x14ac:dyDescent="0.25">
      <c r="A903">
        <v>902</v>
      </c>
      <c r="F903">
        <v>128.41359600000001</v>
      </c>
      <c r="G903" s="5">
        <v>3</v>
      </c>
      <c r="H903">
        <v>128.117503</v>
      </c>
      <c r="I903" s="2">
        <v>4</v>
      </c>
      <c r="P903">
        <v>2</v>
      </c>
      <c r="Q903" t="str">
        <f>CONCATENATE(C903,E903,G903,I903)</f>
        <v>34</v>
      </c>
    </row>
    <row r="904" spans="1:17" x14ac:dyDescent="0.25">
      <c r="A904">
        <v>903</v>
      </c>
      <c r="F904">
        <v>128.392245</v>
      </c>
      <c r="G904" s="5">
        <v>3</v>
      </c>
      <c r="H904">
        <v>128.102396</v>
      </c>
      <c r="I904" s="2">
        <v>4</v>
      </c>
      <c r="P904">
        <v>2</v>
      </c>
      <c r="Q904" t="str">
        <f>CONCATENATE(C904,E904,G904,I904)</f>
        <v>34</v>
      </c>
    </row>
    <row r="905" spans="1:17" x14ac:dyDescent="0.25">
      <c r="A905">
        <v>904</v>
      </c>
      <c r="F905">
        <v>128.42776000000001</v>
      </c>
      <c r="G905" s="5">
        <v>3</v>
      </c>
      <c r="H905">
        <v>128.118437</v>
      </c>
      <c r="I905" s="2">
        <v>4</v>
      </c>
      <c r="P905">
        <v>2</v>
      </c>
      <c r="Q905" t="str">
        <f>CONCATENATE(C905,E905,G905,I905)</f>
        <v>34</v>
      </c>
    </row>
    <row r="906" spans="1:17" x14ac:dyDescent="0.25">
      <c r="A906">
        <v>905</v>
      </c>
      <c r="F906">
        <v>128.37818000000001</v>
      </c>
      <c r="G906" s="5">
        <v>3</v>
      </c>
      <c r="H906">
        <v>128.15609600000002</v>
      </c>
      <c r="I906" s="2">
        <v>4</v>
      </c>
      <c r="P906">
        <v>2</v>
      </c>
      <c r="Q906" t="str">
        <f>CONCATENATE(C906,E906,G906,I906)</f>
        <v>34</v>
      </c>
    </row>
    <row r="907" spans="1:17" x14ac:dyDescent="0.25">
      <c r="A907">
        <v>906</v>
      </c>
      <c r="F907">
        <v>128.462817</v>
      </c>
      <c r="G907" s="5">
        <v>3</v>
      </c>
      <c r="H907">
        <v>128.18047200000001</v>
      </c>
      <c r="I907" s="2">
        <v>4</v>
      </c>
      <c r="P907">
        <v>2</v>
      </c>
      <c r="Q907" t="str">
        <f>CONCATENATE(C907,E907,G907,I907)</f>
        <v>34</v>
      </c>
    </row>
    <row r="908" spans="1:17" x14ac:dyDescent="0.25">
      <c r="A908">
        <v>907</v>
      </c>
      <c r="F908">
        <v>128.40104500000001</v>
      </c>
      <c r="G908" s="5">
        <v>3</v>
      </c>
      <c r="H908">
        <v>128.242659</v>
      </c>
      <c r="I908" s="2">
        <v>4</v>
      </c>
      <c r="P908">
        <v>2</v>
      </c>
      <c r="Q908" t="str">
        <f>CONCATENATE(C908,E908,G908,I908)</f>
        <v>34</v>
      </c>
    </row>
    <row r="909" spans="1:17" x14ac:dyDescent="0.25">
      <c r="A909">
        <v>908</v>
      </c>
      <c r="F909">
        <v>128.42323100000002</v>
      </c>
      <c r="G909" s="5">
        <v>3</v>
      </c>
      <c r="H909">
        <v>128.113753</v>
      </c>
      <c r="I909" s="2">
        <v>4</v>
      </c>
      <c r="P909">
        <v>2</v>
      </c>
      <c r="Q909" t="str">
        <f>CONCATENATE(C909,E909,G909,I909)</f>
        <v>34</v>
      </c>
    </row>
    <row r="910" spans="1:17" x14ac:dyDescent="0.25">
      <c r="A910">
        <v>909</v>
      </c>
      <c r="B910">
        <v>110.56682400000001</v>
      </c>
      <c r="C910" s="3">
        <v>1</v>
      </c>
      <c r="F910">
        <v>128.42447900000002</v>
      </c>
      <c r="G910" s="5">
        <v>3</v>
      </c>
      <c r="H910">
        <v>128.113753</v>
      </c>
      <c r="I910" s="2">
        <v>4</v>
      </c>
      <c r="P910">
        <v>3</v>
      </c>
      <c r="Q910" t="str">
        <f>CONCATENATE(C910,E910,G910,I910)</f>
        <v>134</v>
      </c>
    </row>
    <row r="911" spans="1:17" x14ac:dyDescent="0.25">
      <c r="A911">
        <v>910</v>
      </c>
      <c r="B911">
        <v>110.54989900000001</v>
      </c>
      <c r="C911" s="3">
        <v>1</v>
      </c>
      <c r="H911">
        <v>128.113753</v>
      </c>
      <c r="I911" s="2">
        <v>4</v>
      </c>
      <c r="P911">
        <v>2</v>
      </c>
      <c r="Q911" t="str">
        <f>CONCATENATE(C911,E911,G911,I911)</f>
        <v>14</v>
      </c>
    </row>
    <row r="912" spans="1:17" x14ac:dyDescent="0.25">
      <c r="A912">
        <v>911</v>
      </c>
      <c r="B912">
        <v>110.53635600000001</v>
      </c>
      <c r="C912" s="3">
        <v>1</v>
      </c>
      <c r="P912">
        <v>1</v>
      </c>
      <c r="Q912" t="str">
        <f>CONCATENATE(C912,E912,G912,I912)</f>
        <v>1</v>
      </c>
    </row>
    <row r="913" spans="1:17" x14ac:dyDescent="0.25">
      <c r="A913">
        <v>912</v>
      </c>
      <c r="B913">
        <v>110.52395900000002</v>
      </c>
      <c r="C913" s="3">
        <v>1</v>
      </c>
      <c r="P913">
        <v>1</v>
      </c>
      <c r="Q913" t="str">
        <f>CONCATENATE(C913,E913,G913,I913)</f>
        <v>1</v>
      </c>
    </row>
    <row r="914" spans="1:17" x14ac:dyDescent="0.25">
      <c r="A914">
        <v>913</v>
      </c>
      <c r="B914">
        <v>110.51198000000001</v>
      </c>
      <c r="C914" s="3">
        <v>1</v>
      </c>
      <c r="P914">
        <v>1</v>
      </c>
      <c r="Q914" t="str">
        <f>CONCATENATE(C914,E914,G914,I914)</f>
        <v>1</v>
      </c>
    </row>
    <row r="915" spans="1:17" x14ac:dyDescent="0.25">
      <c r="A915">
        <v>914</v>
      </c>
      <c r="B915">
        <v>110.52197900000002</v>
      </c>
      <c r="C915" s="3">
        <v>1</v>
      </c>
      <c r="P915">
        <v>1</v>
      </c>
      <c r="Q915" t="str">
        <f>CONCATENATE(C915,E915,G915,I915)</f>
        <v>1</v>
      </c>
    </row>
    <row r="916" spans="1:17" x14ac:dyDescent="0.25">
      <c r="A916">
        <v>915</v>
      </c>
      <c r="B916">
        <v>110.557658</v>
      </c>
      <c r="C916" s="3">
        <v>1</v>
      </c>
      <c r="P916">
        <v>1</v>
      </c>
      <c r="Q916" t="str">
        <f>CONCATENATE(C916,E916,G916,I916)</f>
        <v>1</v>
      </c>
    </row>
    <row r="917" spans="1:17" x14ac:dyDescent="0.25">
      <c r="A917">
        <v>916</v>
      </c>
      <c r="B917">
        <v>110.51729400000001</v>
      </c>
      <c r="C917" s="3">
        <v>1</v>
      </c>
      <c r="D917">
        <v>103.00953100000001</v>
      </c>
      <c r="E917" s="4">
        <v>2</v>
      </c>
      <c r="P917">
        <v>2</v>
      </c>
      <c r="Q917" t="str">
        <f>CONCATENATE(C917,E917,G917,I917)</f>
        <v>12</v>
      </c>
    </row>
    <row r="918" spans="1:17" x14ac:dyDescent="0.25">
      <c r="A918">
        <v>917</v>
      </c>
      <c r="B918">
        <v>110.51604300000001</v>
      </c>
      <c r="C918" s="3">
        <v>1</v>
      </c>
      <c r="D918">
        <v>103.01645900000001</v>
      </c>
      <c r="E918" s="4">
        <v>2</v>
      </c>
      <c r="P918">
        <v>2</v>
      </c>
      <c r="Q918" t="str">
        <f>CONCATENATE(C918,E918,G918,I918)</f>
        <v>12</v>
      </c>
    </row>
    <row r="919" spans="1:17" x14ac:dyDescent="0.25">
      <c r="A919">
        <v>918</v>
      </c>
      <c r="B919">
        <v>110.51604300000001</v>
      </c>
      <c r="C919" s="3">
        <v>1</v>
      </c>
      <c r="D919">
        <v>103.013125</v>
      </c>
      <c r="E919" s="4">
        <v>2</v>
      </c>
      <c r="P919">
        <v>2</v>
      </c>
      <c r="Q919" t="str">
        <f>CONCATENATE(C919,E919,G919,I919)</f>
        <v>12</v>
      </c>
    </row>
    <row r="920" spans="1:17" x14ac:dyDescent="0.25">
      <c r="A920">
        <v>919</v>
      </c>
      <c r="D920">
        <v>102.99161400000001</v>
      </c>
      <c r="E920" s="4">
        <v>2</v>
      </c>
      <c r="P920">
        <v>1</v>
      </c>
      <c r="Q920" t="str">
        <f>CONCATENATE(C920,E920,G920,I920)</f>
        <v>2</v>
      </c>
    </row>
    <row r="921" spans="1:17" x14ac:dyDescent="0.25">
      <c r="A921">
        <v>920</v>
      </c>
      <c r="D921">
        <v>103.03812600000001</v>
      </c>
      <c r="E921" s="4">
        <v>2</v>
      </c>
      <c r="P921">
        <v>1</v>
      </c>
      <c r="Q921" t="str">
        <f>CONCATENATE(C921,E921,G921,I921)</f>
        <v>2</v>
      </c>
    </row>
    <row r="922" spans="1:17" x14ac:dyDescent="0.25">
      <c r="A922">
        <v>921</v>
      </c>
      <c r="D922">
        <v>103.06786600000001</v>
      </c>
      <c r="E922" s="4">
        <v>2</v>
      </c>
      <c r="P922">
        <v>1</v>
      </c>
      <c r="Q922" t="str">
        <f>CONCATENATE(C922,E922,G922,I922)</f>
        <v>2</v>
      </c>
    </row>
    <row r="923" spans="1:17" x14ac:dyDescent="0.25">
      <c r="A923">
        <v>922</v>
      </c>
      <c r="D923">
        <v>103.04922000000001</v>
      </c>
      <c r="E923" s="4">
        <v>2</v>
      </c>
      <c r="P923">
        <v>1</v>
      </c>
      <c r="Q923" t="str">
        <f>CONCATENATE(C923,E923,G923,I923)</f>
        <v>2</v>
      </c>
    </row>
    <row r="924" spans="1:17" x14ac:dyDescent="0.25">
      <c r="A924">
        <v>923</v>
      </c>
      <c r="D924">
        <v>103.04849100000001</v>
      </c>
      <c r="E924" s="4">
        <v>2</v>
      </c>
      <c r="F924">
        <v>104.988596</v>
      </c>
      <c r="G924" s="5">
        <v>3</v>
      </c>
      <c r="P924">
        <v>2</v>
      </c>
      <c r="Q924" t="str">
        <f>CONCATENATE(C924,E924,G924,I924)</f>
        <v>23</v>
      </c>
    </row>
    <row r="925" spans="1:17" x14ac:dyDescent="0.25">
      <c r="A925">
        <v>924</v>
      </c>
      <c r="D925">
        <v>102.99193000000001</v>
      </c>
      <c r="E925" s="4">
        <v>2</v>
      </c>
      <c r="F925">
        <v>104.988596</v>
      </c>
      <c r="G925" s="5">
        <v>3</v>
      </c>
      <c r="P925">
        <v>2</v>
      </c>
      <c r="Q925" t="str">
        <f>CONCATENATE(C925,E925,G925,I925)</f>
        <v>23</v>
      </c>
    </row>
    <row r="926" spans="1:17" x14ac:dyDescent="0.25">
      <c r="A926">
        <v>925</v>
      </c>
      <c r="F926">
        <v>105.02604500000001</v>
      </c>
      <c r="G926" s="5">
        <v>3</v>
      </c>
      <c r="H926">
        <v>104.00510600000001</v>
      </c>
      <c r="I926" s="2">
        <v>4</v>
      </c>
      <c r="P926">
        <v>2</v>
      </c>
      <c r="Q926" t="str">
        <f>CONCATENATE(C926,E926,G926,I926)</f>
        <v>34</v>
      </c>
    </row>
    <row r="927" spans="1:17" x14ac:dyDescent="0.25">
      <c r="A927">
        <v>926</v>
      </c>
      <c r="F927">
        <v>105.07422100000001</v>
      </c>
      <c r="G927" s="5">
        <v>3</v>
      </c>
      <c r="H927">
        <v>103.94781300000001</v>
      </c>
      <c r="I927" s="2">
        <v>4</v>
      </c>
      <c r="P927">
        <v>2</v>
      </c>
      <c r="Q927" t="str">
        <f>CONCATENATE(C927,E927,G927,I927)</f>
        <v>34</v>
      </c>
    </row>
    <row r="928" spans="1:17" x14ac:dyDescent="0.25">
      <c r="A928">
        <v>927</v>
      </c>
      <c r="F928">
        <v>105.0087</v>
      </c>
      <c r="G928" s="5">
        <v>3</v>
      </c>
      <c r="H928">
        <v>103.99208700000001</v>
      </c>
      <c r="I928" s="2">
        <v>4</v>
      </c>
      <c r="P928">
        <v>2</v>
      </c>
      <c r="Q928" t="str">
        <f>CONCATENATE(C928,E928,G928,I928)</f>
        <v>34</v>
      </c>
    </row>
    <row r="929" spans="1:17" x14ac:dyDescent="0.25">
      <c r="A929">
        <v>928</v>
      </c>
      <c r="F929">
        <v>105.01526100000001</v>
      </c>
      <c r="G929" s="5">
        <v>3</v>
      </c>
      <c r="H929">
        <v>104.014948</v>
      </c>
      <c r="I929" s="2">
        <v>4</v>
      </c>
      <c r="P929">
        <v>2</v>
      </c>
      <c r="Q929" t="str">
        <f>CONCATENATE(C929,E929,G929,I929)</f>
        <v>34</v>
      </c>
    </row>
    <row r="930" spans="1:17" x14ac:dyDescent="0.25">
      <c r="A930">
        <v>929</v>
      </c>
      <c r="F930">
        <v>105.01239600000001</v>
      </c>
      <c r="G930" s="5">
        <v>3</v>
      </c>
      <c r="H930">
        <v>104.005053</v>
      </c>
      <c r="I930" s="2">
        <v>4</v>
      </c>
      <c r="P930">
        <v>2</v>
      </c>
      <c r="Q930" t="str">
        <f>CONCATENATE(C930,E930,G930,I930)</f>
        <v>34</v>
      </c>
    </row>
    <row r="931" spans="1:17" x14ac:dyDescent="0.25">
      <c r="A931">
        <v>930</v>
      </c>
      <c r="F931">
        <v>105.05536500000001</v>
      </c>
      <c r="G931" s="5">
        <v>3</v>
      </c>
      <c r="H931">
        <v>104.03286600000001</v>
      </c>
      <c r="I931" s="2">
        <v>4</v>
      </c>
      <c r="P931">
        <v>2</v>
      </c>
      <c r="Q931" t="str">
        <f>CONCATENATE(C931,E931,G931,I931)</f>
        <v>34</v>
      </c>
    </row>
    <row r="932" spans="1:17" x14ac:dyDescent="0.25">
      <c r="A932">
        <v>931</v>
      </c>
      <c r="B932">
        <v>89.097136000000006</v>
      </c>
      <c r="C932" s="3">
        <v>1</v>
      </c>
      <c r="F932">
        <v>105.052397</v>
      </c>
      <c r="G932" s="5">
        <v>3</v>
      </c>
      <c r="H932">
        <v>104.03541800000001</v>
      </c>
      <c r="I932" s="2">
        <v>4</v>
      </c>
      <c r="P932">
        <v>3</v>
      </c>
      <c r="Q932" t="str">
        <f>CONCATENATE(C932,E932,G932,I932)</f>
        <v>134</v>
      </c>
    </row>
    <row r="933" spans="1:17" x14ac:dyDescent="0.25">
      <c r="A933">
        <v>932</v>
      </c>
      <c r="B933">
        <v>89.094532000000001</v>
      </c>
      <c r="C933" s="3">
        <v>1</v>
      </c>
      <c r="F933">
        <v>104.988596</v>
      </c>
      <c r="G933" s="5">
        <v>3</v>
      </c>
      <c r="H933">
        <v>104.03010400000001</v>
      </c>
      <c r="I933" s="2">
        <v>4</v>
      </c>
      <c r="P933">
        <v>3</v>
      </c>
      <c r="Q933" t="str">
        <f>CONCATENATE(C933,E933,G933,I933)</f>
        <v>134</v>
      </c>
    </row>
    <row r="934" spans="1:17" x14ac:dyDescent="0.25">
      <c r="A934">
        <v>933</v>
      </c>
      <c r="B934">
        <v>89.064480000000003</v>
      </c>
      <c r="C934" s="3">
        <v>1</v>
      </c>
      <c r="H934">
        <v>103.999689</v>
      </c>
      <c r="I934" s="2">
        <v>4</v>
      </c>
      <c r="P934">
        <v>2</v>
      </c>
      <c r="Q934" t="str">
        <f>CONCATENATE(C934,E934,G934,I934)</f>
        <v>14</v>
      </c>
    </row>
    <row r="935" spans="1:17" x14ac:dyDescent="0.25">
      <c r="A935">
        <v>934</v>
      </c>
      <c r="B935">
        <v>89.102084000000005</v>
      </c>
      <c r="C935" s="3">
        <v>1</v>
      </c>
      <c r="H935">
        <v>104.00510600000001</v>
      </c>
      <c r="I935" s="2">
        <v>4</v>
      </c>
      <c r="P935">
        <v>2</v>
      </c>
      <c r="Q935" t="str">
        <f>CONCATENATE(C935,E935,G935,I935)</f>
        <v>14</v>
      </c>
    </row>
    <row r="936" spans="1:17" x14ac:dyDescent="0.25">
      <c r="A936">
        <v>935</v>
      </c>
      <c r="B936">
        <v>89.091875000000002</v>
      </c>
      <c r="C936" s="3">
        <v>1</v>
      </c>
      <c r="P936">
        <v>1</v>
      </c>
      <c r="Q936" t="str">
        <f>CONCATENATE(C936,E936,G936,I936)</f>
        <v>1</v>
      </c>
    </row>
    <row r="937" spans="1:17" x14ac:dyDescent="0.25">
      <c r="A937">
        <v>936</v>
      </c>
      <c r="B937">
        <v>89.101145000000002</v>
      </c>
      <c r="C937" s="3">
        <v>1</v>
      </c>
      <c r="P937">
        <v>1</v>
      </c>
      <c r="Q937" t="str">
        <f>CONCATENATE(C937,E937,G937,I937)</f>
        <v>1</v>
      </c>
    </row>
    <row r="938" spans="1:17" x14ac:dyDescent="0.25">
      <c r="A938">
        <v>937</v>
      </c>
      <c r="B938">
        <v>89.085104000000001</v>
      </c>
      <c r="C938" s="3">
        <v>1</v>
      </c>
      <c r="P938">
        <v>1</v>
      </c>
      <c r="Q938" t="str">
        <f>CONCATENATE(C938,E938,G938,I938)</f>
        <v>1</v>
      </c>
    </row>
    <row r="939" spans="1:17" x14ac:dyDescent="0.25">
      <c r="A939">
        <v>938</v>
      </c>
      <c r="B939">
        <v>89.063906000000003</v>
      </c>
      <c r="C939" s="3">
        <v>1</v>
      </c>
      <c r="D939">
        <v>83.142187000000007</v>
      </c>
      <c r="E939" s="4">
        <v>2</v>
      </c>
      <c r="P939">
        <v>2</v>
      </c>
      <c r="Q939" t="str">
        <f>CONCATENATE(C939,E939,G939,I939)</f>
        <v>12</v>
      </c>
    </row>
    <row r="940" spans="1:17" x14ac:dyDescent="0.25">
      <c r="A940">
        <v>939</v>
      </c>
      <c r="B940">
        <v>89.126875000000013</v>
      </c>
      <c r="C940" s="3">
        <v>1</v>
      </c>
      <c r="D940">
        <v>83.124792000000014</v>
      </c>
      <c r="E940" s="4">
        <v>2</v>
      </c>
      <c r="P940">
        <v>2</v>
      </c>
      <c r="Q940" t="str">
        <f>CONCATENATE(C940,E940,G940,I940)</f>
        <v>12</v>
      </c>
    </row>
    <row r="941" spans="1:17" x14ac:dyDescent="0.25">
      <c r="A941">
        <v>940</v>
      </c>
      <c r="B941">
        <v>89.123646000000008</v>
      </c>
      <c r="C941" s="3">
        <v>1</v>
      </c>
      <c r="D941">
        <v>83.170938000000007</v>
      </c>
      <c r="E941" s="4">
        <v>2</v>
      </c>
      <c r="P941">
        <v>2</v>
      </c>
      <c r="Q941" t="str">
        <f>CONCATENATE(C941,E941,G941,I941)</f>
        <v>12</v>
      </c>
    </row>
    <row r="942" spans="1:17" x14ac:dyDescent="0.25">
      <c r="A942">
        <v>941</v>
      </c>
      <c r="D942">
        <v>83.184115000000006</v>
      </c>
      <c r="E942" s="4">
        <v>2</v>
      </c>
      <c r="P942">
        <v>1</v>
      </c>
      <c r="Q942" t="str">
        <f>CONCATENATE(C942,E942,G942,I942)</f>
        <v>2</v>
      </c>
    </row>
    <row r="943" spans="1:17" x14ac:dyDescent="0.25">
      <c r="A943">
        <v>942</v>
      </c>
      <c r="D943">
        <v>83.169739000000007</v>
      </c>
      <c r="E943" s="4">
        <v>2</v>
      </c>
      <c r="P943">
        <v>1</v>
      </c>
      <c r="Q943" t="str">
        <f>CONCATENATE(C943,E943,G943,I943)</f>
        <v>2</v>
      </c>
    </row>
    <row r="944" spans="1:17" x14ac:dyDescent="0.25">
      <c r="A944">
        <v>943</v>
      </c>
      <c r="D944">
        <v>83.167604000000011</v>
      </c>
      <c r="E944" s="4">
        <v>2</v>
      </c>
      <c r="P944">
        <v>1</v>
      </c>
      <c r="Q944" t="str">
        <f>CONCATENATE(C944,E944,G944,I944)</f>
        <v>2</v>
      </c>
    </row>
    <row r="945" spans="1:17" x14ac:dyDescent="0.25">
      <c r="A945">
        <v>944</v>
      </c>
      <c r="D945">
        <v>83.149896000000012</v>
      </c>
      <c r="E945" s="4">
        <v>2</v>
      </c>
      <c r="P945">
        <v>1</v>
      </c>
      <c r="Q945" t="str">
        <f>CONCATENATE(C945,E945,G945,I945)</f>
        <v>2</v>
      </c>
    </row>
    <row r="946" spans="1:17" x14ac:dyDescent="0.25">
      <c r="A946">
        <v>945</v>
      </c>
      <c r="D946">
        <v>83.215573000000006</v>
      </c>
      <c r="E946" s="4">
        <v>2</v>
      </c>
      <c r="F946">
        <v>84.609167000000014</v>
      </c>
      <c r="G946" s="5">
        <v>3</v>
      </c>
      <c r="P946">
        <v>2</v>
      </c>
      <c r="Q946" t="str">
        <f>CONCATENATE(C946,E946,G946,I946)</f>
        <v>23</v>
      </c>
    </row>
    <row r="947" spans="1:17" x14ac:dyDescent="0.25">
      <c r="A947">
        <v>946</v>
      </c>
      <c r="D947">
        <v>83.152865000000006</v>
      </c>
      <c r="E947" s="4">
        <v>2</v>
      </c>
      <c r="F947">
        <v>84.619376000000003</v>
      </c>
      <c r="G947" s="5">
        <v>3</v>
      </c>
      <c r="P947">
        <v>2</v>
      </c>
      <c r="Q947" t="str">
        <f>CONCATENATE(C947,E947,G947,I947)</f>
        <v>23</v>
      </c>
    </row>
    <row r="948" spans="1:17" x14ac:dyDescent="0.25">
      <c r="A948">
        <v>947</v>
      </c>
      <c r="D948">
        <v>83.121406000000007</v>
      </c>
      <c r="E948" s="4">
        <v>2</v>
      </c>
      <c r="F948">
        <v>84.667501000000016</v>
      </c>
      <c r="G948" s="5">
        <v>3</v>
      </c>
      <c r="P948">
        <v>2</v>
      </c>
      <c r="Q948" t="str">
        <f>CONCATENATE(C948,E948,G948,I948)</f>
        <v>23</v>
      </c>
    </row>
    <row r="949" spans="1:17" x14ac:dyDescent="0.25">
      <c r="A949">
        <v>948</v>
      </c>
      <c r="F949">
        <v>84.641718000000012</v>
      </c>
      <c r="G949" s="5">
        <v>3</v>
      </c>
      <c r="H949">
        <v>83.73958300000001</v>
      </c>
      <c r="I949" s="2">
        <v>4</v>
      </c>
      <c r="P949">
        <v>2</v>
      </c>
      <c r="Q949" t="str">
        <f>CONCATENATE(C949,E949,G949,I949)</f>
        <v>34</v>
      </c>
    </row>
    <row r="950" spans="1:17" x14ac:dyDescent="0.25">
      <c r="A950">
        <v>949</v>
      </c>
      <c r="F950">
        <v>84.586615000000009</v>
      </c>
      <c r="G950" s="5">
        <v>3</v>
      </c>
      <c r="H950">
        <v>83.680677000000003</v>
      </c>
      <c r="I950" s="2">
        <v>4</v>
      </c>
      <c r="P950">
        <v>2</v>
      </c>
      <c r="Q950" t="str">
        <f>CONCATENATE(C950,E950,G950,I950)</f>
        <v>34</v>
      </c>
    </row>
    <row r="951" spans="1:17" x14ac:dyDescent="0.25">
      <c r="A951">
        <v>950</v>
      </c>
      <c r="F951">
        <v>84.56974000000001</v>
      </c>
      <c r="G951" s="5">
        <v>3</v>
      </c>
      <c r="H951">
        <v>83.673178000000007</v>
      </c>
      <c r="I951" s="2">
        <v>4</v>
      </c>
      <c r="P951">
        <v>2</v>
      </c>
      <c r="Q951" t="str">
        <f>CONCATENATE(C951,E951,G951,I951)</f>
        <v>34</v>
      </c>
    </row>
    <row r="952" spans="1:17" x14ac:dyDescent="0.25">
      <c r="A952">
        <v>951</v>
      </c>
      <c r="F952">
        <v>84.607240000000004</v>
      </c>
      <c r="G952" s="5">
        <v>3</v>
      </c>
      <c r="H952">
        <v>83.697083000000006</v>
      </c>
      <c r="I952" s="2">
        <v>4</v>
      </c>
      <c r="P952">
        <v>2</v>
      </c>
      <c r="Q952" t="str">
        <f>CONCATENATE(C952,E952,G952,I952)</f>
        <v>34</v>
      </c>
    </row>
    <row r="953" spans="1:17" x14ac:dyDescent="0.25">
      <c r="A953">
        <v>952</v>
      </c>
      <c r="F953">
        <v>84.620260999999999</v>
      </c>
      <c r="G953" s="5">
        <v>3</v>
      </c>
      <c r="H953">
        <v>83.711459000000005</v>
      </c>
      <c r="I953" s="2">
        <v>4</v>
      </c>
      <c r="P953">
        <v>2</v>
      </c>
      <c r="Q953" t="str">
        <f>CONCATENATE(C953,E953,G953,I953)</f>
        <v>34</v>
      </c>
    </row>
    <row r="954" spans="1:17" x14ac:dyDescent="0.25">
      <c r="A954">
        <v>953</v>
      </c>
      <c r="B954">
        <v>72.415520000000001</v>
      </c>
      <c r="C954" s="3">
        <v>1</v>
      </c>
      <c r="F954">
        <v>84.598438000000002</v>
      </c>
      <c r="G954" s="5">
        <v>3</v>
      </c>
      <c r="H954">
        <v>83.712291000000008</v>
      </c>
      <c r="I954" s="2">
        <v>4</v>
      </c>
      <c r="P954">
        <v>3</v>
      </c>
      <c r="Q954" t="str">
        <f>CONCATENATE(C954,E954,G954,I954)</f>
        <v>134</v>
      </c>
    </row>
    <row r="955" spans="1:17" x14ac:dyDescent="0.25">
      <c r="A955">
        <v>954</v>
      </c>
      <c r="B955">
        <v>72.415520000000001</v>
      </c>
      <c r="C955" s="3">
        <v>1</v>
      </c>
      <c r="F955">
        <v>84.609167000000014</v>
      </c>
      <c r="G955" s="5">
        <v>3</v>
      </c>
      <c r="H955">
        <v>83.726094000000003</v>
      </c>
      <c r="I955" s="2">
        <v>4</v>
      </c>
      <c r="P955">
        <v>3</v>
      </c>
      <c r="Q955" t="str">
        <f>CONCATENATE(C955,E955,G955,I955)</f>
        <v>134</v>
      </c>
    </row>
    <row r="956" spans="1:17" x14ac:dyDescent="0.25">
      <c r="A956">
        <v>955</v>
      </c>
      <c r="B956">
        <v>72.415520000000001</v>
      </c>
      <c r="C956" s="3">
        <v>1</v>
      </c>
      <c r="H956">
        <v>83.727709000000004</v>
      </c>
      <c r="I956" s="2">
        <v>4</v>
      </c>
      <c r="P956">
        <v>2</v>
      </c>
      <c r="Q956" t="str">
        <f>CONCATENATE(C956,E956,G956,I956)</f>
        <v>14</v>
      </c>
    </row>
    <row r="957" spans="1:17" x14ac:dyDescent="0.25">
      <c r="A957">
        <v>956</v>
      </c>
      <c r="B957">
        <v>72.415520000000001</v>
      </c>
      <c r="C957" s="3">
        <v>1</v>
      </c>
      <c r="H957">
        <v>83.73958300000001</v>
      </c>
      <c r="I957" s="2">
        <v>4</v>
      </c>
      <c r="P957">
        <v>2</v>
      </c>
      <c r="Q957" t="str">
        <f>CONCATENATE(C957,E957,G957,I957)</f>
        <v>14</v>
      </c>
    </row>
    <row r="958" spans="1:17" x14ac:dyDescent="0.25">
      <c r="A958">
        <v>957</v>
      </c>
      <c r="B958">
        <v>72.415520000000001</v>
      </c>
      <c r="C958" s="3">
        <v>1</v>
      </c>
      <c r="P958">
        <v>1</v>
      </c>
      <c r="Q958" t="str">
        <f>CONCATENATE(C958,E958,G958,I958)</f>
        <v>1</v>
      </c>
    </row>
    <row r="959" spans="1:17" x14ac:dyDescent="0.25">
      <c r="A959">
        <v>958</v>
      </c>
      <c r="B959">
        <v>72.415520000000001</v>
      </c>
      <c r="C959" s="3">
        <v>1</v>
      </c>
      <c r="P959">
        <v>1</v>
      </c>
      <c r="Q959" t="str">
        <f>CONCATENATE(C959,E959,G959,I959)</f>
        <v>1</v>
      </c>
    </row>
    <row r="960" spans="1:17" x14ac:dyDescent="0.25">
      <c r="A960">
        <v>959</v>
      </c>
      <c r="B960">
        <v>72.415520000000001</v>
      </c>
      <c r="C960" s="3">
        <v>1</v>
      </c>
      <c r="P960">
        <v>1</v>
      </c>
      <c r="Q960" t="str">
        <f>CONCATENATE(C960,E960,G960,I960)</f>
        <v>1</v>
      </c>
    </row>
    <row r="961" spans="1:17" x14ac:dyDescent="0.25">
      <c r="A961">
        <v>960</v>
      </c>
      <c r="B961">
        <v>72.415520000000001</v>
      </c>
      <c r="C961" s="3">
        <v>1</v>
      </c>
      <c r="D961">
        <v>65.436234000000013</v>
      </c>
      <c r="E961" s="4">
        <v>2</v>
      </c>
      <c r="P961">
        <v>2</v>
      </c>
      <c r="Q961" t="str">
        <f>CONCATENATE(C961,E961,G961,I961)</f>
        <v>12</v>
      </c>
    </row>
    <row r="962" spans="1:17" x14ac:dyDescent="0.25">
      <c r="A962">
        <v>961</v>
      </c>
      <c r="B962">
        <v>72.415520000000001</v>
      </c>
      <c r="C962" s="3">
        <v>1</v>
      </c>
      <c r="D962">
        <v>65.453793000000019</v>
      </c>
      <c r="E962" s="4">
        <v>2</v>
      </c>
      <c r="P962">
        <v>2</v>
      </c>
      <c r="Q962" t="str">
        <f>CONCATENATE(C962,E962,G962,I962)</f>
        <v>12</v>
      </c>
    </row>
    <row r="963" spans="1:17" x14ac:dyDescent="0.25">
      <c r="A963">
        <v>962</v>
      </c>
      <c r="B963">
        <v>72.415520000000001</v>
      </c>
      <c r="C963" s="3">
        <v>1</v>
      </c>
      <c r="D963">
        <v>65.445969000000019</v>
      </c>
      <c r="E963" s="4">
        <v>2</v>
      </c>
      <c r="P963">
        <v>2</v>
      </c>
      <c r="Q963" t="str">
        <f>CONCATENATE(C963,E963,G963,I963)</f>
        <v>12</v>
      </c>
    </row>
    <row r="964" spans="1:17" x14ac:dyDescent="0.25">
      <c r="A964">
        <v>963</v>
      </c>
      <c r="D964">
        <v>65.396397000000007</v>
      </c>
      <c r="E964" s="4">
        <v>2</v>
      </c>
      <c r="P964">
        <v>1</v>
      </c>
      <c r="Q964" t="str">
        <f>CONCATENATE(C964,E964,G964,I964)</f>
        <v>2</v>
      </c>
    </row>
    <row r="965" spans="1:17" x14ac:dyDescent="0.25">
      <c r="A965">
        <v>964</v>
      </c>
      <c r="D965">
        <v>65.435066000000006</v>
      </c>
      <c r="E965" s="4">
        <v>2</v>
      </c>
      <c r="P965">
        <v>1</v>
      </c>
      <c r="Q965" t="str">
        <f>CONCATENATE(C965,E965,G965,I965)</f>
        <v>2</v>
      </c>
    </row>
    <row r="966" spans="1:17" x14ac:dyDescent="0.25">
      <c r="A966">
        <v>965</v>
      </c>
      <c r="D966">
        <v>65.43240400000002</v>
      </c>
      <c r="E966" s="4">
        <v>2</v>
      </c>
      <c r="P966">
        <v>1</v>
      </c>
      <c r="Q966" t="str">
        <f>CONCATENATE(C966,E966,G966,I966)</f>
        <v>2</v>
      </c>
    </row>
    <row r="967" spans="1:17" x14ac:dyDescent="0.25">
      <c r="A967">
        <v>966</v>
      </c>
      <c r="D967">
        <v>65.439430000000016</v>
      </c>
      <c r="E967" s="4">
        <v>2</v>
      </c>
      <c r="P967">
        <v>1</v>
      </c>
      <c r="Q967" t="str">
        <f>CONCATENATE(C967,E967,G967,I967)</f>
        <v>2</v>
      </c>
    </row>
    <row r="968" spans="1:17" x14ac:dyDescent="0.25">
      <c r="A968">
        <v>967</v>
      </c>
      <c r="D968">
        <v>65.484001000000006</v>
      </c>
      <c r="E968" s="4">
        <v>2</v>
      </c>
      <c r="P968">
        <v>1</v>
      </c>
      <c r="Q968" t="str">
        <f>CONCATENATE(C968,E968,G968,I968)</f>
        <v>2</v>
      </c>
    </row>
    <row r="969" spans="1:17" x14ac:dyDescent="0.25">
      <c r="A969">
        <v>968</v>
      </c>
      <c r="D969">
        <v>65.467724000000004</v>
      </c>
      <c r="E969" s="4">
        <v>2</v>
      </c>
      <c r="F969">
        <v>65.975781000000012</v>
      </c>
      <c r="G969" s="5">
        <v>3</v>
      </c>
      <c r="P969">
        <v>2</v>
      </c>
      <c r="Q969" t="str">
        <f>CONCATENATE(C969,E969,G969,I969)</f>
        <v>23</v>
      </c>
    </row>
    <row r="970" spans="1:17" x14ac:dyDescent="0.25">
      <c r="A970">
        <v>969</v>
      </c>
      <c r="F970">
        <v>65.98264300000001</v>
      </c>
      <c r="G970" s="5">
        <v>3</v>
      </c>
      <c r="P970">
        <v>1</v>
      </c>
      <c r="Q970" t="str">
        <f>CONCATENATE(C970,E970,G970,I970)</f>
        <v>3</v>
      </c>
    </row>
    <row r="971" spans="1:17" x14ac:dyDescent="0.25">
      <c r="A971">
        <v>970</v>
      </c>
      <c r="F971">
        <v>66.023972000000015</v>
      </c>
      <c r="G971" s="5">
        <v>3</v>
      </c>
      <c r="H971">
        <v>65.234493000000015</v>
      </c>
      <c r="I971" s="2">
        <v>4</v>
      </c>
      <c r="P971">
        <v>2</v>
      </c>
      <c r="Q971" t="str">
        <f>CONCATENATE(C971,E971,G971,I971)</f>
        <v>34</v>
      </c>
    </row>
    <row r="972" spans="1:17" x14ac:dyDescent="0.25">
      <c r="A972">
        <v>971</v>
      </c>
      <c r="F972">
        <v>65.993122000000014</v>
      </c>
      <c r="G972" s="5">
        <v>3</v>
      </c>
      <c r="H972">
        <v>65.237095000000011</v>
      </c>
      <c r="I972" s="2">
        <v>4</v>
      </c>
      <c r="P972">
        <v>2</v>
      </c>
      <c r="Q972" t="str">
        <f>CONCATENATE(C972,E972,G972,I972)</f>
        <v>34</v>
      </c>
    </row>
    <row r="973" spans="1:17" x14ac:dyDescent="0.25">
      <c r="A973">
        <v>972</v>
      </c>
      <c r="F973">
        <v>65.993012000000022</v>
      </c>
      <c r="G973" s="5">
        <v>3</v>
      </c>
      <c r="H973">
        <v>65.215294000000014</v>
      </c>
      <c r="I973" s="2">
        <v>4</v>
      </c>
      <c r="P973">
        <v>2</v>
      </c>
      <c r="Q973" t="str">
        <f>CONCATENATE(C973,E973,G973,I973)</f>
        <v>34</v>
      </c>
    </row>
    <row r="974" spans="1:17" x14ac:dyDescent="0.25">
      <c r="A974">
        <v>973</v>
      </c>
      <c r="F974">
        <v>66.016575000000017</v>
      </c>
      <c r="G974" s="5">
        <v>3</v>
      </c>
      <c r="H974">
        <v>65.203587000000013</v>
      </c>
      <c r="I974" s="2">
        <v>4</v>
      </c>
      <c r="P974">
        <v>2</v>
      </c>
      <c r="Q974" t="str">
        <f>CONCATENATE(C974,E974,G974,I974)</f>
        <v>34</v>
      </c>
    </row>
    <row r="975" spans="1:17" x14ac:dyDescent="0.25">
      <c r="A975">
        <v>974</v>
      </c>
      <c r="B975">
        <v>51.323738000000013</v>
      </c>
      <c r="C975" s="3">
        <v>1</v>
      </c>
      <c r="F975">
        <v>66.005089000000012</v>
      </c>
      <c r="G975" s="5">
        <v>3</v>
      </c>
      <c r="H975">
        <v>65.224655000000013</v>
      </c>
      <c r="I975" s="2">
        <v>4</v>
      </c>
      <c r="P975">
        <v>3</v>
      </c>
      <c r="Q975" t="str">
        <f>CONCATENATE(C975,E975,G975,I975)</f>
        <v>134</v>
      </c>
    </row>
    <row r="976" spans="1:17" x14ac:dyDescent="0.25">
      <c r="A976">
        <v>975</v>
      </c>
      <c r="B976">
        <v>51.35863100000001</v>
      </c>
      <c r="C976" s="3">
        <v>1</v>
      </c>
      <c r="F976">
        <v>65.991047000000009</v>
      </c>
      <c r="G976" s="5">
        <v>3</v>
      </c>
      <c r="H976">
        <v>65.249493000000015</v>
      </c>
      <c r="I976" s="2">
        <v>4</v>
      </c>
      <c r="P976">
        <v>3</v>
      </c>
      <c r="Q976" t="str">
        <f>CONCATENATE(C976,E976,G976,I976)</f>
        <v>134</v>
      </c>
    </row>
    <row r="977" spans="1:17" x14ac:dyDescent="0.25">
      <c r="A977">
        <v>976</v>
      </c>
      <c r="B977">
        <v>51.345703000000015</v>
      </c>
      <c r="C977" s="3">
        <v>1</v>
      </c>
      <c r="F977">
        <v>65.977432000000022</v>
      </c>
      <c r="G977" s="5">
        <v>3</v>
      </c>
      <c r="H977">
        <v>65.273319000000015</v>
      </c>
      <c r="I977" s="2">
        <v>4</v>
      </c>
      <c r="P977">
        <v>3</v>
      </c>
      <c r="Q977" t="str">
        <f>CONCATENATE(C977,E977,G977,I977)</f>
        <v>134</v>
      </c>
    </row>
    <row r="978" spans="1:17" x14ac:dyDescent="0.25">
      <c r="A978">
        <v>977</v>
      </c>
      <c r="B978">
        <v>51.351555000000012</v>
      </c>
      <c r="C978" s="3">
        <v>1</v>
      </c>
      <c r="F978">
        <v>65.977432000000022</v>
      </c>
      <c r="G978" s="5">
        <v>3</v>
      </c>
      <c r="H978">
        <v>65.302998000000017</v>
      </c>
      <c r="I978" s="2">
        <v>4</v>
      </c>
      <c r="P978">
        <v>3</v>
      </c>
      <c r="Q978" t="str">
        <f>CONCATENATE(C978,E978,G978,I978)</f>
        <v>134</v>
      </c>
    </row>
    <row r="979" spans="1:17" x14ac:dyDescent="0.25">
      <c r="A979">
        <v>978</v>
      </c>
      <c r="B979">
        <v>51.33554500000001</v>
      </c>
      <c r="C979" s="3">
        <v>1</v>
      </c>
      <c r="H979">
        <v>65.275929000000019</v>
      </c>
      <c r="I979" s="2">
        <v>4</v>
      </c>
      <c r="P979">
        <v>2</v>
      </c>
      <c r="Q979" t="str">
        <f>CONCATENATE(C979,E979,G979,I979)</f>
        <v>14</v>
      </c>
    </row>
    <row r="980" spans="1:17" x14ac:dyDescent="0.25">
      <c r="A980">
        <v>979</v>
      </c>
      <c r="B980">
        <v>51.350117000000012</v>
      </c>
      <c r="C980" s="3">
        <v>1</v>
      </c>
      <c r="H980">
        <v>65.287098000000015</v>
      </c>
      <c r="I980" s="2">
        <v>4</v>
      </c>
      <c r="P980">
        <v>2</v>
      </c>
      <c r="Q980" t="str">
        <f>CONCATENATE(C980,E980,G980,I980)</f>
        <v>14</v>
      </c>
    </row>
    <row r="981" spans="1:17" x14ac:dyDescent="0.25">
      <c r="A981">
        <v>980</v>
      </c>
      <c r="B981">
        <v>51.337299000000016</v>
      </c>
      <c r="C981" s="3">
        <v>1</v>
      </c>
      <c r="P981">
        <v>1</v>
      </c>
      <c r="Q981" t="str">
        <f>CONCATENATE(C981,E981,G981,I981)</f>
        <v>1</v>
      </c>
    </row>
    <row r="982" spans="1:17" x14ac:dyDescent="0.25">
      <c r="A982">
        <v>981</v>
      </c>
      <c r="B982">
        <v>51.337086000000014</v>
      </c>
      <c r="C982" s="3">
        <v>1</v>
      </c>
      <c r="D982">
        <v>44.493698000000016</v>
      </c>
      <c r="E982" s="4">
        <v>2</v>
      </c>
      <c r="P982">
        <v>2</v>
      </c>
      <c r="Q982" t="str">
        <f>CONCATENATE(C982,E982,G982,I982)</f>
        <v>12</v>
      </c>
    </row>
    <row r="983" spans="1:17" x14ac:dyDescent="0.25">
      <c r="A983">
        <v>982</v>
      </c>
      <c r="B983">
        <v>51.343311000000014</v>
      </c>
      <c r="C983" s="3">
        <v>1</v>
      </c>
      <c r="D983">
        <v>44.486092000000014</v>
      </c>
      <c r="E983" s="4">
        <v>2</v>
      </c>
      <c r="P983">
        <v>2</v>
      </c>
      <c r="Q983" t="str">
        <f>CONCATENATE(C983,E983,G983,I983)</f>
        <v>12</v>
      </c>
    </row>
    <row r="984" spans="1:17" x14ac:dyDescent="0.25">
      <c r="A984">
        <v>983</v>
      </c>
      <c r="B984">
        <v>51.324268000000011</v>
      </c>
      <c r="C984" s="3">
        <v>1</v>
      </c>
      <c r="D984">
        <v>44.44752900000001</v>
      </c>
      <c r="E984" s="4">
        <v>2</v>
      </c>
      <c r="P984">
        <v>2</v>
      </c>
      <c r="Q984" t="str">
        <f>CONCATENATE(C984,E984,G984,I984)</f>
        <v>12</v>
      </c>
    </row>
    <row r="985" spans="1:17" x14ac:dyDescent="0.25">
      <c r="A985">
        <v>984</v>
      </c>
      <c r="B985">
        <v>51.353684000000015</v>
      </c>
      <c r="C985" s="3">
        <v>1</v>
      </c>
      <c r="D985">
        <v>44.450668000000015</v>
      </c>
      <c r="E985" s="4">
        <v>2</v>
      </c>
      <c r="P985">
        <v>2</v>
      </c>
      <c r="Q985" t="str">
        <f>CONCATENATE(C985,E985,G985,I985)</f>
        <v>12</v>
      </c>
    </row>
    <row r="986" spans="1:17" x14ac:dyDescent="0.25">
      <c r="A986">
        <v>985</v>
      </c>
      <c r="D986">
        <v>44.423435000000012</v>
      </c>
      <c r="E986" s="4">
        <v>2</v>
      </c>
      <c r="P986">
        <v>1</v>
      </c>
      <c r="Q986" t="str">
        <f>CONCATENATE(C986,E986,G986,I986)</f>
        <v>2</v>
      </c>
    </row>
    <row r="987" spans="1:17" x14ac:dyDescent="0.25">
      <c r="A987">
        <v>986</v>
      </c>
      <c r="D987">
        <v>44.439606000000012</v>
      </c>
      <c r="E987" s="4">
        <v>2</v>
      </c>
      <c r="P987">
        <v>1</v>
      </c>
      <c r="Q987" t="str">
        <f>CONCATENATE(C987,E987,G987,I987)</f>
        <v>2</v>
      </c>
    </row>
    <row r="988" spans="1:17" x14ac:dyDescent="0.25">
      <c r="A988">
        <v>987</v>
      </c>
      <c r="D988">
        <v>44.446095000000014</v>
      </c>
      <c r="E988" s="4">
        <v>2</v>
      </c>
      <c r="P988">
        <v>1</v>
      </c>
      <c r="Q988" t="str">
        <f>CONCATENATE(C988,E988,G988,I988)</f>
        <v>2</v>
      </c>
    </row>
    <row r="989" spans="1:17" x14ac:dyDescent="0.25">
      <c r="A989">
        <v>988</v>
      </c>
      <c r="D989">
        <v>44.441837000000014</v>
      </c>
      <c r="E989" s="4">
        <v>2</v>
      </c>
      <c r="P989">
        <v>1</v>
      </c>
      <c r="Q989" t="str">
        <f>CONCATENATE(C989,E989,G989,I989)</f>
        <v>2</v>
      </c>
    </row>
    <row r="990" spans="1:17" x14ac:dyDescent="0.25">
      <c r="A990">
        <v>989</v>
      </c>
      <c r="D990">
        <v>44.409233000000015</v>
      </c>
      <c r="E990" s="4">
        <v>2</v>
      </c>
      <c r="P990">
        <v>1</v>
      </c>
      <c r="Q990" t="str">
        <f>CONCATENATE(C990,E990,G990,I990)</f>
        <v>2</v>
      </c>
    </row>
    <row r="991" spans="1:17" x14ac:dyDescent="0.25">
      <c r="A991">
        <v>990</v>
      </c>
      <c r="D991">
        <v>44.45609300000001</v>
      </c>
      <c r="E991" s="4">
        <v>2</v>
      </c>
      <c r="P991">
        <v>1</v>
      </c>
      <c r="Q991" t="str">
        <f>CONCATENATE(C991,E991,G991,I991)</f>
        <v>2</v>
      </c>
    </row>
    <row r="992" spans="1:17" x14ac:dyDescent="0.25">
      <c r="A992">
        <v>991</v>
      </c>
      <c r="D992">
        <v>44.428806000000016</v>
      </c>
      <c r="E992" s="4">
        <v>2</v>
      </c>
      <c r="F992">
        <v>45.985317000000016</v>
      </c>
      <c r="G992" s="5">
        <v>3</v>
      </c>
      <c r="P992">
        <v>2</v>
      </c>
      <c r="Q992" t="str">
        <f>CONCATENATE(C992,E992,G992,I992)</f>
        <v>23</v>
      </c>
    </row>
    <row r="993" spans="1:17" x14ac:dyDescent="0.25">
      <c r="A993">
        <v>992</v>
      </c>
      <c r="F993">
        <v>45.970371000000014</v>
      </c>
      <c r="G993" s="5">
        <v>3</v>
      </c>
      <c r="P993">
        <v>1</v>
      </c>
      <c r="Q993" t="str">
        <f>CONCATENATE(C993,E993,G993,I993)</f>
        <v>3</v>
      </c>
    </row>
    <row r="994" spans="1:17" x14ac:dyDescent="0.25">
      <c r="A994">
        <v>993</v>
      </c>
      <c r="F994">
        <v>45.981804000000011</v>
      </c>
      <c r="G994" s="5">
        <v>3</v>
      </c>
      <c r="H994">
        <v>45.060528000000012</v>
      </c>
      <c r="I994" s="2">
        <v>4</v>
      </c>
      <c r="P994">
        <v>2</v>
      </c>
      <c r="Q994" t="str">
        <f>CONCATENATE(C994,E994,G994,I994)</f>
        <v>34</v>
      </c>
    </row>
    <row r="995" spans="1:17" x14ac:dyDescent="0.25">
      <c r="A995">
        <v>994</v>
      </c>
      <c r="F995">
        <v>45.980793000000013</v>
      </c>
      <c r="G995" s="5">
        <v>3</v>
      </c>
      <c r="H995">
        <v>45.050423000000016</v>
      </c>
      <c r="I995" s="2">
        <v>4</v>
      </c>
      <c r="P995">
        <v>2</v>
      </c>
      <c r="Q995" t="str">
        <f>CONCATENATE(C995,E995,G995,I995)</f>
        <v>34</v>
      </c>
    </row>
    <row r="996" spans="1:17" x14ac:dyDescent="0.25">
      <c r="A996">
        <v>995</v>
      </c>
      <c r="F996">
        <v>45.957073000000015</v>
      </c>
      <c r="G996" s="5">
        <v>3</v>
      </c>
      <c r="H996">
        <v>45.033451000000014</v>
      </c>
      <c r="I996" s="2">
        <v>4</v>
      </c>
      <c r="P996">
        <v>2</v>
      </c>
      <c r="Q996" t="str">
        <f>CONCATENATE(C996,E996,G996,I996)</f>
        <v>34</v>
      </c>
    </row>
    <row r="997" spans="1:17" x14ac:dyDescent="0.25">
      <c r="A997">
        <v>996</v>
      </c>
      <c r="F997">
        <v>45.957817000000013</v>
      </c>
      <c r="G997" s="5">
        <v>3</v>
      </c>
      <c r="H997">
        <v>45.031487000000013</v>
      </c>
      <c r="I997" s="2">
        <v>4</v>
      </c>
      <c r="P997">
        <v>2</v>
      </c>
      <c r="Q997" t="str">
        <f>CONCATENATE(C997,E997,G997,I997)</f>
        <v>34</v>
      </c>
    </row>
    <row r="998" spans="1:17" x14ac:dyDescent="0.25">
      <c r="A998">
        <v>997</v>
      </c>
      <c r="B998">
        <v>31.099190000000014</v>
      </c>
      <c r="C998" s="3">
        <v>1</v>
      </c>
      <c r="F998">
        <v>45.967549000000012</v>
      </c>
      <c r="G998" s="5">
        <v>3</v>
      </c>
      <c r="H998">
        <v>45.030583000000014</v>
      </c>
      <c r="I998" s="2">
        <v>4</v>
      </c>
      <c r="P998">
        <v>3</v>
      </c>
      <c r="Q998" t="str">
        <f>CONCATENATE(C998,E998,G998,I998)</f>
        <v>134</v>
      </c>
    </row>
    <row r="999" spans="1:17" x14ac:dyDescent="0.25">
      <c r="A999">
        <v>998</v>
      </c>
      <c r="B999">
        <v>31.096956000000013</v>
      </c>
      <c r="C999" s="3">
        <v>1</v>
      </c>
      <c r="F999">
        <v>45.943882000000016</v>
      </c>
      <c r="G999" s="5">
        <v>3</v>
      </c>
      <c r="H999">
        <v>45.043987000000016</v>
      </c>
      <c r="I999" s="2">
        <v>4</v>
      </c>
      <c r="P999">
        <v>3</v>
      </c>
      <c r="Q999" t="str">
        <f>CONCATENATE(C999,E999,G999,I999)</f>
        <v>134</v>
      </c>
    </row>
    <row r="1000" spans="1:17" x14ac:dyDescent="0.25">
      <c r="A1000">
        <v>999</v>
      </c>
      <c r="B1000">
        <v>31.135143000000014</v>
      </c>
      <c r="C1000" s="3">
        <v>1</v>
      </c>
      <c r="F1000">
        <v>45.985317000000016</v>
      </c>
      <c r="G1000" s="5">
        <v>3</v>
      </c>
      <c r="H1000">
        <v>45.06510200000001</v>
      </c>
      <c r="I1000" s="2">
        <v>4</v>
      </c>
      <c r="P1000">
        <v>3</v>
      </c>
      <c r="Q1000" t="str">
        <f>CONCATENATE(C1000,E1000,G1000,I1000)</f>
        <v>134</v>
      </c>
    </row>
    <row r="1001" spans="1:17" x14ac:dyDescent="0.25">
      <c r="A1001">
        <v>1000</v>
      </c>
      <c r="B1001">
        <v>31.133124000000009</v>
      </c>
      <c r="C1001" s="3">
        <v>1</v>
      </c>
      <c r="F1001">
        <v>45.985317000000016</v>
      </c>
      <c r="G1001" s="5">
        <v>3</v>
      </c>
      <c r="H1001">
        <v>45.069302000000015</v>
      </c>
      <c r="I1001" s="2">
        <v>4</v>
      </c>
      <c r="P1001">
        <v>3</v>
      </c>
      <c r="Q1001" t="str">
        <f>CONCATENATE(C1001,E1001,G1001,I1001)</f>
        <v>134</v>
      </c>
    </row>
    <row r="1002" spans="1:17" x14ac:dyDescent="0.25">
      <c r="A1002">
        <v>1001</v>
      </c>
      <c r="B1002">
        <v>31.130623000000014</v>
      </c>
      <c r="C1002" s="3">
        <v>1</v>
      </c>
      <c r="H1002">
        <v>45.07355900000001</v>
      </c>
      <c r="I1002" s="2">
        <v>4</v>
      </c>
      <c r="P1002">
        <v>2</v>
      </c>
      <c r="Q1002" t="str">
        <f>CONCATENATE(C1002,E1002,G1002,I1002)</f>
        <v>14</v>
      </c>
    </row>
    <row r="1003" spans="1:17" x14ac:dyDescent="0.25">
      <c r="A1003">
        <v>1002</v>
      </c>
      <c r="B1003">
        <v>31.130198000000014</v>
      </c>
      <c r="C1003" s="3">
        <v>1</v>
      </c>
      <c r="H1003">
        <v>45.091854000000012</v>
      </c>
      <c r="I1003" s="2">
        <v>4</v>
      </c>
      <c r="P1003">
        <v>2</v>
      </c>
      <c r="Q1003" t="str">
        <f>CONCATENATE(C1003,E1003,G1003,I1003)</f>
        <v>14</v>
      </c>
    </row>
    <row r="1004" spans="1:17" x14ac:dyDescent="0.25">
      <c r="A1004">
        <v>1003</v>
      </c>
      <c r="B1004">
        <v>31.130198000000014</v>
      </c>
      <c r="C1004" s="3">
        <v>1</v>
      </c>
      <c r="H1004">
        <v>45.060528000000012</v>
      </c>
      <c r="I1004" s="2">
        <v>4</v>
      </c>
      <c r="P1004">
        <v>2</v>
      </c>
      <c r="Q1004" t="str">
        <f>CONCATENATE(C1004,E1004,G1004,I1004)</f>
        <v>14</v>
      </c>
    </row>
    <row r="1005" spans="1:17" x14ac:dyDescent="0.25">
      <c r="A1005">
        <v>1004</v>
      </c>
      <c r="B1005">
        <v>31.122379000000009</v>
      </c>
      <c r="C1005" s="3">
        <v>1</v>
      </c>
      <c r="P1005">
        <v>1</v>
      </c>
      <c r="Q1005" t="str">
        <f>CONCATENATE(C1005,E1005,G1005,I1005)</f>
        <v>1</v>
      </c>
    </row>
    <row r="1006" spans="1:17" x14ac:dyDescent="0.25">
      <c r="A1006">
        <v>1005</v>
      </c>
      <c r="B1006">
        <v>31.117380000000011</v>
      </c>
      <c r="C1006" s="3">
        <v>1</v>
      </c>
      <c r="D1006">
        <v>24.740399000000011</v>
      </c>
      <c r="E1006" s="4">
        <v>2</v>
      </c>
      <c r="P1006">
        <v>2</v>
      </c>
      <c r="Q1006" t="str">
        <f>CONCATENATE(C1006,E1006,G1006,I1006)</f>
        <v>12</v>
      </c>
    </row>
    <row r="1007" spans="1:17" x14ac:dyDescent="0.25">
      <c r="A1007">
        <v>1006</v>
      </c>
      <c r="B1007">
        <v>31.082434000000013</v>
      </c>
      <c r="C1007" s="3">
        <v>1</v>
      </c>
      <c r="D1007">
        <v>24.745134000000014</v>
      </c>
      <c r="E1007" s="4">
        <v>2</v>
      </c>
      <c r="P1007">
        <v>2</v>
      </c>
      <c r="Q1007" t="str">
        <f>CONCATENATE(C1007,E1007,G1007,I1007)</f>
        <v>12</v>
      </c>
    </row>
    <row r="1008" spans="1:17" x14ac:dyDescent="0.25">
      <c r="A1008">
        <v>1007</v>
      </c>
      <c r="B1008">
        <v>31.082434000000013</v>
      </c>
      <c r="C1008" s="3">
        <v>1</v>
      </c>
      <c r="D1008">
        <v>24.724711000000013</v>
      </c>
      <c r="E1008" s="4">
        <v>2</v>
      </c>
      <c r="P1008">
        <v>2</v>
      </c>
      <c r="Q1008" t="str">
        <f>CONCATENATE(C1008,E1008,G1008,I1008)</f>
        <v>12</v>
      </c>
    </row>
    <row r="1009" spans="1:17" x14ac:dyDescent="0.25">
      <c r="A1009">
        <v>1008</v>
      </c>
      <c r="D1009">
        <v>24.764015000000015</v>
      </c>
      <c r="E1009" s="4">
        <v>2</v>
      </c>
      <c r="P1009">
        <v>1</v>
      </c>
      <c r="Q1009" t="str">
        <f>CONCATENATE(C1009,E1009,G1009,I1009)</f>
        <v>2</v>
      </c>
    </row>
    <row r="1010" spans="1:17" x14ac:dyDescent="0.25">
      <c r="A1010">
        <v>1009</v>
      </c>
      <c r="D1010">
        <v>24.761887000000016</v>
      </c>
      <c r="E1010" s="4">
        <v>2</v>
      </c>
      <c r="P1010">
        <v>1</v>
      </c>
      <c r="Q1010" t="str">
        <f>CONCATENATE(C1010,E1010,G1010,I1010)</f>
        <v>2</v>
      </c>
    </row>
    <row r="1011" spans="1:17" x14ac:dyDescent="0.25">
      <c r="A1011">
        <v>1010</v>
      </c>
      <c r="D1011">
        <v>24.772844000000013</v>
      </c>
      <c r="E1011" s="4">
        <v>2</v>
      </c>
      <c r="P1011">
        <v>1</v>
      </c>
      <c r="Q1011" t="str">
        <f>CONCATENATE(C1011,E1011,G1011,I1011)</f>
        <v>2</v>
      </c>
    </row>
    <row r="1012" spans="1:17" x14ac:dyDescent="0.25">
      <c r="A1012">
        <v>1011</v>
      </c>
      <c r="D1012">
        <v>24.77444100000001</v>
      </c>
      <c r="E1012" s="4">
        <v>2</v>
      </c>
      <c r="P1012">
        <v>1</v>
      </c>
      <c r="Q1012" t="str">
        <f>CONCATENATE(C1012,E1012,G1012,I1012)</f>
        <v>2</v>
      </c>
    </row>
    <row r="1013" spans="1:17" x14ac:dyDescent="0.25">
      <c r="A1013">
        <v>1012</v>
      </c>
      <c r="D1013">
        <v>24.762261000000009</v>
      </c>
      <c r="E1013" s="4">
        <v>2</v>
      </c>
      <c r="P1013">
        <v>1</v>
      </c>
      <c r="Q1013" t="str">
        <f>CONCATENATE(C1013,E1013,G1013,I1013)</f>
        <v>2</v>
      </c>
    </row>
    <row r="1014" spans="1:17" x14ac:dyDescent="0.25">
      <c r="A1014">
        <v>1013</v>
      </c>
      <c r="D1014">
        <v>24.781408000000013</v>
      </c>
      <c r="E1014" s="4">
        <v>2</v>
      </c>
      <c r="P1014">
        <v>1</v>
      </c>
      <c r="Q1014" t="str">
        <f>CONCATENATE(C1014,E1014,G1014,I1014)</f>
        <v>2</v>
      </c>
    </row>
    <row r="1015" spans="1:17" x14ac:dyDescent="0.25">
      <c r="A1015">
        <v>1014</v>
      </c>
      <c r="D1015">
        <v>24.779175000000009</v>
      </c>
      <c r="E1015" s="4">
        <v>2</v>
      </c>
      <c r="F1015">
        <v>27.180367000000018</v>
      </c>
      <c r="G1015" s="5">
        <v>3</v>
      </c>
      <c r="P1015">
        <v>2</v>
      </c>
      <c r="Q1015" t="str">
        <f>CONCATENATE(C1015,E1015,G1015,I1015)</f>
        <v>23</v>
      </c>
    </row>
    <row r="1016" spans="1:17" x14ac:dyDescent="0.25">
      <c r="A1016">
        <v>1015</v>
      </c>
      <c r="D1016">
        <v>24.771834000000013</v>
      </c>
      <c r="E1016" s="4">
        <v>2</v>
      </c>
      <c r="F1016">
        <v>27.200686000000012</v>
      </c>
      <c r="G1016" s="5">
        <v>3</v>
      </c>
      <c r="P1016">
        <v>2</v>
      </c>
      <c r="Q1016" t="str">
        <f>CONCATENATE(C1016,E1016,G1016,I1016)</f>
        <v>23</v>
      </c>
    </row>
    <row r="1017" spans="1:17" x14ac:dyDescent="0.25">
      <c r="A1017">
        <v>1016</v>
      </c>
      <c r="D1017">
        <v>24.740399000000011</v>
      </c>
      <c r="E1017" s="4">
        <v>2</v>
      </c>
      <c r="F1017">
        <v>27.223610000000008</v>
      </c>
      <c r="G1017" s="5">
        <v>3</v>
      </c>
      <c r="P1017">
        <v>2</v>
      </c>
      <c r="Q1017" t="str">
        <f>CONCATENATE(C1017,E1017,G1017,I1017)</f>
        <v>23</v>
      </c>
    </row>
    <row r="1018" spans="1:17" x14ac:dyDescent="0.25">
      <c r="A1018">
        <v>1017</v>
      </c>
      <c r="D1018">
        <v>24.740399000000011</v>
      </c>
      <c r="E1018" s="4">
        <v>2</v>
      </c>
      <c r="F1018">
        <v>27.235151000000016</v>
      </c>
      <c r="G1018" s="5">
        <v>3</v>
      </c>
      <c r="P1018">
        <v>2</v>
      </c>
      <c r="Q1018" t="str">
        <f>CONCATENATE(C1018,E1018,G1018,I1018)</f>
        <v>23</v>
      </c>
    </row>
    <row r="1019" spans="1:17" x14ac:dyDescent="0.25">
      <c r="A1019">
        <v>1018</v>
      </c>
      <c r="F1019">
        <v>27.225048000000015</v>
      </c>
      <c r="G1019" s="5">
        <v>3</v>
      </c>
      <c r="P1019">
        <v>1</v>
      </c>
      <c r="Q1019" t="str">
        <f>CONCATENATE(C1019,E1019,G1019,I1019)</f>
        <v>3</v>
      </c>
    </row>
    <row r="1020" spans="1:17" x14ac:dyDescent="0.25">
      <c r="A1020">
        <v>1019</v>
      </c>
      <c r="F1020">
        <v>27.197230000000012</v>
      </c>
      <c r="G1020" s="5">
        <v>3</v>
      </c>
      <c r="J1020">
        <v>37.881199000000016</v>
      </c>
      <c r="K1020" t="s">
        <v>22</v>
      </c>
      <c r="Q1020" t="str">
        <f>CONCATENATE(C1020,E1020,G1020,I1020)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35D5-4DB8-4DAD-A951-1B86042C6B16}">
  <dimension ref="A1:F1020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E5" s="2">
        <v>4</v>
      </c>
    </row>
    <row r="6" spans="1:6" x14ac:dyDescent="0.25">
      <c r="A6">
        <v>5</v>
      </c>
      <c r="E6" s="2">
        <v>4</v>
      </c>
    </row>
    <row r="7" spans="1:6" x14ac:dyDescent="0.25">
      <c r="A7">
        <v>6</v>
      </c>
      <c r="B7" s="3">
        <v>1</v>
      </c>
      <c r="E7" s="2">
        <v>4</v>
      </c>
    </row>
    <row r="8" spans="1:6" x14ac:dyDescent="0.25">
      <c r="A8">
        <v>7</v>
      </c>
      <c r="B8" s="3">
        <v>1</v>
      </c>
      <c r="E8" s="2">
        <v>4</v>
      </c>
    </row>
    <row r="9" spans="1:6" x14ac:dyDescent="0.25">
      <c r="A9">
        <v>8</v>
      </c>
      <c r="B9" s="3">
        <v>1</v>
      </c>
      <c r="E9" s="2">
        <v>4</v>
      </c>
    </row>
    <row r="10" spans="1:6" x14ac:dyDescent="0.25">
      <c r="A10">
        <v>9</v>
      </c>
      <c r="B10" s="3">
        <v>1</v>
      </c>
      <c r="E10" s="2">
        <v>4</v>
      </c>
    </row>
    <row r="11" spans="1:6" x14ac:dyDescent="0.25">
      <c r="A11">
        <v>10</v>
      </c>
      <c r="B11" s="3">
        <v>1</v>
      </c>
      <c r="E11" s="2">
        <v>4</v>
      </c>
    </row>
    <row r="12" spans="1:6" x14ac:dyDescent="0.25">
      <c r="A12">
        <v>11</v>
      </c>
      <c r="B12" s="3">
        <v>1</v>
      </c>
      <c r="E12" s="2">
        <v>4</v>
      </c>
    </row>
    <row r="13" spans="1:6" x14ac:dyDescent="0.25">
      <c r="A13">
        <v>12</v>
      </c>
      <c r="B13" s="3">
        <v>1</v>
      </c>
      <c r="E13" s="2">
        <v>4</v>
      </c>
    </row>
    <row r="14" spans="1:6" x14ac:dyDescent="0.25">
      <c r="A14">
        <v>13</v>
      </c>
      <c r="B14" s="3">
        <v>1</v>
      </c>
      <c r="E14" s="2">
        <v>4</v>
      </c>
    </row>
    <row r="15" spans="1:6" x14ac:dyDescent="0.25">
      <c r="A15">
        <v>14</v>
      </c>
      <c r="B15" s="3">
        <v>1</v>
      </c>
      <c r="E15" s="2">
        <v>4</v>
      </c>
    </row>
    <row r="16" spans="1:6" x14ac:dyDescent="0.25">
      <c r="A16">
        <v>15</v>
      </c>
      <c r="B16" s="3">
        <v>1</v>
      </c>
      <c r="E16" s="2">
        <v>4</v>
      </c>
    </row>
    <row r="17" spans="1:5" x14ac:dyDescent="0.25">
      <c r="A17">
        <v>16</v>
      </c>
      <c r="B17" s="3">
        <v>1</v>
      </c>
      <c r="E17" s="2">
        <v>4</v>
      </c>
    </row>
    <row r="18" spans="1:5" x14ac:dyDescent="0.25">
      <c r="A18">
        <v>17</v>
      </c>
      <c r="B18" s="3">
        <v>1</v>
      </c>
      <c r="E18" s="2">
        <v>4</v>
      </c>
    </row>
    <row r="19" spans="1:5" x14ac:dyDescent="0.25">
      <c r="A19">
        <v>18</v>
      </c>
      <c r="B19" s="3">
        <v>1</v>
      </c>
      <c r="E19" s="2">
        <v>4</v>
      </c>
    </row>
    <row r="20" spans="1:5" x14ac:dyDescent="0.25">
      <c r="A20">
        <v>19</v>
      </c>
    </row>
    <row r="21" spans="1:5" x14ac:dyDescent="0.25">
      <c r="A21">
        <v>20</v>
      </c>
      <c r="C21" s="4">
        <v>2</v>
      </c>
      <c r="D21" s="5">
        <v>3</v>
      </c>
    </row>
    <row r="22" spans="1:5" x14ac:dyDescent="0.25">
      <c r="A22">
        <v>21</v>
      </c>
      <c r="C22" s="4">
        <v>2</v>
      </c>
      <c r="D22" s="5">
        <v>3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B33" s="3">
        <v>1</v>
      </c>
      <c r="C33" s="4">
        <v>2</v>
      </c>
    </row>
    <row r="34" spans="1:5" x14ac:dyDescent="0.25">
      <c r="A34">
        <v>33</v>
      </c>
      <c r="B34" s="3">
        <v>1</v>
      </c>
    </row>
    <row r="35" spans="1:5" x14ac:dyDescent="0.25">
      <c r="A35">
        <v>34</v>
      </c>
      <c r="B35" s="3">
        <v>1</v>
      </c>
    </row>
    <row r="36" spans="1:5" x14ac:dyDescent="0.25">
      <c r="A36">
        <v>35</v>
      </c>
      <c r="B36" s="3">
        <v>1</v>
      </c>
      <c r="E36" s="2">
        <v>4</v>
      </c>
    </row>
    <row r="37" spans="1:5" x14ac:dyDescent="0.25">
      <c r="A37">
        <v>36</v>
      </c>
      <c r="B37" s="3">
        <v>1</v>
      </c>
      <c r="E37" s="2">
        <v>4</v>
      </c>
    </row>
    <row r="38" spans="1:5" x14ac:dyDescent="0.25">
      <c r="A38">
        <v>37</v>
      </c>
      <c r="B38" s="3">
        <v>1</v>
      </c>
      <c r="E38" s="2">
        <v>4</v>
      </c>
    </row>
    <row r="39" spans="1:5" x14ac:dyDescent="0.25">
      <c r="A39">
        <v>38</v>
      </c>
      <c r="B39" s="3">
        <v>1</v>
      </c>
      <c r="E39" s="2">
        <v>4</v>
      </c>
    </row>
    <row r="40" spans="1:5" x14ac:dyDescent="0.25">
      <c r="A40">
        <v>39</v>
      </c>
      <c r="B40" s="3">
        <v>1</v>
      </c>
      <c r="E40" s="2">
        <v>4</v>
      </c>
    </row>
    <row r="41" spans="1:5" x14ac:dyDescent="0.25">
      <c r="A41">
        <v>40</v>
      </c>
      <c r="B41" s="3">
        <v>1</v>
      </c>
      <c r="E41" s="2">
        <v>4</v>
      </c>
    </row>
    <row r="42" spans="1:5" x14ac:dyDescent="0.25">
      <c r="A42">
        <v>41</v>
      </c>
      <c r="B42" s="3">
        <v>1</v>
      </c>
      <c r="E42" s="2">
        <v>4</v>
      </c>
    </row>
    <row r="43" spans="1:5" x14ac:dyDescent="0.25">
      <c r="A43">
        <v>42</v>
      </c>
      <c r="B43" s="3">
        <v>1</v>
      </c>
      <c r="E43" s="2">
        <v>4</v>
      </c>
    </row>
    <row r="44" spans="1:5" x14ac:dyDescent="0.25">
      <c r="A44">
        <v>43</v>
      </c>
      <c r="B44" s="3">
        <v>1</v>
      </c>
      <c r="E44" s="2">
        <v>4</v>
      </c>
    </row>
    <row r="45" spans="1:5" x14ac:dyDescent="0.25">
      <c r="A45">
        <v>44</v>
      </c>
      <c r="B45" s="3">
        <v>1</v>
      </c>
      <c r="E45" s="2">
        <v>4</v>
      </c>
    </row>
    <row r="46" spans="1:5" x14ac:dyDescent="0.25">
      <c r="A46">
        <v>45</v>
      </c>
      <c r="C46" s="4">
        <v>2</v>
      </c>
      <c r="D46" s="5">
        <v>3</v>
      </c>
      <c r="E46" s="2">
        <v>4</v>
      </c>
    </row>
    <row r="47" spans="1:5" x14ac:dyDescent="0.25">
      <c r="A47">
        <v>46</v>
      </c>
      <c r="C47" s="4">
        <v>2</v>
      </c>
      <c r="D47" s="5">
        <v>3</v>
      </c>
      <c r="E47" s="2">
        <v>4</v>
      </c>
    </row>
    <row r="48" spans="1:5" x14ac:dyDescent="0.25">
      <c r="A48">
        <v>47</v>
      </c>
      <c r="C48" s="4">
        <v>2</v>
      </c>
      <c r="D48" s="5">
        <v>3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  <c r="D57" s="5">
        <v>3</v>
      </c>
    </row>
    <row r="58" spans="1:5" x14ac:dyDescent="0.25">
      <c r="A58">
        <v>57</v>
      </c>
      <c r="B58" s="3">
        <v>1</v>
      </c>
      <c r="C58" s="4">
        <v>2</v>
      </c>
      <c r="D58" s="5">
        <v>3</v>
      </c>
    </row>
    <row r="59" spans="1:5" x14ac:dyDescent="0.25">
      <c r="A59">
        <v>58</v>
      </c>
      <c r="B59" s="3">
        <v>1</v>
      </c>
      <c r="C59" s="4">
        <v>2</v>
      </c>
    </row>
    <row r="60" spans="1:5" x14ac:dyDescent="0.25">
      <c r="A60">
        <v>59</v>
      </c>
      <c r="B60" s="3">
        <v>1</v>
      </c>
    </row>
    <row r="61" spans="1:5" x14ac:dyDescent="0.25">
      <c r="A61">
        <v>60</v>
      </c>
      <c r="B61" s="3">
        <v>1</v>
      </c>
      <c r="E61" s="2">
        <v>4</v>
      </c>
    </row>
    <row r="62" spans="1:5" x14ac:dyDescent="0.25">
      <c r="A62">
        <v>61</v>
      </c>
      <c r="B62" s="3">
        <v>1</v>
      </c>
      <c r="E62" s="2">
        <v>4</v>
      </c>
    </row>
    <row r="63" spans="1:5" x14ac:dyDescent="0.25">
      <c r="A63">
        <v>62</v>
      </c>
      <c r="B63" s="3">
        <v>1</v>
      </c>
      <c r="E63" s="2">
        <v>4</v>
      </c>
    </row>
    <row r="64" spans="1:5" x14ac:dyDescent="0.25">
      <c r="A64">
        <v>63</v>
      </c>
      <c r="B64" s="3">
        <v>1</v>
      </c>
      <c r="E64" s="2">
        <v>4</v>
      </c>
    </row>
    <row r="65" spans="1:5" x14ac:dyDescent="0.25">
      <c r="A65">
        <v>64</v>
      </c>
      <c r="B65" s="3">
        <v>1</v>
      </c>
      <c r="E65" s="2">
        <v>4</v>
      </c>
    </row>
    <row r="66" spans="1:5" x14ac:dyDescent="0.25">
      <c r="A66">
        <v>65</v>
      </c>
      <c r="B66" s="3">
        <v>1</v>
      </c>
      <c r="E66" s="2">
        <v>4</v>
      </c>
    </row>
    <row r="67" spans="1:5" x14ac:dyDescent="0.25">
      <c r="A67">
        <v>66</v>
      </c>
      <c r="B67" s="3">
        <v>1</v>
      </c>
      <c r="E67" s="2">
        <v>4</v>
      </c>
    </row>
    <row r="68" spans="1:5" x14ac:dyDescent="0.25">
      <c r="A68">
        <v>67</v>
      </c>
      <c r="B68" s="3">
        <v>1</v>
      </c>
      <c r="E68" s="2">
        <v>4</v>
      </c>
    </row>
    <row r="69" spans="1:5" x14ac:dyDescent="0.25">
      <c r="A69">
        <v>68</v>
      </c>
      <c r="B69" s="3">
        <v>1</v>
      </c>
      <c r="E69" s="2">
        <v>4</v>
      </c>
    </row>
    <row r="70" spans="1:5" x14ac:dyDescent="0.25">
      <c r="A70">
        <v>69</v>
      </c>
      <c r="B70" s="3">
        <v>1</v>
      </c>
      <c r="E70" s="2">
        <v>4</v>
      </c>
    </row>
    <row r="71" spans="1:5" x14ac:dyDescent="0.25">
      <c r="A71">
        <v>70</v>
      </c>
      <c r="D71" s="5">
        <v>3</v>
      </c>
      <c r="E71" s="2">
        <v>4</v>
      </c>
    </row>
    <row r="72" spans="1:5" x14ac:dyDescent="0.25">
      <c r="A72">
        <v>71</v>
      </c>
      <c r="D72" s="5">
        <v>3</v>
      </c>
      <c r="E72" s="2">
        <v>4</v>
      </c>
    </row>
    <row r="73" spans="1:5" x14ac:dyDescent="0.25">
      <c r="A73">
        <v>72</v>
      </c>
      <c r="D73" s="5">
        <v>3</v>
      </c>
    </row>
    <row r="74" spans="1:5" x14ac:dyDescent="0.25">
      <c r="A74">
        <v>73</v>
      </c>
      <c r="C74" s="4">
        <v>2</v>
      </c>
      <c r="D74" s="5">
        <v>3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</row>
    <row r="81" spans="1:5" x14ac:dyDescent="0.25">
      <c r="A81">
        <v>80</v>
      </c>
      <c r="C81" s="4">
        <v>2</v>
      </c>
      <c r="D81" s="5">
        <v>3</v>
      </c>
    </row>
    <row r="82" spans="1:5" x14ac:dyDescent="0.25">
      <c r="A82">
        <v>81</v>
      </c>
      <c r="C82" s="4">
        <v>2</v>
      </c>
    </row>
    <row r="83" spans="1:5" x14ac:dyDescent="0.25">
      <c r="A83">
        <v>82</v>
      </c>
      <c r="C83" s="4">
        <v>2</v>
      </c>
    </row>
    <row r="84" spans="1:5" x14ac:dyDescent="0.25">
      <c r="A84">
        <v>83</v>
      </c>
    </row>
    <row r="85" spans="1:5" x14ac:dyDescent="0.25">
      <c r="A85">
        <v>84</v>
      </c>
      <c r="B85" s="3">
        <v>1</v>
      </c>
    </row>
    <row r="86" spans="1:5" x14ac:dyDescent="0.25">
      <c r="A86">
        <v>85</v>
      </c>
      <c r="B86" s="3">
        <v>1</v>
      </c>
    </row>
    <row r="87" spans="1:5" x14ac:dyDescent="0.25">
      <c r="A87">
        <v>86</v>
      </c>
      <c r="B87" s="3">
        <v>1</v>
      </c>
      <c r="E87" s="2">
        <v>4</v>
      </c>
    </row>
    <row r="88" spans="1:5" x14ac:dyDescent="0.25">
      <c r="A88">
        <v>87</v>
      </c>
      <c r="B88" s="3">
        <v>1</v>
      </c>
      <c r="E88" s="2">
        <v>4</v>
      </c>
    </row>
    <row r="89" spans="1:5" x14ac:dyDescent="0.25">
      <c r="A89">
        <v>88</v>
      </c>
      <c r="B89" s="3">
        <v>1</v>
      </c>
      <c r="E89" s="2">
        <v>4</v>
      </c>
    </row>
    <row r="90" spans="1:5" x14ac:dyDescent="0.25">
      <c r="A90">
        <v>89</v>
      </c>
      <c r="B90" s="3">
        <v>1</v>
      </c>
      <c r="E90" s="2">
        <v>4</v>
      </c>
    </row>
    <row r="91" spans="1:5" x14ac:dyDescent="0.25">
      <c r="A91">
        <v>90</v>
      </c>
      <c r="B91" s="3">
        <v>1</v>
      </c>
      <c r="E91" s="2">
        <v>4</v>
      </c>
    </row>
    <row r="92" spans="1:5" x14ac:dyDescent="0.25">
      <c r="A92">
        <v>91</v>
      </c>
      <c r="B92" s="3">
        <v>1</v>
      </c>
      <c r="E92" s="2">
        <v>4</v>
      </c>
    </row>
    <row r="93" spans="1:5" x14ac:dyDescent="0.25">
      <c r="A93">
        <v>92</v>
      </c>
      <c r="B93" s="3">
        <v>1</v>
      </c>
      <c r="E93" s="2">
        <v>4</v>
      </c>
    </row>
    <row r="94" spans="1:5" x14ac:dyDescent="0.25">
      <c r="A94">
        <v>93</v>
      </c>
      <c r="E94" s="2">
        <v>4</v>
      </c>
    </row>
    <row r="95" spans="1:5" x14ac:dyDescent="0.25">
      <c r="A95">
        <v>94</v>
      </c>
      <c r="E95" s="2">
        <v>4</v>
      </c>
    </row>
    <row r="96" spans="1:5" x14ac:dyDescent="0.25">
      <c r="A96">
        <v>95</v>
      </c>
      <c r="C96" s="4">
        <v>2</v>
      </c>
      <c r="D96" s="5">
        <v>3</v>
      </c>
      <c r="E96" s="2">
        <v>4</v>
      </c>
    </row>
    <row r="97" spans="1:5" x14ac:dyDescent="0.25">
      <c r="A97">
        <v>96</v>
      </c>
      <c r="C97" s="4">
        <v>2</v>
      </c>
      <c r="D97" s="5">
        <v>3</v>
      </c>
    </row>
    <row r="98" spans="1:5" x14ac:dyDescent="0.25">
      <c r="A98">
        <v>97</v>
      </c>
      <c r="C98" s="4">
        <v>2</v>
      </c>
      <c r="D98" s="5">
        <v>3</v>
      </c>
    </row>
    <row r="99" spans="1:5" x14ac:dyDescent="0.25">
      <c r="A99">
        <v>98</v>
      </c>
      <c r="C99" s="4">
        <v>2</v>
      </c>
      <c r="D99" s="5">
        <v>3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C105" s="4">
        <v>2</v>
      </c>
    </row>
    <row r="106" spans="1:5" x14ac:dyDescent="0.25">
      <c r="A106">
        <v>105</v>
      </c>
      <c r="C106" s="4">
        <v>2</v>
      </c>
    </row>
    <row r="107" spans="1:5" x14ac:dyDescent="0.25">
      <c r="A107">
        <v>106</v>
      </c>
      <c r="B107" s="3">
        <v>1</v>
      </c>
    </row>
    <row r="108" spans="1:5" x14ac:dyDescent="0.25">
      <c r="A108">
        <v>107</v>
      </c>
      <c r="B108" s="3">
        <v>1</v>
      </c>
    </row>
    <row r="109" spans="1:5" x14ac:dyDescent="0.25">
      <c r="A109">
        <v>108</v>
      </c>
      <c r="B109" s="3">
        <v>1</v>
      </c>
    </row>
    <row r="110" spans="1:5" x14ac:dyDescent="0.25">
      <c r="A110">
        <v>109</v>
      </c>
      <c r="B110" s="3">
        <v>1</v>
      </c>
    </row>
    <row r="111" spans="1:5" x14ac:dyDescent="0.25">
      <c r="A111">
        <v>110</v>
      </c>
      <c r="B111" s="3">
        <v>1</v>
      </c>
      <c r="E111" s="2">
        <v>4</v>
      </c>
    </row>
    <row r="112" spans="1:5" x14ac:dyDescent="0.25">
      <c r="A112">
        <v>111</v>
      </c>
      <c r="B112" s="3">
        <v>1</v>
      </c>
      <c r="E112" s="2">
        <v>4</v>
      </c>
    </row>
    <row r="113" spans="1:5" x14ac:dyDescent="0.25">
      <c r="A113">
        <v>112</v>
      </c>
      <c r="B113" s="3">
        <v>1</v>
      </c>
      <c r="E113" s="2">
        <v>4</v>
      </c>
    </row>
    <row r="114" spans="1:5" x14ac:dyDescent="0.25">
      <c r="A114">
        <v>113</v>
      </c>
      <c r="B114" s="3">
        <v>1</v>
      </c>
      <c r="E114" s="2">
        <v>4</v>
      </c>
    </row>
    <row r="115" spans="1:5" x14ac:dyDescent="0.25">
      <c r="A115">
        <v>114</v>
      </c>
      <c r="B115" s="3">
        <v>1</v>
      </c>
      <c r="E115" s="2">
        <v>4</v>
      </c>
    </row>
    <row r="116" spans="1:5" x14ac:dyDescent="0.25">
      <c r="A116">
        <v>115</v>
      </c>
      <c r="E116" s="2">
        <v>4</v>
      </c>
    </row>
    <row r="117" spans="1:5" x14ac:dyDescent="0.25">
      <c r="A117">
        <v>116</v>
      </c>
      <c r="D117" s="5">
        <v>3</v>
      </c>
      <c r="E117" s="2">
        <v>4</v>
      </c>
    </row>
    <row r="118" spans="1:5" x14ac:dyDescent="0.25">
      <c r="A118">
        <v>117</v>
      </c>
      <c r="D118" s="5">
        <v>3</v>
      </c>
      <c r="E118" s="2">
        <v>4</v>
      </c>
    </row>
    <row r="119" spans="1:5" x14ac:dyDescent="0.25">
      <c r="A119">
        <v>118</v>
      </c>
      <c r="D119" s="5">
        <v>3</v>
      </c>
      <c r="E119" s="2">
        <v>4</v>
      </c>
    </row>
    <row r="120" spans="1:5" x14ac:dyDescent="0.25">
      <c r="A120">
        <v>119</v>
      </c>
      <c r="D120" s="5">
        <v>3</v>
      </c>
    </row>
    <row r="121" spans="1:5" x14ac:dyDescent="0.25">
      <c r="A121">
        <v>120</v>
      </c>
      <c r="C121" s="4">
        <v>2</v>
      </c>
      <c r="D121" s="5">
        <v>3</v>
      </c>
    </row>
    <row r="122" spans="1:5" x14ac:dyDescent="0.25">
      <c r="A122">
        <v>121</v>
      </c>
      <c r="C122" s="4">
        <v>2</v>
      </c>
      <c r="D122" s="5">
        <v>3</v>
      </c>
    </row>
    <row r="123" spans="1:5" x14ac:dyDescent="0.25">
      <c r="A123">
        <v>122</v>
      </c>
      <c r="C123" s="4">
        <v>2</v>
      </c>
      <c r="D123" s="5">
        <v>3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</row>
    <row r="128" spans="1:5" x14ac:dyDescent="0.25">
      <c r="A128">
        <v>127</v>
      </c>
      <c r="C128" s="4">
        <v>2</v>
      </c>
    </row>
    <row r="129" spans="1:5" x14ac:dyDescent="0.25">
      <c r="A129">
        <v>128</v>
      </c>
      <c r="B129" s="3">
        <v>1</v>
      </c>
      <c r="C129" s="4">
        <v>2</v>
      </c>
    </row>
    <row r="130" spans="1:5" x14ac:dyDescent="0.25">
      <c r="A130">
        <v>129</v>
      </c>
      <c r="B130" s="3">
        <v>1</v>
      </c>
      <c r="C130" s="4">
        <v>2</v>
      </c>
    </row>
    <row r="131" spans="1:5" x14ac:dyDescent="0.25">
      <c r="A131">
        <v>130</v>
      </c>
      <c r="B131" s="3">
        <v>1</v>
      </c>
    </row>
    <row r="132" spans="1:5" x14ac:dyDescent="0.25">
      <c r="A132">
        <v>131</v>
      </c>
      <c r="B132" s="3">
        <v>1</v>
      </c>
    </row>
    <row r="133" spans="1:5" x14ac:dyDescent="0.25">
      <c r="A133">
        <v>132</v>
      </c>
      <c r="B133" s="3">
        <v>1</v>
      </c>
    </row>
    <row r="134" spans="1:5" x14ac:dyDescent="0.25">
      <c r="A134">
        <v>133</v>
      </c>
      <c r="B134" s="3">
        <v>1</v>
      </c>
    </row>
    <row r="135" spans="1:5" x14ac:dyDescent="0.25">
      <c r="A135">
        <v>134</v>
      </c>
      <c r="B135" s="3">
        <v>1</v>
      </c>
    </row>
    <row r="136" spans="1:5" x14ac:dyDescent="0.25">
      <c r="A136">
        <v>135</v>
      </c>
      <c r="B136" s="3">
        <v>1</v>
      </c>
      <c r="E136" s="2">
        <v>4</v>
      </c>
    </row>
    <row r="137" spans="1:5" x14ac:dyDescent="0.25">
      <c r="A137">
        <v>136</v>
      </c>
      <c r="B137" s="3">
        <v>1</v>
      </c>
      <c r="E137" s="2">
        <v>4</v>
      </c>
    </row>
    <row r="138" spans="1:5" x14ac:dyDescent="0.25">
      <c r="A138">
        <v>137</v>
      </c>
      <c r="E138" s="2">
        <v>4</v>
      </c>
    </row>
    <row r="139" spans="1:5" x14ac:dyDescent="0.25">
      <c r="A139">
        <v>138</v>
      </c>
      <c r="D139" s="5">
        <v>3</v>
      </c>
      <c r="E139" s="2">
        <v>4</v>
      </c>
    </row>
    <row r="140" spans="1:5" x14ac:dyDescent="0.25">
      <c r="A140">
        <v>139</v>
      </c>
      <c r="D140" s="5">
        <v>3</v>
      </c>
      <c r="E140" s="2">
        <v>4</v>
      </c>
    </row>
    <row r="141" spans="1:5" x14ac:dyDescent="0.25">
      <c r="A141">
        <v>140</v>
      </c>
      <c r="D141" s="5">
        <v>3</v>
      </c>
      <c r="E141" s="2">
        <v>4</v>
      </c>
    </row>
    <row r="142" spans="1:5" x14ac:dyDescent="0.25">
      <c r="A142">
        <v>141</v>
      </c>
      <c r="D142" s="5">
        <v>3</v>
      </c>
      <c r="E142" s="2">
        <v>4</v>
      </c>
    </row>
    <row r="143" spans="1:5" x14ac:dyDescent="0.25">
      <c r="A143">
        <v>142</v>
      </c>
      <c r="D143" s="5">
        <v>3</v>
      </c>
      <c r="E143" s="2">
        <v>4</v>
      </c>
    </row>
    <row r="144" spans="1:5" x14ac:dyDescent="0.25">
      <c r="A144">
        <v>143</v>
      </c>
      <c r="D144" s="5">
        <v>3</v>
      </c>
      <c r="E144" s="2">
        <v>4</v>
      </c>
    </row>
    <row r="145" spans="1:5" x14ac:dyDescent="0.25">
      <c r="A145">
        <v>144</v>
      </c>
      <c r="C145" s="4">
        <v>2</v>
      </c>
      <c r="D145" s="5">
        <v>3</v>
      </c>
      <c r="E145" s="2">
        <v>4</v>
      </c>
    </row>
    <row r="146" spans="1:5" x14ac:dyDescent="0.25">
      <c r="A146">
        <v>145</v>
      </c>
      <c r="C146" s="4">
        <v>2</v>
      </c>
      <c r="D146" s="5">
        <v>3</v>
      </c>
    </row>
    <row r="147" spans="1:5" x14ac:dyDescent="0.25">
      <c r="A147">
        <v>146</v>
      </c>
      <c r="C147" s="4">
        <v>2</v>
      </c>
      <c r="D147" s="5">
        <v>3</v>
      </c>
    </row>
    <row r="148" spans="1:5" x14ac:dyDescent="0.25">
      <c r="A148">
        <v>147</v>
      </c>
      <c r="C148" s="4">
        <v>2</v>
      </c>
      <c r="D148" s="5">
        <v>3</v>
      </c>
    </row>
    <row r="149" spans="1:5" x14ac:dyDescent="0.25">
      <c r="A149">
        <v>148</v>
      </c>
      <c r="C149" s="4">
        <v>2</v>
      </c>
    </row>
    <row r="150" spans="1:5" x14ac:dyDescent="0.25">
      <c r="A150">
        <v>149</v>
      </c>
      <c r="C150" s="4">
        <v>2</v>
      </c>
    </row>
    <row r="151" spans="1:5" x14ac:dyDescent="0.25">
      <c r="A151">
        <v>150</v>
      </c>
      <c r="C151" s="4">
        <v>2</v>
      </c>
    </row>
    <row r="152" spans="1:5" x14ac:dyDescent="0.25">
      <c r="A152">
        <v>151</v>
      </c>
      <c r="B152" s="3">
        <v>1</v>
      </c>
      <c r="C152" s="4">
        <v>2</v>
      </c>
    </row>
    <row r="153" spans="1:5" x14ac:dyDescent="0.25">
      <c r="A153">
        <v>152</v>
      </c>
      <c r="B153" s="3">
        <v>1</v>
      </c>
      <c r="C153" s="4">
        <v>2</v>
      </c>
    </row>
    <row r="154" spans="1:5" x14ac:dyDescent="0.25">
      <c r="A154">
        <v>153</v>
      </c>
      <c r="B154" s="3">
        <v>1</v>
      </c>
      <c r="C154" s="4">
        <v>2</v>
      </c>
    </row>
    <row r="155" spans="1:5" x14ac:dyDescent="0.25">
      <c r="A155">
        <v>154</v>
      </c>
      <c r="B155" s="3">
        <v>1</v>
      </c>
    </row>
    <row r="156" spans="1:5" x14ac:dyDescent="0.25">
      <c r="A156">
        <v>155</v>
      </c>
      <c r="B156" s="3">
        <v>1</v>
      </c>
    </row>
    <row r="157" spans="1:5" x14ac:dyDescent="0.25">
      <c r="A157">
        <v>156</v>
      </c>
      <c r="B157" s="3">
        <v>1</v>
      </c>
    </row>
    <row r="158" spans="1:5" x14ac:dyDescent="0.25">
      <c r="A158">
        <v>157</v>
      </c>
      <c r="B158" s="3">
        <v>1</v>
      </c>
    </row>
    <row r="159" spans="1:5" x14ac:dyDescent="0.25">
      <c r="A159">
        <v>158</v>
      </c>
      <c r="B159" s="3">
        <v>1</v>
      </c>
    </row>
    <row r="160" spans="1:5" x14ac:dyDescent="0.25">
      <c r="A160">
        <v>159</v>
      </c>
      <c r="B160" s="3">
        <v>1</v>
      </c>
      <c r="E160" s="2">
        <v>4</v>
      </c>
    </row>
    <row r="161" spans="1:5" x14ac:dyDescent="0.25">
      <c r="A161">
        <v>160</v>
      </c>
      <c r="E161" s="2">
        <v>4</v>
      </c>
    </row>
    <row r="162" spans="1:5" x14ac:dyDescent="0.25">
      <c r="A162">
        <v>161</v>
      </c>
      <c r="D162" s="5">
        <v>3</v>
      </c>
      <c r="E162" s="2">
        <v>4</v>
      </c>
    </row>
    <row r="163" spans="1:5" x14ac:dyDescent="0.25">
      <c r="A163">
        <v>162</v>
      </c>
      <c r="D163" s="5">
        <v>3</v>
      </c>
      <c r="E163" s="2">
        <v>4</v>
      </c>
    </row>
    <row r="164" spans="1:5" x14ac:dyDescent="0.25">
      <c r="A164">
        <v>163</v>
      </c>
      <c r="D164" s="5">
        <v>3</v>
      </c>
      <c r="E164" s="2">
        <v>4</v>
      </c>
    </row>
    <row r="165" spans="1:5" x14ac:dyDescent="0.25">
      <c r="A165">
        <v>164</v>
      </c>
      <c r="D165" s="5">
        <v>3</v>
      </c>
      <c r="E165" s="2">
        <v>4</v>
      </c>
    </row>
    <row r="166" spans="1:5" x14ac:dyDescent="0.25">
      <c r="A166">
        <v>165</v>
      </c>
      <c r="D166" s="5">
        <v>3</v>
      </c>
      <c r="E166" s="2">
        <v>4</v>
      </c>
    </row>
    <row r="167" spans="1:5" x14ac:dyDescent="0.25">
      <c r="A167">
        <v>166</v>
      </c>
      <c r="D167" s="5">
        <v>3</v>
      </c>
      <c r="E167" s="2">
        <v>4</v>
      </c>
    </row>
    <row r="168" spans="1:5" x14ac:dyDescent="0.25">
      <c r="A168">
        <v>167</v>
      </c>
      <c r="C168" s="4">
        <v>2</v>
      </c>
      <c r="D168" s="5">
        <v>3</v>
      </c>
      <c r="E168" s="2">
        <v>4</v>
      </c>
    </row>
    <row r="169" spans="1:5" x14ac:dyDescent="0.25">
      <c r="A169">
        <v>168</v>
      </c>
      <c r="C169" s="4">
        <v>2</v>
      </c>
      <c r="D169" s="5">
        <v>3</v>
      </c>
      <c r="E169" s="2">
        <v>4</v>
      </c>
    </row>
    <row r="170" spans="1:5" x14ac:dyDescent="0.25">
      <c r="A170">
        <v>169</v>
      </c>
      <c r="C170" s="4">
        <v>2</v>
      </c>
      <c r="D170" s="5">
        <v>3</v>
      </c>
    </row>
    <row r="171" spans="1:5" x14ac:dyDescent="0.25">
      <c r="A171">
        <v>170</v>
      </c>
      <c r="C171" s="4">
        <v>2</v>
      </c>
    </row>
    <row r="172" spans="1:5" x14ac:dyDescent="0.25">
      <c r="A172">
        <v>171</v>
      </c>
      <c r="C172" s="4">
        <v>2</v>
      </c>
    </row>
    <row r="173" spans="1:5" x14ac:dyDescent="0.25">
      <c r="A173">
        <v>172</v>
      </c>
      <c r="C173" s="4">
        <v>2</v>
      </c>
    </row>
    <row r="174" spans="1:5" x14ac:dyDescent="0.25">
      <c r="A174">
        <v>173</v>
      </c>
      <c r="C174" s="4">
        <v>2</v>
      </c>
    </row>
    <row r="175" spans="1:5" x14ac:dyDescent="0.25">
      <c r="A175">
        <v>174</v>
      </c>
      <c r="B175" s="3">
        <v>1</v>
      </c>
      <c r="C175" s="4">
        <v>2</v>
      </c>
    </row>
    <row r="176" spans="1:5" x14ac:dyDescent="0.25">
      <c r="A176">
        <v>175</v>
      </c>
      <c r="B176" s="3">
        <v>1</v>
      </c>
      <c r="C176" s="4">
        <v>2</v>
      </c>
    </row>
    <row r="177" spans="1:5" x14ac:dyDescent="0.25">
      <c r="A177">
        <v>176</v>
      </c>
      <c r="B177" s="3">
        <v>1</v>
      </c>
      <c r="C177" s="4">
        <v>2</v>
      </c>
    </row>
    <row r="178" spans="1:5" x14ac:dyDescent="0.25">
      <c r="A178">
        <v>177</v>
      </c>
      <c r="B178" s="3">
        <v>1</v>
      </c>
    </row>
    <row r="179" spans="1:5" x14ac:dyDescent="0.25">
      <c r="A179">
        <v>178</v>
      </c>
      <c r="B179" s="3">
        <v>1</v>
      </c>
    </row>
    <row r="180" spans="1:5" x14ac:dyDescent="0.25">
      <c r="A180">
        <v>179</v>
      </c>
      <c r="B180" s="3">
        <v>1</v>
      </c>
    </row>
    <row r="181" spans="1:5" x14ac:dyDescent="0.25">
      <c r="A181">
        <v>180</v>
      </c>
      <c r="B181" s="3">
        <v>1</v>
      </c>
    </row>
    <row r="182" spans="1:5" x14ac:dyDescent="0.25">
      <c r="A182">
        <v>181</v>
      </c>
      <c r="B182" s="3">
        <v>1</v>
      </c>
      <c r="E182" s="2">
        <v>4</v>
      </c>
    </row>
    <row r="183" spans="1:5" x14ac:dyDescent="0.25">
      <c r="A183">
        <v>182</v>
      </c>
      <c r="E183" s="2">
        <v>4</v>
      </c>
    </row>
    <row r="184" spans="1:5" x14ac:dyDescent="0.25">
      <c r="A184">
        <v>183</v>
      </c>
      <c r="D184" s="5">
        <v>3</v>
      </c>
      <c r="E184" s="2">
        <v>4</v>
      </c>
    </row>
    <row r="185" spans="1:5" x14ac:dyDescent="0.25">
      <c r="A185">
        <v>184</v>
      </c>
      <c r="D185" s="5">
        <v>3</v>
      </c>
      <c r="E185" s="2">
        <v>4</v>
      </c>
    </row>
    <row r="186" spans="1:5" x14ac:dyDescent="0.25">
      <c r="A186">
        <v>185</v>
      </c>
      <c r="D186" s="5">
        <v>3</v>
      </c>
      <c r="E186" s="2">
        <v>4</v>
      </c>
    </row>
    <row r="187" spans="1:5" x14ac:dyDescent="0.25">
      <c r="A187">
        <v>186</v>
      </c>
      <c r="D187" s="5">
        <v>3</v>
      </c>
      <c r="E187" s="2">
        <v>4</v>
      </c>
    </row>
    <row r="188" spans="1:5" x14ac:dyDescent="0.25">
      <c r="A188">
        <v>187</v>
      </c>
      <c r="D188" s="5">
        <v>3</v>
      </c>
      <c r="E188" s="2">
        <v>4</v>
      </c>
    </row>
    <row r="189" spans="1:5" x14ac:dyDescent="0.25">
      <c r="A189">
        <v>188</v>
      </c>
      <c r="D189" s="5">
        <v>3</v>
      </c>
      <c r="E189" s="2">
        <v>4</v>
      </c>
    </row>
    <row r="190" spans="1:5" x14ac:dyDescent="0.25">
      <c r="A190">
        <v>189</v>
      </c>
      <c r="C190" s="4">
        <v>2</v>
      </c>
      <c r="D190" s="5">
        <v>3</v>
      </c>
      <c r="E190" s="2">
        <v>4</v>
      </c>
    </row>
    <row r="191" spans="1:5" x14ac:dyDescent="0.25">
      <c r="A191">
        <v>190</v>
      </c>
      <c r="C191" s="4">
        <v>2</v>
      </c>
      <c r="D191" s="5">
        <v>3</v>
      </c>
    </row>
    <row r="192" spans="1:5" x14ac:dyDescent="0.25">
      <c r="A192">
        <v>191</v>
      </c>
      <c r="C192" s="4">
        <v>2</v>
      </c>
      <c r="D192" s="5">
        <v>3</v>
      </c>
    </row>
    <row r="193" spans="1:5" x14ac:dyDescent="0.25">
      <c r="A193">
        <v>192</v>
      </c>
      <c r="C193" s="4">
        <v>2</v>
      </c>
      <c r="D193" s="5">
        <v>3</v>
      </c>
    </row>
    <row r="194" spans="1:5" x14ac:dyDescent="0.25">
      <c r="A194">
        <v>193</v>
      </c>
      <c r="C194" s="4">
        <v>2</v>
      </c>
      <c r="D194" s="5">
        <v>3</v>
      </c>
    </row>
    <row r="195" spans="1:5" x14ac:dyDescent="0.25">
      <c r="A195">
        <v>194</v>
      </c>
      <c r="C195" s="4">
        <v>2</v>
      </c>
    </row>
    <row r="196" spans="1:5" x14ac:dyDescent="0.25">
      <c r="A196">
        <v>195</v>
      </c>
      <c r="C196" s="4">
        <v>2</v>
      </c>
    </row>
    <row r="197" spans="1:5" x14ac:dyDescent="0.25">
      <c r="A197">
        <v>196</v>
      </c>
      <c r="B197" s="3">
        <v>1</v>
      </c>
      <c r="C197" s="4">
        <v>2</v>
      </c>
    </row>
    <row r="198" spans="1:5" x14ac:dyDescent="0.25">
      <c r="A198">
        <v>197</v>
      </c>
      <c r="B198" s="3">
        <v>1</v>
      </c>
      <c r="C198" s="4">
        <v>2</v>
      </c>
    </row>
    <row r="199" spans="1:5" x14ac:dyDescent="0.25">
      <c r="A199">
        <v>198</v>
      </c>
      <c r="B199" s="3">
        <v>1</v>
      </c>
      <c r="C199" s="4">
        <v>2</v>
      </c>
    </row>
    <row r="200" spans="1:5" x14ac:dyDescent="0.25">
      <c r="A200">
        <v>199</v>
      </c>
      <c r="B200" s="3">
        <v>1</v>
      </c>
      <c r="C200" s="4">
        <v>2</v>
      </c>
    </row>
    <row r="201" spans="1:5" x14ac:dyDescent="0.25">
      <c r="A201">
        <v>200</v>
      </c>
      <c r="B201" s="3">
        <v>1</v>
      </c>
    </row>
    <row r="202" spans="1:5" x14ac:dyDescent="0.25">
      <c r="A202">
        <v>201</v>
      </c>
      <c r="B202" s="3">
        <v>1</v>
      </c>
    </row>
    <row r="203" spans="1:5" x14ac:dyDescent="0.25">
      <c r="A203">
        <v>202</v>
      </c>
      <c r="B203" s="3">
        <v>1</v>
      </c>
    </row>
    <row r="204" spans="1:5" x14ac:dyDescent="0.25">
      <c r="A204">
        <v>203</v>
      </c>
      <c r="B204" s="3">
        <v>1</v>
      </c>
      <c r="E204" s="2">
        <v>4</v>
      </c>
    </row>
    <row r="205" spans="1:5" x14ac:dyDescent="0.25">
      <c r="A205">
        <v>204</v>
      </c>
      <c r="B205" s="3">
        <v>1</v>
      </c>
      <c r="E205" s="2">
        <v>4</v>
      </c>
    </row>
    <row r="206" spans="1:5" x14ac:dyDescent="0.25">
      <c r="A206">
        <v>205</v>
      </c>
      <c r="B206" s="3">
        <v>1</v>
      </c>
      <c r="E206" s="2">
        <v>4</v>
      </c>
    </row>
    <row r="207" spans="1:5" x14ac:dyDescent="0.25">
      <c r="A207">
        <v>206</v>
      </c>
      <c r="D207" s="5">
        <v>3</v>
      </c>
      <c r="E207" s="2">
        <v>4</v>
      </c>
    </row>
    <row r="208" spans="1:5" x14ac:dyDescent="0.25">
      <c r="A208">
        <v>207</v>
      </c>
      <c r="D208" s="5">
        <v>3</v>
      </c>
      <c r="E208" s="2">
        <v>4</v>
      </c>
    </row>
    <row r="209" spans="1:5" x14ac:dyDescent="0.25">
      <c r="A209">
        <v>208</v>
      </c>
      <c r="D209" s="5">
        <v>3</v>
      </c>
      <c r="E209" s="2">
        <v>4</v>
      </c>
    </row>
    <row r="210" spans="1:5" x14ac:dyDescent="0.25">
      <c r="A210">
        <v>209</v>
      </c>
      <c r="D210" s="5">
        <v>3</v>
      </c>
      <c r="E210" s="2">
        <v>4</v>
      </c>
    </row>
    <row r="211" spans="1:5" x14ac:dyDescent="0.25">
      <c r="A211">
        <v>210</v>
      </c>
      <c r="D211" s="5">
        <v>3</v>
      </c>
      <c r="E211" s="2">
        <v>4</v>
      </c>
    </row>
    <row r="212" spans="1:5" x14ac:dyDescent="0.25">
      <c r="A212">
        <v>211</v>
      </c>
      <c r="D212" s="5">
        <v>3</v>
      </c>
      <c r="E212" s="2">
        <v>4</v>
      </c>
    </row>
    <row r="213" spans="1:5" x14ac:dyDescent="0.25">
      <c r="A213">
        <v>212</v>
      </c>
      <c r="C213" s="4">
        <v>2</v>
      </c>
      <c r="D213" s="5">
        <v>3</v>
      </c>
      <c r="E213" s="2">
        <v>4</v>
      </c>
    </row>
    <row r="214" spans="1:5" x14ac:dyDescent="0.25">
      <c r="A214">
        <v>213</v>
      </c>
      <c r="C214" s="4">
        <v>2</v>
      </c>
      <c r="D214" s="5">
        <v>3</v>
      </c>
      <c r="E214" s="2">
        <v>4</v>
      </c>
    </row>
    <row r="215" spans="1:5" x14ac:dyDescent="0.25">
      <c r="A215">
        <v>214</v>
      </c>
      <c r="C215" s="4">
        <v>2</v>
      </c>
      <c r="D215" s="5">
        <v>3</v>
      </c>
    </row>
    <row r="216" spans="1:5" x14ac:dyDescent="0.25">
      <c r="A216">
        <v>215</v>
      </c>
      <c r="C216" s="4">
        <v>2</v>
      </c>
      <c r="D216" s="5">
        <v>3</v>
      </c>
    </row>
    <row r="217" spans="1:5" x14ac:dyDescent="0.25">
      <c r="A217">
        <v>216</v>
      </c>
      <c r="C217" s="4">
        <v>2</v>
      </c>
      <c r="D217" s="5">
        <v>3</v>
      </c>
    </row>
    <row r="218" spans="1:5" x14ac:dyDescent="0.25">
      <c r="A218">
        <v>217</v>
      </c>
      <c r="C218" s="4">
        <v>2</v>
      </c>
    </row>
    <row r="219" spans="1:5" x14ac:dyDescent="0.25">
      <c r="A219">
        <v>218</v>
      </c>
      <c r="C219" s="4">
        <v>2</v>
      </c>
    </row>
    <row r="220" spans="1:5" x14ac:dyDescent="0.25">
      <c r="A220">
        <v>219</v>
      </c>
      <c r="B220" s="3">
        <v>1</v>
      </c>
      <c r="C220" s="4">
        <v>2</v>
      </c>
    </row>
    <row r="221" spans="1:5" x14ac:dyDescent="0.25">
      <c r="A221">
        <v>220</v>
      </c>
      <c r="B221" s="3">
        <v>1</v>
      </c>
      <c r="C221" s="4">
        <v>2</v>
      </c>
    </row>
    <row r="222" spans="1:5" x14ac:dyDescent="0.25">
      <c r="A222">
        <v>221</v>
      </c>
      <c r="B222" s="3">
        <v>1</v>
      </c>
      <c r="C222" s="4">
        <v>2</v>
      </c>
    </row>
    <row r="223" spans="1:5" x14ac:dyDescent="0.25">
      <c r="A223">
        <v>222</v>
      </c>
      <c r="B223" s="3">
        <v>1</v>
      </c>
      <c r="C223" s="4">
        <v>2</v>
      </c>
    </row>
    <row r="224" spans="1:5" x14ac:dyDescent="0.25">
      <c r="A224">
        <v>223</v>
      </c>
      <c r="B224" s="3">
        <v>1</v>
      </c>
    </row>
    <row r="225" spans="1:6" x14ac:dyDescent="0.25">
      <c r="A225">
        <v>224</v>
      </c>
      <c r="B225" s="3">
        <v>1</v>
      </c>
    </row>
    <row r="226" spans="1:6" x14ac:dyDescent="0.25">
      <c r="A226">
        <v>225</v>
      </c>
      <c r="B226" s="3">
        <v>1</v>
      </c>
    </row>
    <row r="227" spans="1:6" x14ac:dyDescent="0.25">
      <c r="A227">
        <v>226</v>
      </c>
      <c r="B227" s="3">
        <v>1</v>
      </c>
      <c r="E227" s="2">
        <v>4</v>
      </c>
    </row>
    <row r="228" spans="1:6" x14ac:dyDescent="0.25">
      <c r="A228">
        <v>227</v>
      </c>
      <c r="B228" s="3">
        <v>1</v>
      </c>
      <c r="E228" s="2">
        <v>4</v>
      </c>
    </row>
    <row r="229" spans="1:6" x14ac:dyDescent="0.25">
      <c r="A229">
        <v>228</v>
      </c>
      <c r="B229" s="3">
        <v>1</v>
      </c>
      <c r="E229" s="2">
        <v>4</v>
      </c>
    </row>
    <row r="230" spans="1:6" x14ac:dyDescent="0.25">
      <c r="A230">
        <v>229</v>
      </c>
      <c r="B230" s="3">
        <v>1</v>
      </c>
      <c r="E230" s="2">
        <v>4</v>
      </c>
    </row>
    <row r="231" spans="1:6" x14ac:dyDescent="0.25">
      <c r="A231">
        <v>230</v>
      </c>
      <c r="D231" s="5">
        <v>3</v>
      </c>
      <c r="E231" s="2">
        <v>4</v>
      </c>
    </row>
    <row r="232" spans="1:6" x14ac:dyDescent="0.25">
      <c r="A232">
        <v>231</v>
      </c>
      <c r="F232" t="s">
        <v>22</v>
      </c>
    </row>
    <row r="233" spans="1:6" x14ac:dyDescent="0.25">
      <c r="A233">
        <v>232</v>
      </c>
    </row>
    <row r="234" spans="1:6" x14ac:dyDescent="0.25">
      <c r="A234">
        <v>233</v>
      </c>
      <c r="F234" t="s">
        <v>22</v>
      </c>
    </row>
    <row r="235" spans="1:6" x14ac:dyDescent="0.25">
      <c r="A235">
        <v>234</v>
      </c>
      <c r="C235" s="4">
        <v>2</v>
      </c>
    </row>
    <row r="236" spans="1:6" x14ac:dyDescent="0.25">
      <c r="A236">
        <v>235</v>
      </c>
      <c r="C236" s="4">
        <v>2</v>
      </c>
    </row>
    <row r="237" spans="1:6" x14ac:dyDescent="0.25">
      <c r="A237">
        <v>236</v>
      </c>
      <c r="C237" s="4">
        <v>2</v>
      </c>
      <c r="D237" s="5">
        <v>3</v>
      </c>
    </row>
    <row r="238" spans="1:6" x14ac:dyDescent="0.25">
      <c r="A238">
        <v>237</v>
      </c>
      <c r="C238" s="4">
        <v>2</v>
      </c>
      <c r="D238" s="5">
        <v>3</v>
      </c>
    </row>
    <row r="239" spans="1:6" x14ac:dyDescent="0.25">
      <c r="A239">
        <v>238</v>
      </c>
      <c r="C239" s="4">
        <v>2</v>
      </c>
      <c r="D239" s="5">
        <v>3</v>
      </c>
    </row>
    <row r="240" spans="1:6" x14ac:dyDescent="0.25">
      <c r="A240">
        <v>239</v>
      </c>
      <c r="C240" s="4">
        <v>2</v>
      </c>
      <c r="D240" s="5">
        <v>3</v>
      </c>
    </row>
    <row r="241" spans="1:5" x14ac:dyDescent="0.25">
      <c r="A241">
        <v>240</v>
      </c>
      <c r="C241" s="4">
        <v>2</v>
      </c>
      <c r="D241" s="5">
        <v>3</v>
      </c>
    </row>
    <row r="242" spans="1:5" x14ac:dyDescent="0.25">
      <c r="A242">
        <v>241</v>
      </c>
      <c r="C242" s="4">
        <v>2</v>
      </c>
      <c r="D242" s="5">
        <v>3</v>
      </c>
    </row>
    <row r="243" spans="1:5" x14ac:dyDescent="0.25">
      <c r="A243">
        <v>242</v>
      </c>
      <c r="C243" s="4">
        <v>2</v>
      </c>
      <c r="D243" s="5">
        <v>3</v>
      </c>
    </row>
    <row r="244" spans="1:5" x14ac:dyDescent="0.25">
      <c r="A244">
        <v>243</v>
      </c>
      <c r="C244" s="4">
        <v>2</v>
      </c>
      <c r="D244" s="5">
        <v>3</v>
      </c>
    </row>
    <row r="245" spans="1:5" x14ac:dyDescent="0.25">
      <c r="A245">
        <v>244</v>
      </c>
      <c r="C245" s="4">
        <v>2</v>
      </c>
      <c r="D245" s="5">
        <v>3</v>
      </c>
    </row>
    <row r="246" spans="1:5" x14ac:dyDescent="0.25">
      <c r="A246">
        <v>245</v>
      </c>
      <c r="C246" s="4">
        <v>2</v>
      </c>
      <c r="D246" s="5">
        <v>3</v>
      </c>
    </row>
    <row r="247" spans="1:5" x14ac:dyDescent="0.25">
      <c r="A247">
        <v>246</v>
      </c>
      <c r="C247" s="4">
        <v>2</v>
      </c>
      <c r="D247" s="5">
        <v>3</v>
      </c>
    </row>
    <row r="248" spans="1:5" x14ac:dyDescent="0.25">
      <c r="A248">
        <v>247</v>
      </c>
      <c r="C248" s="4">
        <v>2</v>
      </c>
      <c r="D248" s="5">
        <v>3</v>
      </c>
    </row>
    <row r="249" spans="1:5" x14ac:dyDescent="0.25">
      <c r="A249">
        <v>248</v>
      </c>
      <c r="B249" s="3">
        <v>1</v>
      </c>
      <c r="D249" s="5">
        <v>3</v>
      </c>
    </row>
    <row r="250" spans="1:5" x14ac:dyDescent="0.25">
      <c r="A250">
        <v>249</v>
      </c>
      <c r="B250" s="3">
        <v>1</v>
      </c>
    </row>
    <row r="251" spans="1:5" x14ac:dyDescent="0.25">
      <c r="A251">
        <v>250</v>
      </c>
      <c r="B251" s="3">
        <v>1</v>
      </c>
    </row>
    <row r="252" spans="1:5" x14ac:dyDescent="0.25">
      <c r="A252">
        <v>251</v>
      </c>
      <c r="B252" s="3">
        <v>1</v>
      </c>
    </row>
    <row r="253" spans="1:5" x14ac:dyDescent="0.25">
      <c r="A253">
        <v>252</v>
      </c>
      <c r="B253" s="3">
        <v>1</v>
      </c>
      <c r="E253" s="2">
        <v>4</v>
      </c>
    </row>
    <row r="254" spans="1:5" x14ac:dyDescent="0.25">
      <c r="A254">
        <v>253</v>
      </c>
      <c r="B254" s="3">
        <v>1</v>
      </c>
      <c r="E254" s="2">
        <v>4</v>
      </c>
    </row>
    <row r="255" spans="1:5" x14ac:dyDescent="0.25">
      <c r="A255">
        <v>254</v>
      </c>
      <c r="B255" s="3">
        <v>1</v>
      </c>
      <c r="E255" s="2">
        <v>4</v>
      </c>
    </row>
    <row r="256" spans="1:5" x14ac:dyDescent="0.25">
      <c r="A256">
        <v>255</v>
      </c>
      <c r="B256" s="3">
        <v>1</v>
      </c>
      <c r="E256" s="2">
        <v>4</v>
      </c>
    </row>
    <row r="257" spans="1:5" x14ac:dyDescent="0.25">
      <c r="A257">
        <v>256</v>
      </c>
      <c r="B257" s="3">
        <v>1</v>
      </c>
      <c r="E257" s="2">
        <v>4</v>
      </c>
    </row>
    <row r="258" spans="1:5" x14ac:dyDescent="0.25">
      <c r="A258">
        <v>257</v>
      </c>
      <c r="B258" s="3">
        <v>1</v>
      </c>
      <c r="E258" s="2">
        <v>4</v>
      </c>
    </row>
    <row r="259" spans="1:5" x14ac:dyDescent="0.25">
      <c r="A259">
        <v>258</v>
      </c>
      <c r="B259" s="3">
        <v>1</v>
      </c>
      <c r="E259" s="2">
        <v>4</v>
      </c>
    </row>
    <row r="260" spans="1:5" x14ac:dyDescent="0.25">
      <c r="A260">
        <v>259</v>
      </c>
      <c r="B260" s="3">
        <v>1</v>
      </c>
      <c r="E260" s="2">
        <v>4</v>
      </c>
    </row>
    <row r="261" spans="1:5" x14ac:dyDescent="0.25">
      <c r="A261">
        <v>260</v>
      </c>
      <c r="E261" s="2">
        <v>4</v>
      </c>
    </row>
    <row r="262" spans="1:5" x14ac:dyDescent="0.25">
      <c r="A262">
        <v>261</v>
      </c>
      <c r="D262" s="5">
        <v>3</v>
      </c>
      <c r="E262" s="2">
        <v>4</v>
      </c>
    </row>
    <row r="263" spans="1:5" x14ac:dyDescent="0.25">
      <c r="A263">
        <v>262</v>
      </c>
      <c r="D263" s="5">
        <v>3</v>
      </c>
      <c r="E263" s="2">
        <v>4</v>
      </c>
    </row>
    <row r="264" spans="1:5" x14ac:dyDescent="0.25">
      <c r="A264">
        <v>263</v>
      </c>
      <c r="C264" s="4">
        <v>2</v>
      </c>
      <c r="D264" s="5">
        <v>3</v>
      </c>
    </row>
    <row r="265" spans="1:5" x14ac:dyDescent="0.25">
      <c r="A265">
        <v>264</v>
      </c>
      <c r="C265" s="4">
        <v>2</v>
      </c>
      <c r="D265" s="5">
        <v>3</v>
      </c>
    </row>
    <row r="266" spans="1:5" x14ac:dyDescent="0.25">
      <c r="A266">
        <v>265</v>
      </c>
      <c r="C266" s="4">
        <v>2</v>
      </c>
      <c r="D266" s="5">
        <v>3</v>
      </c>
    </row>
    <row r="267" spans="1:5" x14ac:dyDescent="0.25">
      <c r="A267">
        <v>266</v>
      </c>
      <c r="C267" s="4">
        <v>2</v>
      </c>
      <c r="D267" s="5">
        <v>3</v>
      </c>
    </row>
    <row r="268" spans="1:5" x14ac:dyDescent="0.25">
      <c r="A268">
        <v>267</v>
      </c>
      <c r="C268" s="4">
        <v>2</v>
      </c>
      <c r="D268" s="5">
        <v>3</v>
      </c>
    </row>
    <row r="269" spans="1:5" x14ac:dyDescent="0.25">
      <c r="A269">
        <v>268</v>
      </c>
      <c r="C269" s="4">
        <v>2</v>
      </c>
      <c r="D269" s="5">
        <v>3</v>
      </c>
    </row>
    <row r="270" spans="1:5" x14ac:dyDescent="0.25">
      <c r="A270">
        <v>269</v>
      </c>
      <c r="C270" s="4">
        <v>2</v>
      </c>
      <c r="D270" s="5">
        <v>3</v>
      </c>
    </row>
    <row r="271" spans="1:5" x14ac:dyDescent="0.25">
      <c r="A271">
        <v>270</v>
      </c>
      <c r="C271" s="4">
        <v>2</v>
      </c>
    </row>
    <row r="272" spans="1:5" x14ac:dyDescent="0.25">
      <c r="A272">
        <v>271</v>
      </c>
      <c r="C272" s="4">
        <v>2</v>
      </c>
    </row>
    <row r="273" spans="1:5" x14ac:dyDescent="0.25">
      <c r="A273">
        <v>272</v>
      </c>
      <c r="C273" s="4">
        <v>2</v>
      </c>
    </row>
    <row r="274" spans="1:5" x14ac:dyDescent="0.25">
      <c r="A274">
        <v>273</v>
      </c>
      <c r="B274" s="3">
        <v>1</v>
      </c>
    </row>
    <row r="275" spans="1:5" x14ac:dyDescent="0.25">
      <c r="A275">
        <v>274</v>
      </c>
      <c r="B275" s="3">
        <v>1</v>
      </c>
    </row>
    <row r="276" spans="1:5" x14ac:dyDescent="0.25">
      <c r="A276">
        <v>275</v>
      </c>
      <c r="B276" s="3">
        <v>1</v>
      </c>
    </row>
    <row r="277" spans="1:5" x14ac:dyDescent="0.25">
      <c r="A277">
        <v>276</v>
      </c>
      <c r="B277" s="3">
        <v>1</v>
      </c>
    </row>
    <row r="278" spans="1:5" x14ac:dyDescent="0.25">
      <c r="A278">
        <v>277</v>
      </c>
      <c r="B278" s="3">
        <v>1</v>
      </c>
      <c r="E278" s="2">
        <v>4</v>
      </c>
    </row>
    <row r="279" spans="1:5" x14ac:dyDescent="0.25">
      <c r="A279">
        <v>278</v>
      </c>
      <c r="B279" s="3">
        <v>1</v>
      </c>
      <c r="E279" s="2">
        <v>4</v>
      </c>
    </row>
    <row r="280" spans="1:5" x14ac:dyDescent="0.25">
      <c r="A280">
        <v>279</v>
      </c>
      <c r="B280" s="3">
        <v>1</v>
      </c>
      <c r="E280" s="2">
        <v>4</v>
      </c>
    </row>
    <row r="281" spans="1:5" x14ac:dyDescent="0.25">
      <c r="A281">
        <v>280</v>
      </c>
      <c r="B281" s="3">
        <v>1</v>
      </c>
      <c r="D281" s="5">
        <v>3</v>
      </c>
      <c r="E281" s="2">
        <v>4</v>
      </c>
    </row>
    <row r="282" spans="1:5" x14ac:dyDescent="0.25">
      <c r="A282">
        <v>281</v>
      </c>
      <c r="D282" s="5">
        <v>3</v>
      </c>
      <c r="E282" s="2">
        <v>4</v>
      </c>
    </row>
    <row r="283" spans="1:5" x14ac:dyDescent="0.25">
      <c r="A283">
        <v>282</v>
      </c>
      <c r="D283" s="5">
        <v>3</v>
      </c>
      <c r="E283" s="2">
        <v>4</v>
      </c>
    </row>
    <row r="284" spans="1:5" x14ac:dyDescent="0.25">
      <c r="A284">
        <v>283</v>
      </c>
      <c r="D284" s="5">
        <v>3</v>
      </c>
      <c r="E284" s="2">
        <v>4</v>
      </c>
    </row>
    <row r="285" spans="1:5" x14ac:dyDescent="0.25">
      <c r="A285">
        <v>284</v>
      </c>
      <c r="D285" s="5">
        <v>3</v>
      </c>
      <c r="E285" s="2">
        <v>4</v>
      </c>
    </row>
    <row r="286" spans="1:5" x14ac:dyDescent="0.25">
      <c r="A286">
        <v>285</v>
      </c>
      <c r="D286" s="5">
        <v>3</v>
      </c>
      <c r="E286" s="2">
        <v>4</v>
      </c>
    </row>
    <row r="287" spans="1:5" x14ac:dyDescent="0.25">
      <c r="A287">
        <v>286</v>
      </c>
      <c r="C287" s="4">
        <v>2</v>
      </c>
      <c r="D287" s="5">
        <v>3</v>
      </c>
    </row>
    <row r="288" spans="1:5" x14ac:dyDescent="0.25">
      <c r="A288">
        <v>287</v>
      </c>
      <c r="C288" s="4">
        <v>2</v>
      </c>
      <c r="D288" s="5">
        <v>3</v>
      </c>
    </row>
    <row r="289" spans="1:5" x14ac:dyDescent="0.25">
      <c r="A289">
        <v>288</v>
      </c>
      <c r="C289" s="4">
        <v>2</v>
      </c>
      <c r="D289" s="5">
        <v>3</v>
      </c>
    </row>
    <row r="290" spans="1:5" x14ac:dyDescent="0.25">
      <c r="A290">
        <v>289</v>
      </c>
      <c r="C290" s="4">
        <v>2</v>
      </c>
    </row>
    <row r="291" spans="1:5" x14ac:dyDescent="0.25">
      <c r="A291">
        <v>290</v>
      </c>
      <c r="C291" s="4">
        <v>2</v>
      </c>
    </row>
    <row r="292" spans="1:5" x14ac:dyDescent="0.25">
      <c r="A292">
        <v>291</v>
      </c>
      <c r="C292" s="4">
        <v>2</v>
      </c>
    </row>
    <row r="293" spans="1:5" x14ac:dyDescent="0.25">
      <c r="A293">
        <v>292</v>
      </c>
      <c r="C293" s="4">
        <v>2</v>
      </c>
    </row>
    <row r="294" spans="1:5" x14ac:dyDescent="0.25">
      <c r="A294">
        <v>293</v>
      </c>
      <c r="C294" s="4">
        <v>2</v>
      </c>
    </row>
    <row r="295" spans="1:5" x14ac:dyDescent="0.25">
      <c r="A295">
        <v>294</v>
      </c>
      <c r="B295" s="3">
        <v>1</v>
      </c>
      <c r="C295" s="4">
        <v>2</v>
      </c>
    </row>
    <row r="296" spans="1:5" x14ac:dyDescent="0.25">
      <c r="A296">
        <v>295</v>
      </c>
      <c r="B296" s="3">
        <v>1</v>
      </c>
      <c r="C296" s="4">
        <v>2</v>
      </c>
    </row>
    <row r="297" spans="1:5" x14ac:dyDescent="0.25">
      <c r="A297">
        <v>296</v>
      </c>
      <c r="B297" s="3">
        <v>1</v>
      </c>
    </row>
    <row r="298" spans="1:5" x14ac:dyDescent="0.25">
      <c r="A298">
        <v>297</v>
      </c>
      <c r="B298" s="3">
        <v>1</v>
      </c>
    </row>
    <row r="299" spans="1:5" x14ac:dyDescent="0.25">
      <c r="A299">
        <v>298</v>
      </c>
      <c r="B299" s="3">
        <v>1</v>
      </c>
    </row>
    <row r="300" spans="1:5" x14ac:dyDescent="0.25">
      <c r="A300">
        <v>299</v>
      </c>
      <c r="B300" s="3">
        <v>1</v>
      </c>
      <c r="E300" s="2">
        <v>4</v>
      </c>
    </row>
    <row r="301" spans="1:5" x14ac:dyDescent="0.25">
      <c r="A301">
        <v>300</v>
      </c>
      <c r="B301" s="3">
        <v>1</v>
      </c>
      <c r="E301" s="2">
        <v>4</v>
      </c>
    </row>
    <row r="302" spans="1:5" x14ac:dyDescent="0.25">
      <c r="A302">
        <v>301</v>
      </c>
      <c r="E302" s="2">
        <v>4</v>
      </c>
    </row>
    <row r="303" spans="1:5" x14ac:dyDescent="0.25">
      <c r="A303">
        <v>302</v>
      </c>
      <c r="D303" s="5">
        <v>3</v>
      </c>
      <c r="E303" s="2">
        <v>4</v>
      </c>
    </row>
    <row r="304" spans="1:5" x14ac:dyDescent="0.25">
      <c r="A304">
        <v>303</v>
      </c>
      <c r="D304" s="5">
        <v>3</v>
      </c>
      <c r="E304" s="2">
        <v>4</v>
      </c>
    </row>
    <row r="305" spans="1:5" x14ac:dyDescent="0.25">
      <c r="A305">
        <v>304</v>
      </c>
      <c r="D305" s="5">
        <v>3</v>
      </c>
      <c r="E305" s="2">
        <v>4</v>
      </c>
    </row>
    <row r="306" spans="1:5" x14ac:dyDescent="0.25">
      <c r="A306">
        <v>305</v>
      </c>
      <c r="D306" s="5">
        <v>3</v>
      </c>
      <c r="E306" s="2">
        <v>4</v>
      </c>
    </row>
    <row r="307" spans="1:5" x14ac:dyDescent="0.25">
      <c r="A307">
        <v>306</v>
      </c>
      <c r="D307" s="5">
        <v>3</v>
      </c>
      <c r="E307" s="2">
        <v>4</v>
      </c>
    </row>
    <row r="308" spans="1:5" x14ac:dyDescent="0.25">
      <c r="A308">
        <v>307</v>
      </c>
      <c r="D308" s="5">
        <v>3</v>
      </c>
      <c r="E308" s="2">
        <v>4</v>
      </c>
    </row>
    <row r="309" spans="1:5" x14ac:dyDescent="0.25">
      <c r="A309">
        <v>308</v>
      </c>
      <c r="D309" s="5">
        <v>3</v>
      </c>
    </row>
    <row r="310" spans="1:5" x14ac:dyDescent="0.25">
      <c r="A310">
        <v>309</v>
      </c>
      <c r="C310" s="4">
        <v>2</v>
      </c>
      <c r="D310" s="5">
        <v>3</v>
      </c>
    </row>
    <row r="311" spans="1:5" x14ac:dyDescent="0.25">
      <c r="A311">
        <v>310</v>
      </c>
      <c r="C311" s="4">
        <v>2</v>
      </c>
    </row>
    <row r="312" spans="1:5" x14ac:dyDescent="0.25">
      <c r="A312">
        <v>311</v>
      </c>
      <c r="C312" s="4">
        <v>2</v>
      </c>
    </row>
    <row r="313" spans="1:5" x14ac:dyDescent="0.25">
      <c r="A313">
        <v>312</v>
      </c>
      <c r="C313" s="4">
        <v>2</v>
      </c>
    </row>
    <row r="314" spans="1:5" x14ac:dyDescent="0.25">
      <c r="A314">
        <v>313</v>
      </c>
      <c r="C314" s="4">
        <v>2</v>
      </c>
    </row>
    <row r="315" spans="1:5" x14ac:dyDescent="0.25">
      <c r="A315">
        <v>314</v>
      </c>
      <c r="C315" s="4">
        <v>2</v>
      </c>
    </row>
    <row r="316" spans="1:5" x14ac:dyDescent="0.25">
      <c r="A316">
        <v>315</v>
      </c>
      <c r="C316" s="4">
        <v>2</v>
      </c>
    </row>
    <row r="317" spans="1:5" x14ac:dyDescent="0.25">
      <c r="A317">
        <v>316</v>
      </c>
      <c r="B317" s="3">
        <v>1</v>
      </c>
      <c r="C317" s="4">
        <v>2</v>
      </c>
    </row>
    <row r="318" spans="1:5" x14ac:dyDescent="0.25">
      <c r="A318">
        <v>317</v>
      </c>
      <c r="B318" s="3">
        <v>1</v>
      </c>
      <c r="C318" s="4">
        <v>2</v>
      </c>
    </row>
    <row r="319" spans="1:5" x14ac:dyDescent="0.25">
      <c r="A319">
        <v>318</v>
      </c>
      <c r="B319" s="3">
        <v>1</v>
      </c>
    </row>
    <row r="320" spans="1:5" x14ac:dyDescent="0.25">
      <c r="A320">
        <v>319</v>
      </c>
      <c r="B320" s="3">
        <v>1</v>
      </c>
    </row>
    <row r="321" spans="1:5" x14ac:dyDescent="0.25">
      <c r="A321">
        <v>320</v>
      </c>
      <c r="B321" s="3">
        <v>1</v>
      </c>
    </row>
    <row r="322" spans="1:5" x14ac:dyDescent="0.25">
      <c r="A322">
        <v>321</v>
      </c>
      <c r="B322" s="3">
        <v>1</v>
      </c>
      <c r="E322" s="2">
        <v>4</v>
      </c>
    </row>
    <row r="323" spans="1:5" x14ac:dyDescent="0.25">
      <c r="A323">
        <v>322</v>
      </c>
      <c r="B323" s="3">
        <v>1</v>
      </c>
      <c r="E323" s="2">
        <v>4</v>
      </c>
    </row>
    <row r="324" spans="1:5" x14ac:dyDescent="0.25">
      <c r="A324">
        <v>323</v>
      </c>
      <c r="B324" s="3">
        <v>1</v>
      </c>
      <c r="E324" s="2">
        <v>4</v>
      </c>
    </row>
    <row r="325" spans="1:5" x14ac:dyDescent="0.25">
      <c r="A325">
        <v>324</v>
      </c>
      <c r="D325" s="5">
        <v>3</v>
      </c>
      <c r="E325" s="2">
        <v>4</v>
      </c>
    </row>
    <row r="326" spans="1:5" x14ac:dyDescent="0.25">
      <c r="A326">
        <v>325</v>
      </c>
      <c r="D326" s="5">
        <v>3</v>
      </c>
      <c r="E326" s="2">
        <v>4</v>
      </c>
    </row>
    <row r="327" spans="1:5" x14ac:dyDescent="0.25">
      <c r="A327">
        <v>326</v>
      </c>
      <c r="D327" s="5">
        <v>3</v>
      </c>
      <c r="E327" s="2">
        <v>4</v>
      </c>
    </row>
    <row r="328" spans="1:5" x14ac:dyDescent="0.25">
      <c r="A328">
        <v>327</v>
      </c>
      <c r="D328" s="5">
        <v>3</v>
      </c>
      <c r="E328" s="2">
        <v>4</v>
      </c>
    </row>
    <row r="329" spans="1:5" x14ac:dyDescent="0.25">
      <c r="A329">
        <v>328</v>
      </c>
      <c r="C329" s="4">
        <v>2</v>
      </c>
      <c r="D329" s="5">
        <v>3</v>
      </c>
      <c r="E329" s="2">
        <v>4</v>
      </c>
    </row>
    <row r="330" spans="1:5" x14ac:dyDescent="0.25">
      <c r="A330">
        <v>329</v>
      </c>
      <c r="C330" s="4">
        <v>2</v>
      </c>
      <c r="D330" s="5">
        <v>3</v>
      </c>
      <c r="E330" s="2">
        <v>4</v>
      </c>
    </row>
    <row r="331" spans="1:5" x14ac:dyDescent="0.25">
      <c r="A331">
        <v>330</v>
      </c>
      <c r="C331" s="4">
        <v>2</v>
      </c>
      <c r="D331" s="5">
        <v>3</v>
      </c>
    </row>
    <row r="332" spans="1:5" x14ac:dyDescent="0.25">
      <c r="A332">
        <v>331</v>
      </c>
      <c r="C332" s="4">
        <v>2</v>
      </c>
      <c r="D332" s="5">
        <v>3</v>
      </c>
    </row>
    <row r="333" spans="1:5" x14ac:dyDescent="0.25">
      <c r="A333">
        <v>332</v>
      </c>
      <c r="C333" s="4">
        <v>2</v>
      </c>
      <c r="D333" s="5">
        <v>3</v>
      </c>
    </row>
    <row r="334" spans="1:5" x14ac:dyDescent="0.25">
      <c r="A334">
        <v>333</v>
      </c>
      <c r="C334" s="4">
        <v>2</v>
      </c>
      <c r="D334" s="5">
        <v>3</v>
      </c>
    </row>
    <row r="335" spans="1:5" x14ac:dyDescent="0.25">
      <c r="A335">
        <v>334</v>
      </c>
      <c r="C335" s="4">
        <v>2</v>
      </c>
    </row>
    <row r="336" spans="1:5" x14ac:dyDescent="0.25">
      <c r="A336">
        <v>335</v>
      </c>
      <c r="C336" s="4">
        <v>2</v>
      </c>
    </row>
    <row r="337" spans="1:5" x14ac:dyDescent="0.25">
      <c r="A337">
        <v>336</v>
      </c>
      <c r="B337" s="3">
        <v>1</v>
      </c>
      <c r="C337" s="4">
        <v>2</v>
      </c>
    </row>
    <row r="338" spans="1:5" x14ac:dyDescent="0.25">
      <c r="A338">
        <v>337</v>
      </c>
      <c r="B338" s="3">
        <v>1</v>
      </c>
      <c r="C338" s="4">
        <v>2</v>
      </c>
    </row>
    <row r="339" spans="1:5" x14ac:dyDescent="0.25">
      <c r="A339">
        <v>338</v>
      </c>
      <c r="B339" s="3">
        <v>1</v>
      </c>
      <c r="C339" s="4">
        <v>2</v>
      </c>
    </row>
    <row r="340" spans="1:5" x14ac:dyDescent="0.25">
      <c r="A340">
        <v>339</v>
      </c>
      <c r="B340" s="3">
        <v>1</v>
      </c>
    </row>
    <row r="341" spans="1:5" x14ac:dyDescent="0.25">
      <c r="A341">
        <v>340</v>
      </c>
      <c r="B341" s="3">
        <v>1</v>
      </c>
    </row>
    <row r="342" spans="1:5" x14ac:dyDescent="0.25">
      <c r="A342">
        <v>341</v>
      </c>
      <c r="B342" s="3">
        <v>1</v>
      </c>
    </row>
    <row r="343" spans="1:5" x14ac:dyDescent="0.25">
      <c r="A343">
        <v>342</v>
      </c>
      <c r="B343" s="3">
        <v>1</v>
      </c>
    </row>
    <row r="344" spans="1:5" x14ac:dyDescent="0.25">
      <c r="A344">
        <v>343</v>
      </c>
      <c r="B344" s="3">
        <v>1</v>
      </c>
    </row>
    <row r="345" spans="1:5" x14ac:dyDescent="0.25">
      <c r="A345">
        <v>344</v>
      </c>
      <c r="B345" s="3">
        <v>1</v>
      </c>
      <c r="E345" s="2">
        <v>4</v>
      </c>
    </row>
    <row r="346" spans="1:5" x14ac:dyDescent="0.25">
      <c r="A346">
        <v>345</v>
      </c>
      <c r="D346" s="5">
        <v>3</v>
      </c>
      <c r="E346" s="2">
        <v>4</v>
      </c>
    </row>
    <row r="347" spans="1:5" x14ac:dyDescent="0.25">
      <c r="A347">
        <v>346</v>
      </c>
      <c r="D347" s="5">
        <v>3</v>
      </c>
      <c r="E347" s="2">
        <v>4</v>
      </c>
    </row>
    <row r="348" spans="1:5" x14ac:dyDescent="0.25">
      <c r="A348">
        <v>347</v>
      </c>
      <c r="D348" s="5">
        <v>3</v>
      </c>
      <c r="E348" s="2">
        <v>4</v>
      </c>
    </row>
    <row r="349" spans="1:5" x14ac:dyDescent="0.25">
      <c r="A349">
        <v>348</v>
      </c>
      <c r="D349" s="5">
        <v>3</v>
      </c>
      <c r="E349" s="2">
        <v>4</v>
      </c>
    </row>
    <row r="350" spans="1:5" x14ac:dyDescent="0.25">
      <c r="A350">
        <v>349</v>
      </c>
      <c r="D350" s="5">
        <v>3</v>
      </c>
      <c r="E350" s="2">
        <v>4</v>
      </c>
    </row>
    <row r="351" spans="1:5" x14ac:dyDescent="0.25">
      <c r="A351">
        <v>350</v>
      </c>
      <c r="D351" s="5">
        <v>3</v>
      </c>
      <c r="E351" s="2">
        <v>4</v>
      </c>
    </row>
    <row r="352" spans="1:5" x14ac:dyDescent="0.25">
      <c r="A352">
        <v>351</v>
      </c>
      <c r="D352" s="5">
        <v>3</v>
      </c>
      <c r="E352" s="2">
        <v>4</v>
      </c>
    </row>
    <row r="353" spans="1:5" x14ac:dyDescent="0.25">
      <c r="A353">
        <v>352</v>
      </c>
      <c r="D353" s="5">
        <v>3</v>
      </c>
      <c r="E353" s="2">
        <v>4</v>
      </c>
    </row>
    <row r="354" spans="1:5" x14ac:dyDescent="0.25">
      <c r="A354">
        <v>353</v>
      </c>
      <c r="D354" s="5">
        <v>3</v>
      </c>
    </row>
    <row r="355" spans="1:5" x14ac:dyDescent="0.25">
      <c r="A355">
        <v>354</v>
      </c>
      <c r="C355" s="4">
        <v>2</v>
      </c>
    </row>
    <row r="356" spans="1:5" x14ac:dyDescent="0.25">
      <c r="A356">
        <v>355</v>
      </c>
      <c r="C356" s="4">
        <v>2</v>
      </c>
    </row>
    <row r="357" spans="1:5" x14ac:dyDescent="0.25">
      <c r="A357">
        <v>356</v>
      </c>
      <c r="C357" s="4">
        <v>2</v>
      </c>
    </row>
    <row r="358" spans="1:5" x14ac:dyDescent="0.25">
      <c r="A358">
        <v>357</v>
      </c>
      <c r="C358" s="4">
        <v>2</v>
      </c>
    </row>
    <row r="359" spans="1:5" x14ac:dyDescent="0.25">
      <c r="A359">
        <v>358</v>
      </c>
      <c r="C359" s="4">
        <v>2</v>
      </c>
    </row>
    <row r="360" spans="1:5" x14ac:dyDescent="0.25">
      <c r="A360">
        <v>359</v>
      </c>
      <c r="C360" s="4">
        <v>2</v>
      </c>
    </row>
    <row r="361" spans="1:5" x14ac:dyDescent="0.25">
      <c r="A361">
        <v>360</v>
      </c>
      <c r="B361" s="3">
        <v>1</v>
      </c>
      <c r="C361" s="4">
        <v>2</v>
      </c>
    </row>
    <row r="362" spans="1:5" x14ac:dyDescent="0.25">
      <c r="A362">
        <v>361</v>
      </c>
      <c r="B362" s="3">
        <v>1</v>
      </c>
      <c r="C362" s="4">
        <v>2</v>
      </c>
    </row>
    <row r="363" spans="1:5" x14ac:dyDescent="0.25">
      <c r="A363">
        <v>362</v>
      </c>
      <c r="B363" s="3">
        <v>1</v>
      </c>
      <c r="C363" s="4">
        <v>2</v>
      </c>
    </row>
    <row r="364" spans="1:5" x14ac:dyDescent="0.25">
      <c r="A364">
        <v>363</v>
      </c>
      <c r="B364" s="3">
        <v>1</v>
      </c>
    </row>
    <row r="365" spans="1:5" x14ac:dyDescent="0.25">
      <c r="A365">
        <v>364</v>
      </c>
      <c r="B365" s="3">
        <v>1</v>
      </c>
    </row>
    <row r="366" spans="1:5" x14ac:dyDescent="0.25">
      <c r="A366">
        <v>365</v>
      </c>
      <c r="B366" s="3">
        <v>1</v>
      </c>
    </row>
    <row r="367" spans="1:5" x14ac:dyDescent="0.25">
      <c r="A367">
        <v>366</v>
      </c>
      <c r="B367" s="3">
        <v>1</v>
      </c>
    </row>
    <row r="368" spans="1:5" x14ac:dyDescent="0.25">
      <c r="A368">
        <v>367</v>
      </c>
      <c r="B368" s="3">
        <v>1</v>
      </c>
      <c r="E368" s="2">
        <v>4</v>
      </c>
    </row>
    <row r="369" spans="1:5" x14ac:dyDescent="0.25">
      <c r="A369">
        <v>368</v>
      </c>
      <c r="B369" s="3">
        <v>1</v>
      </c>
      <c r="E369" s="2">
        <v>4</v>
      </c>
    </row>
    <row r="370" spans="1:5" x14ac:dyDescent="0.25">
      <c r="A370">
        <v>369</v>
      </c>
      <c r="D370" s="5">
        <v>3</v>
      </c>
      <c r="E370" s="2">
        <v>4</v>
      </c>
    </row>
    <row r="371" spans="1:5" x14ac:dyDescent="0.25">
      <c r="A371">
        <v>370</v>
      </c>
      <c r="D371" s="5">
        <v>3</v>
      </c>
      <c r="E371" s="2">
        <v>4</v>
      </c>
    </row>
    <row r="372" spans="1:5" x14ac:dyDescent="0.25">
      <c r="A372">
        <v>371</v>
      </c>
      <c r="D372" s="5">
        <v>3</v>
      </c>
      <c r="E372" s="2">
        <v>4</v>
      </c>
    </row>
    <row r="373" spans="1:5" x14ac:dyDescent="0.25">
      <c r="A373">
        <v>372</v>
      </c>
      <c r="D373" s="5">
        <v>3</v>
      </c>
      <c r="E373" s="2">
        <v>4</v>
      </c>
    </row>
    <row r="374" spans="1:5" x14ac:dyDescent="0.25">
      <c r="A374">
        <v>373</v>
      </c>
      <c r="D374" s="5">
        <v>3</v>
      </c>
      <c r="E374" s="2">
        <v>4</v>
      </c>
    </row>
    <row r="375" spans="1:5" x14ac:dyDescent="0.25">
      <c r="A375">
        <v>374</v>
      </c>
      <c r="D375" s="5">
        <v>3</v>
      </c>
      <c r="E375" s="2">
        <v>4</v>
      </c>
    </row>
    <row r="376" spans="1:5" x14ac:dyDescent="0.25">
      <c r="A376">
        <v>375</v>
      </c>
      <c r="D376" s="5">
        <v>3</v>
      </c>
    </row>
    <row r="377" spans="1:5" x14ac:dyDescent="0.25">
      <c r="A377">
        <v>376</v>
      </c>
      <c r="D377" s="5">
        <v>3</v>
      </c>
    </row>
    <row r="378" spans="1:5" x14ac:dyDescent="0.25">
      <c r="A378">
        <v>377</v>
      </c>
      <c r="C378" s="4">
        <v>2</v>
      </c>
    </row>
    <row r="379" spans="1:5" x14ac:dyDescent="0.25">
      <c r="A379">
        <v>378</v>
      </c>
      <c r="C379" s="4">
        <v>2</v>
      </c>
    </row>
    <row r="380" spans="1:5" x14ac:dyDescent="0.25">
      <c r="A380">
        <v>379</v>
      </c>
      <c r="C380" s="4">
        <v>2</v>
      </c>
    </row>
    <row r="381" spans="1:5" x14ac:dyDescent="0.25">
      <c r="A381">
        <v>380</v>
      </c>
      <c r="C381" s="4">
        <v>2</v>
      </c>
    </row>
    <row r="382" spans="1:5" x14ac:dyDescent="0.25">
      <c r="A382">
        <v>381</v>
      </c>
      <c r="C382" s="4">
        <v>2</v>
      </c>
    </row>
    <row r="383" spans="1:5" x14ac:dyDescent="0.25">
      <c r="A383">
        <v>382</v>
      </c>
      <c r="C383" s="4">
        <v>2</v>
      </c>
    </row>
    <row r="384" spans="1:5" x14ac:dyDescent="0.25">
      <c r="A384">
        <v>383</v>
      </c>
      <c r="C384" s="4">
        <v>2</v>
      </c>
    </row>
    <row r="385" spans="1:5" x14ac:dyDescent="0.25">
      <c r="A385">
        <v>384</v>
      </c>
      <c r="B385" s="3">
        <v>1</v>
      </c>
      <c r="C385" s="4">
        <v>2</v>
      </c>
    </row>
    <row r="386" spans="1:5" x14ac:dyDescent="0.25">
      <c r="A386">
        <v>385</v>
      </c>
      <c r="B386" s="3">
        <v>1</v>
      </c>
    </row>
    <row r="387" spans="1:5" x14ac:dyDescent="0.25">
      <c r="A387">
        <v>386</v>
      </c>
      <c r="B387" s="3">
        <v>1</v>
      </c>
    </row>
    <row r="388" spans="1:5" x14ac:dyDescent="0.25">
      <c r="A388">
        <v>387</v>
      </c>
      <c r="B388" s="3">
        <v>1</v>
      </c>
    </row>
    <row r="389" spans="1:5" x14ac:dyDescent="0.25">
      <c r="A389">
        <v>388</v>
      </c>
      <c r="B389" s="3">
        <v>1</v>
      </c>
      <c r="E389" s="2">
        <v>4</v>
      </c>
    </row>
    <row r="390" spans="1:5" x14ac:dyDescent="0.25">
      <c r="A390">
        <v>389</v>
      </c>
      <c r="B390" s="3">
        <v>1</v>
      </c>
      <c r="E390" s="2">
        <v>4</v>
      </c>
    </row>
    <row r="391" spans="1:5" x14ac:dyDescent="0.25">
      <c r="A391">
        <v>390</v>
      </c>
      <c r="B391" s="3">
        <v>1</v>
      </c>
      <c r="E391" s="2">
        <v>4</v>
      </c>
    </row>
    <row r="392" spans="1:5" x14ac:dyDescent="0.25">
      <c r="A392">
        <v>391</v>
      </c>
      <c r="B392" s="3">
        <v>1</v>
      </c>
      <c r="E392" s="2">
        <v>4</v>
      </c>
    </row>
    <row r="393" spans="1:5" x14ac:dyDescent="0.25">
      <c r="A393">
        <v>392</v>
      </c>
      <c r="E393" s="2">
        <v>4</v>
      </c>
    </row>
    <row r="394" spans="1:5" x14ac:dyDescent="0.25">
      <c r="A394">
        <v>393</v>
      </c>
      <c r="D394" s="5">
        <v>3</v>
      </c>
      <c r="E394" s="2">
        <v>4</v>
      </c>
    </row>
    <row r="395" spans="1:5" x14ac:dyDescent="0.25">
      <c r="A395">
        <v>394</v>
      </c>
      <c r="D395" s="5">
        <v>3</v>
      </c>
      <c r="E395" s="2">
        <v>4</v>
      </c>
    </row>
    <row r="396" spans="1:5" x14ac:dyDescent="0.25">
      <c r="A396">
        <v>395</v>
      </c>
      <c r="D396" s="5">
        <v>3</v>
      </c>
      <c r="E396" s="2">
        <v>4</v>
      </c>
    </row>
    <row r="397" spans="1:5" x14ac:dyDescent="0.25">
      <c r="A397">
        <v>396</v>
      </c>
      <c r="D397" s="5">
        <v>3</v>
      </c>
      <c r="E397" s="2">
        <v>4</v>
      </c>
    </row>
    <row r="398" spans="1:5" x14ac:dyDescent="0.25">
      <c r="A398">
        <v>397</v>
      </c>
      <c r="C398" s="4">
        <v>2</v>
      </c>
      <c r="D398" s="5">
        <v>3</v>
      </c>
    </row>
    <row r="399" spans="1:5" x14ac:dyDescent="0.25">
      <c r="A399">
        <v>398</v>
      </c>
      <c r="C399" s="4">
        <v>2</v>
      </c>
      <c r="D399" s="5">
        <v>3</v>
      </c>
    </row>
    <row r="400" spans="1:5" x14ac:dyDescent="0.25">
      <c r="A400">
        <v>399</v>
      </c>
      <c r="C400" s="4">
        <v>2</v>
      </c>
      <c r="D400" s="5">
        <v>3</v>
      </c>
    </row>
    <row r="401" spans="1:5" x14ac:dyDescent="0.25">
      <c r="A401">
        <v>400</v>
      </c>
      <c r="C401" s="4">
        <v>2</v>
      </c>
      <c r="D401" s="5">
        <v>3</v>
      </c>
    </row>
    <row r="402" spans="1:5" x14ac:dyDescent="0.25">
      <c r="A402">
        <v>401</v>
      </c>
      <c r="C402" s="4">
        <v>2</v>
      </c>
      <c r="D402" s="5">
        <v>3</v>
      </c>
    </row>
    <row r="403" spans="1:5" x14ac:dyDescent="0.25">
      <c r="A403">
        <v>402</v>
      </c>
      <c r="C403" s="4">
        <v>2</v>
      </c>
      <c r="D403" s="5">
        <v>3</v>
      </c>
    </row>
    <row r="404" spans="1:5" x14ac:dyDescent="0.25">
      <c r="A404">
        <v>403</v>
      </c>
      <c r="C404" s="4">
        <v>2</v>
      </c>
    </row>
    <row r="405" spans="1:5" x14ac:dyDescent="0.25">
      <c r="A405">
        <v>404</v>
      </c>
      <c r="C405" s="4">
        <v>2</v>
      </c>
    </row>
    <row r="406" spans="1:5" x14ac:dyDescent="0.25">
      <c r="A406">
        <v>405</v>
      </c>
      <c r="B406" s="3">
        <v>1</v>
      </c>
      <c r="C406" s="4">
        <v>2</v>
      </c>
    </row>
    <row r="407" spans="1:5" x14ac:dyDescent="0.25">
      <c r="A407">
        <v>406</v>
      </c>
      <c r="B407" s="3">
        <v>1</v>
      </c>
      <c r="C407" s="4">
        <v>2</v>
      </c>
    </row>
    <row r="408" spans="1:5" x14ac:dyDescent="0.25">
      <c r="A408">
        <v>407</v>
      </c>
      <c r="B408" s="3">
        <v>1</v>
      </c>
    </row>
    <row r="409" spans="1:5" x14ac:dyDescent="0.25">
      <c r="A409">
        <v>408</v>
      </c>
      <c r="B409" s="3">
        <v>1</v>
      </c>
    </row>
    <row r="410" spans="1:5" x14ac:dyDescent="0.25">
      <c r="A410">
        <v>409</v>
      </c>
      <c r="B410" s="3">
        <v>1</v>
      </c>
    </row>
    <row r="411" spans="1:5" x14ac:dyDescent="0.25">
      <c r="A411">
        <v>410</v>
      </c>
      <c r="B411" s="3">
        <v>1</v>
      </c>
      <c r="E411" s="2">
        <v>4</v>
      </c>
    </row>
    <row r="412" spans="1:5" x14ac:dyDescent="0.25">
      <c r="A412">
        <v>411</v>
      </c>
      <c r="B412" s="3">
        <v>1</v>
      </c>
      <c r="E412" s="2">
        <v>4</v>
      </c>
    </row>
    <row r="413" spans="1:5" x14ac:dyDescent="0.25">
      <c r="A413">
        <v>412</v>
      </c>
      <c r="B413" s="3">
        <v>1</v>
      </c>
      <c r="E413" s="2">
        <v>4</v>
      </c>
    </row>
    <row r="414" spans="1:5" x14ac:dyDescent="0.25">
      <c r="A414">
        <v>413</v>
      </c>
      <c r="B414" s="3">
        <v>1</v>
      </c>
      <c r="E414" s="2">
        <v>4</v>
      </c>
    </row>
    <row r="415" spans="1:5" x14ac:dyDescent="0.25">
      <c r="A415">
        <v>414</v>
      </c>
      <c r="B415" s="3">
        <v>1</v>
      </c>
      <c r="E415" s="2">
        <v>4</v>
      </c>
    </row>
    <row r="416" spans="1:5" x14ac:dyDescent="0.25">
      <c r="A416">
        <v>415</v>
      </c>
      <c r="D416" s="5">
        <v>3</v>
      </c>
      <c r="E416" s="2">
        <v>4</v>
      </c>
    </row>
    <row r="417" spans="1:5" x14ac:dyDescent="0.25">
      <c r="A417">
        <v>416</v>
      </c>
      <c r="D417" s="5">
        <v>3</v>
      </c>
      <c r="E417" s="2">
        <v>4</v>
      </c>
    </row>
    <row r="418" spans="1:5" x14ac:dyDescent="0.25">
      <c r="A418">
        <v>417</v>
      </c>
      <c r="D418" s="5">
        <v>3</v>
      </c>
      <c r="E418" s="2">
        <v>4</v>
      </c>
    </row>
    <row r="419" spans="1:5" x14ac:dyDescent="0.25">
      <c r="A419">
        <v>418</v>
      </c>
      <c r="D419" s="5">
        <v>3</v>
      </c>
      <c r="E419" s="2">
        <v>4</v>
      </c>
    </row>
    <row r="420" spans="1:5" x14ac:dyDescent="0.25">
      <c r="A420">
        <v>419</v>
      </c>
      <c r="C420" s="4">
        <v>2</v>
      </c>
      <c r="D420" s="5">
        <v>3</v>
      </c>
      <c r="E420" s="2">
        <v>4</v>
      </c>
    </row>
    <row r="421" spans="1:5" x14ac:dyDescent="0.25">
      <c r="A421">
        <v>420</v>
      </c>
      <c r="C421" s="4">
        <v>2</v>
      </c>
      <c r="D421" s="5">
        <v>3</v>
      </c>
    </row>
    <row r="422" spans="1:5" x14ac:dyDescent="0.25">
      <c r="A422">
        <v>421</v>
      </c>
      <c r="C422" s="4">
        <v>2</v>
      </c>
      <c r="D422" s="5">
        <v>3</v>
      </c>
    </row>
    <row r="423" spans="1:5" x14ac:dyDescent="0.25">
      <c r="A423">
        <v>422</v>
      </c>
      <c r="C423" s="4">
        <v>2</v>
      </c>
      <c r="D423" s="5">
        <v>3</v>
      </c>
    </row>
    <row r="424" spans="1:5" x14ac:dyDescent="0.25">
      <c r="A424">
        <v>423</v>
      </c>
      <c r="C424" s="4">
        <v>2</v>
      </c>
      <c r="D424" s="5">
        <v>3</v>
      </c>
    </row>
    <row r="425" spans="1:5" x14ac:dyDescent="0.25">
      <c r="A425">
        <v>424</v>
      </c>
      <c r="C425" s="4">
        <v>2</v>
      </c>
      <c r="D425" s="5">
        <v>3</v>
      </c>
    </row>
    <row r="426" spans="1:5" x14ac:dyDescent="0.25">
      <c r="A426">
        <v>425</v>
      </c>
      <c r="C426" s="4">
        <v>2</v>
      </c>
      <c r="D426" s="5">
        <v>3</v>
      </c>
    </row>
    <row r="427" spans="1:5" x14ac:dyDescent="0.25">
      <c r="A427">
        <v>426</v>
      </c>
      <c r="C427" s="4">
        <v>2</v>
      </c>
    </row>
    <row r="428" spans="1:5" x14ac:dyDescent="0.25">
      <c r="A428">
        <v>427</v>
      </c>
      <c r="C428" s="4">
        <v>2</v>
      </c>
    </row>
    <row r="429" spans="1:5" x14ac:dyDescent="0.25">
      <c r="A429">
        <v>428</v>
      </c>
      <c r="B429" s="3">
        <v>1</v>
      </c>
      <c r="C429" s="4">
        <v>2</v>
      </c>
    </row>
    <row r="430" spans="1:5" x14ac:dyDescent="0.25">
      <c r="A430">
        <v>429</v>
      </c>
      <c r="B430" s="3">
        <v>1</v>
      </c>
      <c r="C430" s="4">
        <v>2</v>
      </c>
    </row>
    <row r="431" spans="1:5" x14ac:dyDescent="0.25">
      <c r="A431">
        <v>430</v>
      </c>
      <c r="B431" s="3">
        <v>1</v>
      </c>
      <c r="C431" s="4">
        <v>2</v>
      </c>
    </row>
    <row r="432" spans="1:5" x14ac:dyDescent="0.25">
      <c r="A432">
        <v>431</v>
      </c>
      <c r="B432" s="3">
        <v>1</v>
      </c>
    </row>
    <row r="433" spans="1:5" x14ac:dyDescent="0.25">
      <c r="A433">
        <v>432</v>
      </c>
      <c r="B433" s="3">
        <v>1</v>
      </c>
    </row>
    <row r="434" spans="1:5" x14ac:dyDescent="0.25">
      <c r="A434">
        <v>433</v>
      </c>
      <c r="B434" s="3">
        <v>1</v>
      </c>
    </row>
    <row r="435" spans="1:5" x14ac:dyDescent="0.25">
      <c r="A435">
        <v>434</v>
      </c>
      <c r="B435" s="3">
        <v>1</v>
      </c>
    </row>
    <row r="436" spans="1:5" x14ac:dyDescent="0.25">
      <c r="A436">
        <v>435</v>
      </c>
      <c r="B436" s="3">
        <v>1</v>
      </c>
      <c r="E436" s="2">
        <v>4</v>
      </c>
    </row>
    <row r="437" spans="1:5" x14ac:dyDescent="0.25">
      <c r="A437">
        <v>436</v>
      </c>
      <c r="B437" s="3">
        <v>1</v>
      </c>
      <c r="E437" s="2">
        <v>4</v>
      </c>
    </row>
    <row r="438" spans="1:5" x14ac:dyDescent="0.25">
      <c r="A438">
        <v>437</v>
      </c>
      <c r="B438" s="3">
        <v>1</v>
      </c>
      <c r="E438" s="2">
        <v>4</v>
      </c>
    </row>
    <row r="439" spans="1:5" x14ac:dyDescent="0.25">
      <c r="A439">
        <v>438</v>
      </c>
      <c r="D439" s="5">
        <v>3</v>
      </c>
      <c r="E439" s="2">
        <v>4</v>
      </c>
    </row>
    <row r="440" spans="1:5" x14ac:dyDescent="0.25">
      <c r="A440">
        <v>439</v>
      </c>
      <c r="D440" s="5">
        <v>3</v>
      </c>
      <c r="E440" s="2">
        <v>4</v>
      </c>
    </row>
    <row r="441" spans="1:5" x14ac:dyDescent="0.25">
      <c r="A441">
        <v>440</v>
      </c>
      <c r="D441" s="5">
        <v>3</v>
      </c>
      <c r="E441" s="2">
        <v>4</v>
      </c>
    </row>
    <row r="442" spans="1:5" x14ac:dyDescent="0.25">
      <c r="A442">
        <v>441</v>
      </c>
      <c r="D442" s="5">
        <v>3</v>
      </c>
      <c r="E442" s="2">
        <v>4</v>
      </c>
    </row>
    <row r="443" spans="1:5" x14ac:dyDescent="0.25">
      <c r="A443">
        <v>442</v>
      </c>
      <c r="C443" s="4">
        <v>2</v>
      </c>
      <c r="D443" s="5">
        <v>3</v>
      </c>
      <c r="E443" s="2">
        <v>4</v>
      </c>
    </row>
    <row r="444" spans="1:5" x14ac:dyDescent="0.25">
      <c r="A444">
        <v>443</v>
      </c>
      <c r="C444" s="4">
        <v>2</v>
      </c>
      <c r="D444" s="5">
        <v>3</v>
      </c>
      <c r="E444" s="2">
        <v>4</v>
      </c>
    </row>
    <row r="445" spans="1:5" x14ac:dyDescent="0.25">
      <c r="A445">
        <v>444</v>
      </c>
      <c r="C445" s="4">
        <v>2</v>
      </c>
      <c r="D445" s="5">
        <v>3</v>
      </c>
      <c r="E445" s="2">
        <v>4</v>
      </c>
    </row>
    <row r="446" spans="1:5" x14ac:dyDescent="0.25">
      <c r="A446">
        <v>445</v>
      </c>
      <c r="C446" s="4">
        <v>2</v>
      </c>
      <c r="D446" s="5">
        <v>3</v>
      </c>
    </row>
    <row r="447" spans="1:5" x14ac:dyDescent="0.25">
      <c r="A447">
        <v>446</v>
      </c>
      <c r="C447" s="4">
        <v>2</v>
      </c>
      <c r="D447" s="5">
        <v>3</v>
      </c>
    </row>
    <row r="448" spans="1:5" x14ac:dyDescent="0.25">
      <c r="A448">
        <v>447</v>
      </c>
      <c r="C448" s="4">
        <v>2</v>
      </c>
      <c r="D448" s="5">
        <v>3</v>
      </c>
    </row>
    <row r="449" spans="1:5" x14ac:dyDescent="0.25">
      <c r="A449">
        <v>448</v>
      </c>
      <c r="C449" s="4">
        <v>2</v>
      </c>
      <c r="D449" s="5">
        <v>3</v>
      </c>
    </row>
    <row r="450" spans="1:5" x14ac:dyDescent="0.25">
      <c r="A450">
        <v>449</v>
      </c>
      <c r="C450" s="4">
        <v>2</v>
      </c>
      <c r="D450" s="5">
        <v>3</v>
      </c>
    </row>
    <row r="451" spans="1:5" x14ac:dyDescent="0.25">
      <c r="A451">
        <v>450</v>
      </c>
      <c r="C451" s="4">
        <v>2</v>
      </c>
      <c r="D451" s="5">
        <v>3</v>
      </c>
    </row>
    <row r="452" spans="1:5" x14ac:dyDescent="0.25">
      <c r="A452">
        <v>451</v>
      </c>
      <c r="C452" s="4">
        <v>2</v>
      </c>
    </row>
    <row r="453" spans="1:5" x14ac:dyDescent="0.25">
      <c r="A453">
        <v>452</v>
      </c>
      <c r="B453" s="3">
        <v>1</v>
      </c>
      <c r="C453" s="4">
        <v>2</v>
      </c>
    </row>
    <row r="454" spans="1:5" x14ac:dyDescent="0.25">
      <c r="A454">
        <v>453</v>
      </c>
      <c r="B454" s="3">
        <v>1</v>
      </c>
      <c r="C454" s="4">
        <v>2</v>
      </c>
    </row>
    <row r="455" spans="1:5" x14ac:dyDescent="0.25">
      <c r="A455">
        <v>454</v>
      </c>
      <c r="B455" s="3">
        <v>1</v>
      </c>
      <c r="C455" s="4">
        <v>2</v>
      </c>
    </row>
    <row r="456" spans="1:5" x14ac:dyDescent="0.25">
      <c r="A456">
        <v>455</v>
      </c>
      <c r="B456" s="3">
        <v>1</v>
      </c>
    </row>
    <row r="457" spans="1:5" x14ac:dyDescent="0.25">
      <c r="A457">
        <v>456</v>
      </c>
      <c r="B457" s="3">
        <v>1</v>
      </c>
    </row>
    <row r="458" spans="1:5" x14ac:dyDescent="0.25">
      <c r="A458">
        <v>457</v>
      </c>
      <c r="B458" s="3">
        <v>1</v>
      </c>
    </row>
    <row r="459" spans="1:5" x14ac:dyDescent="0.25">
      <c r="A459">
        <v>458</v>
      </c>
      <c r="B459" s="3">
        <v>1</v>
      </c>
    </row>
    <row r="460" spans="1:5" x14ac:dyDescent="0.25">
      <c r="A460">
        <v>459</v>
      </c>
      <c r="B460" s="3">
        <v>1</v>
      </c>
      <c r="E460" s="2">
        <v>4</v>
      </c>
    </row>
    <row r="461" spans="1:5" x14ac:dyDescent="0.25">
      <c r="A461">
        <v>460</v>
      </c>
      <c r="B461" s="3">
        <v>1</v>
      </c>
      <c r="E461" s="2">
        <v>4</v>
      </c>
    </row>
    <row r="462" spans="1:5" x14ac:dyDescent="0.25">
      <c r="A462">
        <v>461</v>
      </c>
      <c r="B462" s="3">
        <v>1</v>
      </c>
      <c r="E462" s="2">
        <v>4</v>
      </c>
    </row>
    <row r="463" spans="1:5" x14ac:dyDescent="0.25">
      <c r="A463">
        <v>462</v>
      </c>
      <c r="B463" s="3">
        <v>1</v>
      </c>
      <c r="E463" s="2">
        <v>4</v>
      </c>
    </row>
    <row r="464" spans="1:5" x14ac:dyDescent="0.25">
      <c r="A464">
        <v>463</v>
      </c>
      <c r="B464" s="3">
        <v>1</v>
      </c>
      <c r="E464" s="2">
        <v>4</v>
      </c>
    </row>
    <row r="465" spans="1:5" x14ac:dyDescent="0.25">
      <c r="A465">
        <v>464</v>
      </c>
      <c r="B465" s="3">
        <v>1</v>
      </c>
      <c r="D465" s="5">
        <v>3</v>
      </c>
      <c r="E465" s="2">
        <v>4</v>
      </c>
    </row>
    <row r="466" spans="1:5" x14ac:dyDescent="0.25">
      <c r="A466">
        <v>465</v>
      </c>
      <c r="D466" s="5">
        <v>3</v>
      </c>
      <c r="E466" s="2">
        <v>4</v>
      </c>
    </row>
    <row r="467" spans="1:5" x14ac:dyDescent="0.25">
      <c r="A467">
        <v>466</v>
      </c>
      <c r="D467" s="5">
        <v>3</v>
      </c>
      <c r="E467" s="2">
        <v>4</v>
      </c>
    </row>
    <row r="468" spans="1:5" x14ac:dyDescent="0.25">
      <c r="A468">
        <v>467</v>
      </c>
      <c r="C468" s="4">
        <v>2</v>
      </c>
      <c r="D468" s="5">
        <v>3</v>
      </c>
      <c r="E468" s="2">
        <v>4</v>
      </c>
    </row>
    <row r="469" spans="1:5" x14ac:dyDescent="0.25">
      <c r="A469">
        <v>468</v>
      </c>
      <c r="C469" s="4">
        <v>2</v>
      </c>
      <c r="D469" s="5">
        <v>3</v>
      </c>
      <c r="E469" s="2">
        <v>4</v>
      </c>
    </row>
    <row r="470" spans="1:5" x14ac:dyDescent="0.25">
      <c r="A470">
        <v>469</v>
      </c>
      <c r="C470" s="4">
        <v>2</v>
      </c>
      <c r="D470" s="5">
        <v>3</v>
      </c>
      <c r="E470" s="2">
        <v>4</v>
      </c>
    </row>
    <row r="471" spans="1:5" x14ac:dyDescent="0.25">
      <c r="A471">
        <v>470</v>
      </c>
      <c r="C471" s="4">
        <v>2</v>
      </c>
      <c r="D471" s="5">
        <v>3</v>
      </c>
    </row>
    <row r="472" spans="1:5" x14ac:dyDescent="0.25">
      <c r="A472">
        <v>471</v>
      </c>
      <c r="C472" s="4">
        <v>2</v>
      </c>
      <c r="D472" s="5">
        <v>3</v>
      </c>
    </row>
    <row r="473" spans="1:5" x14ac:dyDescent="0.25">
      <c r="A473">
        <v>472</v>
      </c>
      <c r="C473" s="4">
        <v>2</v>
      </c>
      <c r="D473" s="5">
        <v>3</v>
      </c>
    </row>
    <row r="474" spans="1:5" x14ac:dyDescent="0.25">
      <c r="A474">
        <v>473</v>
      </c>
      <c r="C474" s="4">
        <v>2</v>
      </c>
      <c r="D474" s="5">
        <v>3</v>
      </c>
    </row>
    <row r="475" spans="1:5" x14ac:dyDescent="0.25">
      <c r="A475">
        <v>474</v>
      </c>
      <c r="C475" s="4">
        <v>2</v>
      </c>
      <c r="D475" s="5">
        <v>3</v>
      </c>
    </row>
    <row r="476" spans="1:5" x14ac:dyDescent="0.25">
      <c r="A476">
        <v>475</v>
      </c>
      <c r="C476" s="4">
        <v>2</v>
      </c>
      <c r="D476" s="5">
        <v>3</v>
      </c>
    </row>
    <row r="477" spans="1:5" x14ac:dyDescent="0.25">
      <c r="A477">
        <v>476</v>
      </c>
      <c r="C477" s="4">
        <v>2</v>
      </c>
      <c r="D477" s="5">
        <v>3</v>
      </c>
    </row>
    <row r="478" spans="1:5" x14ac:dyDescent="0.25">
      <c r="A478">
        <v>477</v>
      </c>
      <c r="C478" s="4">
        <v>2</v>
      </c>
      <c r="D478" s="5">
        <v>3</v>
      </c>
    </row>
    <row r="479" spans="1:5" x14ac:dyDescent="0.25">
      <c r="A479">
        <v>478</v>
      </c>
      <c r="C479" s="4">
        <v>2</v>
      </c>
      <c r="D479" s="5">
        <v>3</v>
      </c>
    </row>
    <row r="480" spans="1:5" x14ac:dyDescent="0.25">
      <c r="A480">
        <v>479</v>
      </c>
      <c r="C480" s="4">
        <v>2</v>
      </c>
      <c r="D480" s="5">
        <v>3</v>
      </c>
    </row>
    <row r="481" spans="1:6" x14ac:dyDescent="0.25">
      <c r="A481">
        <v>480</v>
      </c>
      <c r="B481" s="3">
        <v>1</v>
      </c>
      <c r="C481" s="4">
        <v>2</v>
      </c>
      <c r="D481" s="5">
        <v>3</v>
      </c>
    </row>
    <row r="482" spans="1:6" x14ac:dyDescent="0.25">
      <c r="A482">
        <v>481</v>
      </c>
      <c r="B482" s="3">
        <v>1</v>
      </c>
      <c r="C482" s="4">
        <v>2</v>
      </c>
      <c r="D482" s="5">
        <v>3</v>
      </c>
    </row>
    <row r="483" spans="1:6" x14ac:dyDescent="0.25">
      <c r="A483">
        <v>482</v>
      </c>
      <c r="B483" s="3">
        <v>1</v>
      </c>
      <c r="C483" s="4">
        <v>2</v>
      </c>
    </row>
    <row r="484" spans="1:6" x14ac:dyDescent="0.25">
      <c r="A484">
        <v>483</v>
      </c>
      <c r="B484" s="3">
        <v>1</v>
      </c>
      <c r="C484" s="4">
        <v>2</v>
      </c>
      <c r="E484" s="2">
        <v>4</v>
      </c>
    </row>
    <row r="485" spans="1:6" x14ac:dyDescent="0.25">
      <c r="A485">
        <v>484</v>
      </c>
      <c r="B485" s="3">
        <v>1</v>
      </c>
      <c r="E485" s="2">
        <v>4</v>
      </c>
    </row>
    <row r="486" spans="1:6" x14ac:dyDescent="0.25">
      <c r="A486">
        <v>485</v>
      </c>
      <c r="B486" s="3">
        <v>1</v>
      </c>
      <c r="E486" s="2">
        <v>4</v>
      </c>
      <c r="F486" t="s">
        <v>22</v>
      </c>
    </row>
    <row r="487" spans="1:6" x14ac:dyDescent="0.25">
      <c r="A487">
        <v>486</v>
      </c>
    </row>
    <row r="488" spans="1:6" x14ac:dyDescent="0.25">
      <c r="A488">
        <v>487</v>
      </c>
      <c r="F488" t="s">
        <v>22</v>
      </c>
    </row>
    <row r="489" spans="1:6" x14ac:dyDescent="0.25">
      <c r="A489">
        <v>488</v>
      </c>
      <c r="C489" s="4">
        <v>2</v>
      </c>
    </row>
    <row r="490" spans="1:6" x14ac:dyDescent="0.25">
      <c r="A490">
        <v>489</v>
      </c>
      <c r="C490" s="4">
        <v>2</v>
      </c>
    </row>
    <row r="491" spans="1:6" x14ac:dyDescent="0.25">
      <c r="A491">
        <v>490</v>
      </c>
      <c r="C491" s="4">
        <v>2</v>
      </c>
    </row>
    <row r="492" spans="1:6" x14ac:dyDescent="0.25">
      <c r="A492">
        <v>491</v>
      </c>
      <c r="C492" s="4">
        <v>2</v>
      </c>
    </row>
    <row r="493" spans="1:6" x14ac:dyDescent="0.25">
      <c r="A493">
        <v>492</v>
      </c>
      <c r="C493" s="4">
        <v>2</v>
      </c>
    </row>
    <row r="494" spans="1:6" x14ac:dyDescent="0.25">
      <c r="A494">
        <v>493</v>
      </c>
      <c r="C494" s="4">
        <v>2</v>
      </c>
    </row>
    <row r="495" spans="1:6" x14ac:dyDescent="0.25">
      <c r="A495">
        <v>494</v>
      </c>
      <c r="C495" s="4">
        <v>2</v>
      </c>
    </row>
    <row r="496" spans="1:6" x14ac:dyDescent="0.25">
      <c r="A496">
        <v>495</v>
      </c>
      <c r="C496" s="4">
        <v>2</v>
      </c>
    </row>
    <row r="497" spans="1:5" x14ac:dyDescent="0.25">
      <c r="A497">
        <v>496</v>
      </c>
      <c r="C497" s="4">
        <v>2</v>
      </c>
    </row>
    <row r="498" spans="1:5" x14ac:dyDescent="0.25">
      <c r="A498">
        <v>497</v>
      </c>
      <c r="C498" s="4">
        <v>2</v>
      </c>
      <c r="D498" s="5">
        <v>3</v>
      </c>
    </row>
    <row r="499" spans="1:5" x14ac:dyDescent="0.25">
      <c r="A499">
        <v>498</v>
      </c>
      <c r="C499" s="4">
        <v>2</v>
      </c>
      <c r="D499" s="5">
        <v>3</v>
      </c>
      <c r="E499" s="2">
        <v>4</v>
      </c>
    </row>
    <row r="500" spans="1:5" x14ac:dyDescent="0.25">
      <c r="A500">
        <v>499</v>
      </c>
      <c r="C500" s="4">
        <v>2</v>
      </c>
      <c r="D500" s="5">
        <v>3</v>
      </c>
      <c r="E500" s="2">
        <v>4</v>
      </c>
    </row>
    <row r="501" spans="1:5" x14ac:dyDescent="0.25">
      <c r="A501">
        <v>500</v>
      </c>
      <c r="C501" s="4">
        <v>2</v>
      </c>
      <c r="D501" s="5">
        <v>3</v>
      </c>
      <c r="E501" s="2">
        <v>4</v>
      </c>
    </row>
    <row r="502" spans="1:5" x14ac:dyDescent="0.25">
      <c r="A502">
        <v>501</v>
      </c>
      <c r="D502" s="5">
        <v>3</v>
      </c>
      <c r="E502" s="2">
        <v>4</v>
      </c>
    </row>
    <row r="503" spans="1:5" x14ac:dyDescent="0.25">
      <c r="A503">
        <v>502</v>
      </c>
      <c r="D503" s="5">
        <v>3</v>
      </c>
      <c r="E503" s="2">
        <v>4</v>
      </c>
    </row>
    <row r="504" spans="1:5" x14ac:dyDescent="0.25">
      <c r="A504">
        <v>503</v>
      </c>
      <c r="D504" s="5">
        <v>3</v>
      </c>
      <c r="E504" s="2">
        <v>4</v>
      </c>
    </row>
    <row r="505" spans="1:5" x14ac:dyDescent="0.25">
      <c r="A505">
        <v>504</v>
      </c>
      <c r="D505" s="5">
        <v>3</v>
      </c>
      <c r="E505" s="2">
        <v>4</v>
      </c>
    </row>
    <row r="506" spans="1:5" x14ac:dyDescent="0.25">
      <c r="A506">
        <v>505</v>
      </c>
      <c r="B506" s="3">
        <v>1</v>
      </c>
      <c r="D506" s="5">
        <v>3</v>
      </c>
      <c r="E506" s="2">
        <v>4</v>
      </c>
    </row>
    <row r="507" spans="1:5" x14ac:dyDescent="0.25">
      <c r="A507">
        <v>506</v>
      </c>
      <c r="B507" s="3">
        <v>1</v>
      </c>
      <c r="D507" s="5">
        <v>3</v>
      </c>
      <c r="E507" s="2">
        <v>4</v>
      </c>
    </row>
    <row r="508" spans="1:5" x14ac:dyDescent="0.25">
      <c r="A508">
        <v>507</v>
      </c>
      <c r="B508" s="3">
        <v>1</v>
      </c>
      <c r="E508" s="2">
        <v>4</v>
      </c>
    </row>
    <row r="509" spans="1:5" x14ac:dyDescent="0.25">
      <c r="A509">
        <v>508</v>
      </c>
      <c r="B509" s="3">
        <v>1</v>
      </c>
      <c r="E509" s="2">
        <v>4</v>
      </c>
    </row>
    <row r="510" spans="1:5" x14ac:dyDescent="0.25">
      <c r="A510">
        <v>509</v>
      </c>
      <c r="B510" s="3">
        <v>1</v>
      </c>
      <c r="E510" s="2">
        <v>4</v>
      </c>
    </row>
    <row r="511" spans="1:5" x14ac:dyDescent="0.25">
      <c r="A511">
        <v>510</v>
      </c>
      <c r="B511" s="3">
        <v>1</v>
      </c>
      <c r="E511" s="2">
        <v>4</v>
      </c>
    </row>
    <row r="512" spans="1:5" x14ac:dyDescent="0.25">
      <c r="A512">
        <v>511</v>
      </c>
      <c r="B512" s="3">
        <v>1</v>
      </c>
    </row>
    <row r="513" spans="1:5" x14ac:dyDescent="0.25">
      <c r="A513">
        <v>512</v>
      </c>
      <c r="B513" s="3">
        <v>1</v>
      </c>
    </row>
    <row r="514" spans="1:5" x14ac:dyDescent="0.25">
      <c r="A514">
        <v>513</v>
      </c>
      <c r="B514" s="3">
        <v>1</v>
      </c>
      <c r="C514" s="4">
        <v>2</v>
      </c>
    </row>
    <row r="515" spans="1:5" x14ac:dyDescent="0.25">
      <c r="A515">
        <v>514</v>
      </c>
      <c r="B515" s="3">
        <v>1</v>
      </c>
      <c r="C515" s="4">
        <v>2</v>
      </c>
    </row>
    <row r="516" spans="1:5" x14ac:dyDescent="0.25">
      <c r="A516">
        <v>515</v>
      </c>
      <c r="B516" s="3">
        <v>1</v>
      </c>
      <c r="C516" s="4">
        <v>2</v>
      </c>
    </row>
    <row r="517" spans="1:5" x14ac:dyDescent="0.25">
      <c r="A517">
        <v>516</v>
      </c>
      <c r="C517" s="4">
        <v>2</v>
      </c>
    </row>
    <row r="518" spans="1:5" x14ac:dyDescent="0.25">
      <c r="A518">
        <v>517</v>
      </c>
      <c r="C518" s="4">
        <v>2</v>
      </c>
    </row>
    <row r="519" spans="1:5" x14ac:dyDescent="0.25">
      <c r="A519">
        <v>518</v>
      </c>
      <c r="C519" s="4">
        <v>2</v>
      </c>
    </row>
    <row r="520" spans="1:5" x14ac:dyDescent="0.25">
      <c r="A520">
        <v>519</v>
      </c>
      <c r="C520" s="4">
        <v>2</v>
      </c>
    </row>
    <row r="521" spans="1:5" x14ac:dyDescent="0.25">
      <c r="A521">
        <v>520</v>
      </c>
      <c r="C521" s="4">
        <v>2</v>
      </c>
      <c r="D521" s="5">
        <v>3</v>
      </c>
    </row>
    <row r="522" spans="1:5" x14ac:dyDescent="0.25">
      <c r="A522">
        <v>521</v>
      </c>
      <c r="C522" s="4">
        <v>2</v>
      </c>
      <c r="D522" s="5">
        <v>3</v>
      </c>
    </row>
    <row r="523" spans="1:5" x14ac:dyDescent="0.25">
      <c r="A523">
        <v>522</v>
      </c>
      <c r="C523" s="4">
        <v>2</v>
      </c>
      <c r="D523" s="5">
        <v>3</v>
      </c>
    </row>
    <row r="524" spans="1:5" x14ac:dyDescent="0.25">
      <c r="A524">
        <v>523</v>
      </c>
      <c r="C524" s="4">
        <v>2</v>
      </c>
      <c r="D524" s="5">
        <v>3</v>
      </c>
    </row>
    <row r="525" spans="1:5" x14ac:dyDescent="0.25">
      <c r="A525">
        <v>524</v>
      </c>
      <c r="D525" s="5">
        <v>3</v>
      </c>
      <c r="E525" s="2">
        <v>4</v>
      </c>
    </row>
    <row r="526" spans="1:5" x14ac:dyDescent="0.25">
      <c r="A526">
        <v>525</v>
      </c>
      <c r="D526" s="5">
        <v>3</v>
      </c>
      <c r="E526" s="2">
        <v>4</v>
      </c>
    </row>
    <row r="527" spans="1:5" x14ac:dyDescent="0.25">
      <c r="A527">
        <v>526</v>
      </c>
      <c r="D527" s="5">
        <v>3</v>
      </c>
      <c r="E527" s="2">
        <v>4</v>
      </c>
    </row>
    <row r="528" spans="1:5" x14ac:dyDescent="0.25">
      <c r="A528">
        <v>527</v>
      </c>
      <c r="D528" s="5">
        <v>3</v>
      </c>
      <c r="E528" s="2">
        <v>4</v>
      </c>
    </row>
    <row r="529" spans="1:5" x14ac:dyDescent="0.25">
      <c r="A529">
        <v>528</v>
      </c>
      <c r="D529" s="5">
        <v>3</v>
      </c>
      <c r="E529" s="2">
        <v>4</v>
      </c>
    </row>
    <row r="530" spans="1:5" x14ac:dyDescent="0.25">
      <c r="A530">
        <v>529</v>
      </c>
      <c r="D530" s="5">
        <v>3</v>
      </c>
      <c r="E530" s="2">
        <v>4</v>
      </c>
    </row>
    <row r="531" spans="1:5" x14ac:dyDescent="0.25">
      <c r="A531">
        <v>530</v>
      </c>
      <c r="B531" s="3">
        <v>1</v>
      </c>
      <c r="E531" s="2">
        <v>4</v>
      </c>
    </row>
    <row r="532" spans="1:5" x14ac:dyDescent="0.25">
      <c r="A532">
        <v>531</v>
      </c>
      <c r="B532" s="3">
        <v>1</v>
      </c>
      <c r="E532" s="2">
        <v>4</v>
      </c>
    </row>
    <row r="533" spans="1:5" x14ac:dyDescent="0.25">
      <c r="A533">
        <v>532</v>
      </c>
      <c r="B533" s="3">
        <v>1</v>
      </c>
      <c r="E533" s="2">
        <v>4</v>
      </c>
    </row>
    <row r="534" spans="1:5" x14ac:dyDescent="0.25">
      <c r="A534">
        <v>533</v>
      </c>
      <c r="B534" s="3">
        <v>1</v>
      </c>
    </row>
    <row r="535" spans="1:5" x14ac:dyDescent="0.25">
      <c r="A535">
        <v>534</v>
      </c>
      <c r="B535" s="3">
        <v>1</v>
      </c>
    </row>
    <row r="536" spans="1:5" x14ac:dyDescent="0.25">
      <c r="A536">
        <v>535</v>
      </c>
      <c r="B536" s="3">
        <v>1</v>
      </c>
    </row>
    <row r="537" spans="1:5" x14ac:dyDescent="0.25">
      <c r="A537">
        <v>536</v>
      </c>
      <c r="B537" s="3">
        <v>1</v>
      </c>
    </row>
    <row r="538" spans="1:5" x14ac:dyDescent="0.25">
      <c r="A538">
        <v>537</v>
      </c>
      <c r="B538" s="3">
        <v>1</v>
      </c>
      <c r="C538" s="4">
        <v>2</v>
      </c>
    </row>
    <row r="539" spans="1:5" x14ac:dyDescent="0.25">
      <c r="A539">
        <v>538</v>
      </c>
      <c r="B539" s="3">
        <v>1</v>
      </c>
      <c r="C539" s="4">
        <v>2</v>
      </c>
    </row>
    <row r="540" spans="1:5" x14ac:dyDescent="0.25">
      <c r="A540">
        <v>539</v>
      </c>
      <c r="B540" s="3">
        <v>1</v>
      </c>
      <c r="C540" s="4">
        <v>2</v>
      </c>
    </row>
    <row r="541" spans="1:5" x14ac:dyDescent="0.25">
      <c r="A541">
        <v>540</v>
      </c>
      <c r="C541" s="4">
        <v>2</v>
      </c>
    </row>
    <row r="542" spans="1:5" x14ac:dyDescent="0.25">
      <c r="A542">
        <v>541</v>
      </c>
      <c r="C542" s="4">
        <v>2</v>
      </c>
    </row>
    <row r="543" spans="1:5" x14ac:dyDescent="0.25">
      <c r="A543">
        <v>542</v>
      </c>
      <c r="C543" s="4">
        <v>2</v>
      </c>
    </row>
    <row r="544" spans="1:5" x14ac:dyDescent="0.25">
      <c r="A544">
        <v>543</v>
      </c>
      <c r="C544" s="4">
        <v>2</v>
      </c>
    </row>
    <row r="545" spans="1:5" x14ac:dyDescent="0.25">
      <c r="A545">
        <v>544</v>
      </c>
      <c r="C545" s="4">
        <v>2</v>
      </c>
      <c r="D545" s="5">
        <v>3</v>
      </c>
    </row>
    <row r="546" spans="1:5" x14ac:dyDescent="0.25">
      <c r="A546">
        <v>545</v>
      </c>
      <c r="C546" s="4">
        <v>2</v>
      </c>
      <c r="D546" s="5">
        <v>3</v>
      </c>
    </row>
    <row r="547" spans="1:5" x14ac:dyDescent="0.25">
      <c r="A547">
        <v>546</v>
      </c>
      <c r="C547" s="4">
        <v>2</v>
      </c>
      <c r="D547" s="5">
        <v>3</v>
      </c>
    </row>
    <row r="548" spans="1:5" x14ac:dyDescent="0.25">
      <c r="A548">
        <v>547</v>
      </c>
      <c r="D548" s="5">
        <v>3</v>
      </c>
      <c r="E548" s="2">
        <v>4</v>
      </c>
    </row>
    <row r="549" spans="1:5" x14ac:dyDescent="0.25">
      <c r="A549">
        <v>548</v>
      </c>
      <c r="D549" s="5">
        <v>3</v>
      </c>
      <c r="E549" s="2">
        <v>4</v>
      </c>
    </row>
    <row r="550" spans="1:5" x14ac:dyDescent="0.25">
      <c r="A550">
        <v>549</v>
      </c>
      <c r="D550" s="5">
        <v>3</v>
      </c>
      <c r="E550" s="2">
        <v>4</v>
      </c>
    </row>
    <row r="551" spans="1:5" x14ac:dyDescent="0.25">
      <c r="A551">
        <v>550</v>
      </c>
      <c r="D551" s="5">
        <v>3</v>
      </c>
      <c r="E551" s="2">
        <v>4</v>
      </c>
    </row>
    <row r="552" spans="1:5" x14ac:dyDescent="0.25">
      <c r="A552">
        <v>551</v>
      </c>
      <c r="D552" s="5">
        <v>3</v>
      </c>
      <c r="E552" s="2">
        <v>4</v>
      </c>
    </row>
    <row r="553" spans="1:5" x14ac:dyDescent="0.25">
      <c r="A553">
        <v>552</v>
      </c>
      <c r="B553" s="3">
        <v>1</v>
      </c>
      <c r="D553" s="5">
        <v>3</v>
      </c>
      <c r="E553" s="2">
        <v>4</v>
      </c>
    </row>
    <row r="554" spans="1:5" x14ac:dyDescent="0.25">
      <c r="A554">
        <v>553</v>
      </c>
      <c r="B554" s="3">
        <v>1</v>
      </c>
      <c r="E554" s="2">
        <v>4</v>
      </c>
    </row>
    <row r="555" spans="1:5" x14ac:dyDescent="0.25">
      <c r="A555">
        <v>554</v>
      </c>
      <c r="B555" s="3">
        <v>1</v>
      </c>
      <c r="E555" s="2">
        <v>4</v>
      </c>
    </row>
    <row r="556" spans="1:5" x14ac:dyDescent="0.25">
      <c r="A556">
        <v>555</v>
      </c>
      <c r="B556" s="3">
        <v>1</v>
      </c>
      <c r="E556" s="2">
        <v>4</v>
      </c>
    </row>
    <row r="557" spans="1:5" x14ac:dyDescent="0.25">
      <c r="A557">
        <v>556</v>
      </c>
      <c r="B557" s="3">
        <v>1</v>
      </c>
    </row>
    <row r="558" spans="1:5" x14ac:dyDescent="0.25">
      <c r="A558">
        <v>557</v>
      </c>
      <c r="B558" s="3">
        <v>1</v>
      </c>
    </row>
    <row r="559" spans="1:5" x14ac:dyDescent="0.25">
      <c r="A559">
        <v>558</v>
      </c>
      <c r="B559" s="3">
        <v>1</v>
      </c>
    </row>
    <row r="560" spans="1:5" x14ac:dyDescent="0.25">
      <c r="A560">
        <v>559</v>
      </c>
      <c r="B560" s="3">
        <v>1</v>
      </c>
    </row>
    <row r="561" spans="1:5" x14ac:dyDescent="0.25">
      <c r="A561">
        <v>560</v>
      </c>
      <c r="B561" s="3">
        <v>1</v>
      </c>
      <c r="C561" s="4">
        <v>2</v>
      </c>
    </row>
    <row r="562" spans="1:5" x14ac:dyDescent="0.25">
      <c r="A562">
        <v>561</v>
      </c>
      <c r="B562" s="3">
        <v>1</v>
      </c>
      <c r="C562" s="4">
        <v>2</v>
      </c>
    </row>
    <row r="563" spans="1:5" x14ac:dyDescent="0.25">
      <c r="A563">
        <v>562</v>
      </c>
      <c r="C563" s="4">
        <v>2</v>
      </c>
    </row>
    <row r="564" spans="1:5" x14ac:dyDescent="0.25">
      <c r="A564">
        <v>563</v>
      </c>
      <c r="C564" s="4">
        <v>2</v>
      </c>
    </row>
    <row r="565" spans="1:5" x14ac:dyDescent="0.25">
      <c r="A565">
        <v>564</v>
      </c>
      <c r="C565" s="4">
        <v>2</v>
      </c>
    </row>
    <row r="566" spans="1:5" x14ac:dyDescent="0.25">
      <c r="A566">
        <v>565</v>
      </c>
      <c r="C566" s="4">
        <v>2</v>
      </c>
    </row>
    <row r="567" spans="1:5" x14ac:dyDescent="0.25">
      <c r="A567">
        <v>566</v>
      </c>
      <c r="C567" s="4">
        <v>2</v>
      </c>
      <c r="D567" s="5">
        <v>3</v>
      </c>
    </row>
    <row r="568" spans="1:5" x14ac:dyDescent="0.25">
      <c r="A568">
        <v>567</v>
      </c>
      <c r="C568" s="4">
        <v>2</v>
      </c>
      <c r="D568" s="5">
        <v>3</v>
      </c>
    </row>
    <row r="569" spans="1:5" x14ac:dyDescent="0.25">
      <c r="A569">
        <v>568</v>
      </c>
      <c r="C569" s="4">
        <v>2</v>
      </c>
      <c r="D569" s="5">
        <v>3</v>
      </c>
    </row>
    <row r="570" spans="1:5" x14ac:dyDescent="0.25">
      <c r="A570">
        <v>569</v>
      </c>
      <c r="D570" s="5">
        <v>3</v>
      </c>
    </row>
    <row r="571" spans="1:5" x14ac:dyDescent="0.25">
      <c r="A571">
        <v>570</v>
      </c>
      <c r="D571" s="5">
        <v>3</v>
      </c>
      <c r="E571" s="2">
        <v>4</v>
      </c>
    </row>
    <row r="572" spans="1:5" x14ac:dyDescent="0.25">
      <c r="A572">
        <v>571</v>
      </c>
      <c r="D572" s="5">
        <v>3</v>
      </c>
      <c r="E572" s="2">
        <v>4</v>
      </c>
    </row>
    <row r="573" spans="1:5" x14ac:dyDescent="0.25">
      <c r="A573">
        <v>572</v>
      </c>
      <c r="D573" s="5">
        <v>3</v>
      </c>
      <c r="E573" s="2">
        <v>4</v>
      </c>
    </row>
    <row r="574" spans="1:5" x14ac:dyDescent="0.25">
      <c r="A574">
        <v>573</v>
      </c>
      <c r="B574" s="3">
        <v>1</v>
      </c>
      <c r="D574" s="5">
        <v>3</v>
      </c>
      <c r="E574" s="2">
        <v>4</v>
      </c>
    </row>
    <row r="575" spans="1:5" x14ac:dyDescent="0.25">
      <c r="A575">
        <v>574</v>
      </c>
      <c r="B575" s="3">
        <v>1</v>
      </c>
      <c r="D575" s="5">
        <v>3</v>
      </c>
      <c r="E575" s="2">
        <v>4</v>
      </c>
    </row>
    <row r="576" spans="1:5" x14ac:dyDescent="0.25">
      <c r="A576">
        <v>575</v>
      </c>
      <c r="B576" s="3">
        <v>1</v>
      </c>
      <c r="E576" s="2">
        <v>4</v>
      </c>
    </row>
    <row r="577" spans="1:5" x14ac:dyDescent="0.25">
      <c r="A577">
        <v>576</v>
      </c>
      <c r="B577" s="3">
        <v>1</v>
      </c>
      <c r="E577" s="2">
        <v>4</v>
      </c>
    </row>
    <row r="578" spans="1:5" x14ac:dyDescent="0.25">
      <c r="A578">
        <v>577</v>
      </c>
      <c r="B578" s="3">
        <v>1</v>
      </c>
      <c r="E578" s="2">
        <v>4</v>
      </c>
    </row>
    <row r="579" spans="1:5" x14ac:dyDescent="0.25">
      <c r="A579">
        <v>578</v>
      </c>
      <c r="B579" s="3">
        <v>1</v>
      </c>
      <c r="E579" s="2">
        <v>4</v>
      </c>
    </row>
    <row r="580" spans="1:5" x14ac:dyDescent="0.25">
      <c r="A580">
        <v>579</v>
      </c>
      <c r="B580" s="3">
        <v>1</v>
      </c>
      <c r="E580" s="2">
        <v>4</v>
      </c>
    </row>
    <row r="581" spans="1:5" x14ac:dyDescent="0.25">
      <c r="A581">
        <v>580</v>
      </c>
      <c r="B581" s="3">
        <v>1</v>
      </c>
    </row>
    <row r="582" spans="1:5" x14ac:dyDescent="0.25">
      <c r="A582">
        <v>581</v>
      </c>
      <c r="B582" s="3">
        <v>1</v>
      </c>
      <c r="C582" s="4">
        <v>2</v>
      </c>
    </row>
    <row r="583" spans="1:5" x14ac:dyDescent="0.25">
      <c r="A583">
        <v>582</v>
      </c>
      <c r="B583" s="3">
        <v>1</v>
      </c>
      <c r="C583" s="4">
        <v>2</v>
      </c>
    </row>
    <row r="584" spans="1:5" x14ac:dyDescent="0.25">
      <c r="A584">
        <v>583</v>
      </c>
      <c r="B584" s="3">
        <v>1</v>
      </c>
      <c r="C584" s="4">
        <v>2</v>
      </c>
    </row>
    <row r="585" spans="1:5" x14ac:dyDescent="0.25">
      <c r="A585">
        <v>584</v>
      </c>
      <c r="C585" s="4">
        <v>2</v>
      </c>
    </row>
    <row r="586" spans="1:5" x14ac:dyDescent="0.25">
      <c r="A586">
        <v>585</v>
      </c>
      <c r="C586" s="4">
        <v>2</v>
      </c>
    </row>
    <row r="587" spans="1:5" x14ac:dyDescent="0.25">
      <c r="A587">
        <v>586</v>
      </c>
      <c r="C587" s="4">
        <v>2</v>
      </c>
      <c r="D587" s="5">
        <v>3</v>
      </c>
    </row>
    <row r="588" spans="1:5" x14ac:dyDescent="0.25">
      <c r="A588">
        <v>587</v>
      </c>
      <c r="C588" s="4">
        <v>2</v>
      </c>
      <c r="D588" s="5">
        <v>3</v>
      </c>
    </row>
    <row r="589" spans="1:5" x14ac:dyDescent="0.25">
      <c r="A589">
        <v>588</v>
      </c>
      <c r="C589" s="4">
        <v>2</v>
      </c>
      <c r="D589" s="5">
        <v>3</v>
      </c>
    </row>
    <row r="590" spans="1:5" x14ac:dyDescent="0.25">
      <c r="A590">
        <v>589</v>
      </c>
      <c r="C590" s="4">
        <v>2</v>
      </c>
      <c r="D590" s="5">
        <v>3</v>
      </c>
    </row>
    <row r="591" spans="1:5" x14ac:dyDescent="0.25">
      <c r="A591">
        <v>590</v>
      </c>
      <c r="C591" s="4">
        <v>2</v>
      </c>
      <c r="D591" s="5">
        <v>3</v>
      </c>
    </row>
    <row r="592" spans="1:5" x14ac:dyDescent="0.25">
      <c r="A592">
        <v>591</v>
      </c>
      <c r="C592" s="4">
        <v>2</v>
      </c>
      <c r="D592" s="5">
        <v>3</v>
      </c>
    </row>
    <row r="593" spans="1:5" x14ac:dyDescent="0.25">
      <c r="A593">
        <v>592</v>
      </c>
      <c r="D593" s="5">
        <v>3</v>
      </c>
    </row>
    <row r="594" spans="1:5" x14ac:dyDescent="0.25">
      <c r="A594">
        <v>593</v>
      </c>
      <c r="D594" s="5">
        <v>3</v>
      </c>
      <c r="E594" s="2">
        <v>4</v>
      </c>
    </row>
    <row r="595" spans="1:5" x14ac:dyDescent="0.25">
      <c r="A595">
        <v>594</v>
      </c>
      <c r="D595" s="5">
        <v>3</v>
      </c>
      <c r="E595" s="2">
        <v>4</v>
      </c>
    </row>
    <row r="596" spans="1:5" x14ac:dyDescent="0.25">
      <c r="A596">
        <v>595</v>
      </c>
      <c r="D596" s="5">
        <v>3</v>
      </c>
      <c r="E596" s="2">
        <v>4</v>
      </c>
    </row>
    <row r="597" spans="1:5" x14ac:dyDescent="0.25">
      <c r="A597">
        <v>596</v>
      </c>
      <c r="B597" s="3">
        <v>1</v>
      </c>
      <c r="D597" s="5">
        <v>3</v>
      </c>
      <c r="E597" s="2">
        <v>4</v>
      </c>
    </row>
    <row r="598" spans="1:5" x14ac:dyDescent="0.25">
      <c r="A598">
        <v>597</v>
      </c>
      <c r="B598" s="3">
        <v>1</v>
      </c>
      <c r="E598" s="2">
        <v>4</v>
      </c>
    </row>
    <row r="599" spans="1:5" x14ac:dyDescent="0.25">
      <c r="A599">
        <v>598</v>
      </c>
      <c r="B599" s="3">
        <v>1</v>
      </c>
      <c r="E599" s="2">
        <v>4</v>
      </c>
    </row>
    <row r="600" spans="1:5" x14ac:dyDescent="0.25">
      <c r="A600">
        <v>599</v>
      </c>
      <c r="B600" s="3">
        <v>1</v>
      </c>
      <c r="E600" s="2">
        <v>4</v>
      </c>
    </row>
    <row r="601" spans="1:5" x14ac:dyDescent="0.25">
      <c r="A601">
        <v>600</v>
      </c>
      <c r="B601" s="3">
        <v>1</v>
      </c>
      <c r="E601" s="2">
        <v>4</v>
      </c>
    </row>
    <row r="602" spans="1:5" x14ac:dyDescent="0.25">
      <c r="A602">
        <v>601</v>
      </c>
      <c r="B602" s="3">
        <v>1</v>
      </c>
      <c r="E602" s="2">
        <v>4</v>
      </c>
    </row>
    <row r="603" spans="1:5" x14ac:dyDescent="0.25">
      <c r="A603">
        <v>602</v>
      </c>
      <c r="B603" s="3">
        <v>1</v>
      </c>
      <c r="E603" s="2">
        <v>4</v>
      </c>
    </row>
    <row r="604" spans="1:5" x14ac:dyDescent="0.25">
      <c r="A604">
        <v>603</v>
      </c>
      <c r="B604" s="3">
        <v>1</v>
      </c>
      <c r="E604" s="2">
        <v>4</v>
      </c>
    </row>
    <row r="605" spans="1:5" x14ac:dyDescent="0.25">
      <c r="A605">
        <v>604</v>
      </c>
      <c r="B605" s="3">
        <v>1</v>
      </c>
    </row>
    <row r="606" spans="1:5" x14ac:dyDescent="0.25">
      <c r="A606">
        <v>605</v>
      </c>
      <c r="B606" s="3">
        <v>1</v>
      </c>
    </row>
    <row r="607" spans="1:5" x14ac:dyDescent="0.25">
      <c r="A607">
        <v>606</v>
      </c>
      <c r="B607" s="3">
        <v>1</v>
      </c>
      <c r="C607" s="4">
        <v>2</v>
      </c>
    </row>
    <row r="608" spans="1:5" x14ac:dyDescent="0.25">
      <c r="A608">
        <v>607</v>
      </c>
      <c r="C608" s="4">
        <v>2</v>
      </c>
    </row>
    <row r="609" spans="1:5" x14ac:dyDescent="0.25">
      <c r="A609">
        <v>608</v>
      </c>
      <c r="C609" s="4">
        <v>2</v>
      </c>
    </row>
    <row r="610" spans="1:5" x14ac:dyDescent="0.25">
      <c r="A610">
        <v>609</v>
      </c>
      <c r="C610" s="4">
        <v>2</v>
      </c>
    </row>
    <row r="611" spans="1:5" x14ac:dyDescent="0.25">
      <c r="A611">
        <v>610</v>
      </c>
      <c r="C611" s="4">
        <v>2</v>
      </c>
    </row>
    <row r="612" spans="1:5" x14ac:dyDescent="0.25">
      <c r="A612">
        <v>611</v>
      </c>
      <c r="C612" s="4">
        <v>2</v>
      </c>
      <c r="D612" s="5">
        <v>3</v>
      </c>
    </row>
    <row r="613" spans="1:5" x14ac:dyDescent="0.25">
      <c r="A613">
        <v>612</v>
      </c>
      <c r="C613" s="4">
        <v>2</v>
      </c>
      <c r="D613" s="5">
        <v>3</v>
      </c>
    </row>
    <row r="614" spans="1:5" x14ac:dyDescent="0.25">
      <c r="A614">
        <v>613</v>
      </c>
      <c r="C614" s="4">
        <v>2</v>
      </c>
      <c r="D614" s="5">
        <v>3</v>
      </c>
    </row>
    <row r="615" spans="1:5" x14ac:dyDescent="0.25">
      <c r="A615">
        <v>614</v>
      </c>
      <c r="C615" s="4">
        <v>2</v>
      </c>
      <c r="D615" s="5">
        <v>3</v>
      </c>
    </row>
    <row r="616" spans="1:5" x14ac:dyDescent="0.25">
      <c r="A616">
        <v>615</v>
      </c>
      <c r="D616" s="5">
        <v>3</v>
      </c>
      <c r="E616" s="2">
        <v>4</v>
      </c>
    </row>
    <row r="617" spans="1:5" x14ac:dyDescent="0.25">
      <c r="A617">
        <v>616</v>
      </c>
      <c r="D617" s="5">
        <v>3</v>
      </c>
      <c r="E617" s="2">
        <v>4</v>
      </c>
    </row>
    <row r="618" spans="1:5" x14ac:dyDescent="0.25">
      <c r="A618">
        <v>617</v>
      </c>
      <c r="D618" s="5">
        <v>3</v>
      </c>
      <c r="E618" s="2">
        <v>4</v>
      </c>
    </row>
    <row r="619" spans="1:5" x14ac:dyDescent="0.25">
      <c r="A619">
        <v>618</v>
      </c>
      <c r="D619" s="5">
        <v>3</v>
      </c>
      <c r="E619" s="2">
        <v>4</v>
      </c>
    </row>
    <row r="620" spans="1:5" x14ac:dyDescent="0.25">
      <c r="A620">
        <v>619</v>
      </c>
      <c r="B620" s="3">
        <v>1</v>
      </c>
      <c r="D620" s="5">
        <v>3</v>
      </c>
      <c r="E620" s="2">
        <v>4</v>
      </c>
    </row>
    <row r="621" spans="1:5" x14ac:dyDescent="0.25">
      <c r="A621">
        <v>620</v>
      </c>
      <c r="B621" s="3">
        <v>1</v>
      </c>
      <c r="E621" s="2">
        <v>4</v>
      </c>
    </row>
    <row r="622" spans="1:5" x14ac:dyDescent="0.25">
      <c r="A622">
        <v>621</v>
      </c>
      <c r="B622" s="3">
        <v>1</v>
      </c>
      <c r="E622" s="2">
        <v>4</v>
      </c>
    </row>
    <row r="623" spans="1:5" x14ac:dyDescent="0.25">
      <c r="A623">
        <v>622</v>
      </c>
      <c r="B623" s="3">
        <v>1</v>
      </c>
      <c r="E623" s="2">
        <v>4</v>
      </c>
    </row>
    <row r="624" spans="1:5" x14ac:dyDescent="0.25">
      <c r="A624">
        <v>623</v>
      </c>
      <c r="B624" s="3">
        <v>1</v>
      </c>
      <c r="E624" s="2">
        <v>4</v>
      </c>
    </row>
    <row r="625" spans="1:5" x14ac:dyDescent="0.25">
      <c r="A625">
        <v>624</v>
      </c>
      <c r="B625" s="3">
        <v>1</v>
      </c>
      <c r="E625" s="2">
        <v>4</v>
      </c>
    </row>
    <row r="626" spans="1:5" x14ac:dyDescent="0.25">
      <c r="A626">
        <v>625</v>
      </c>
      <c r="B626" s="3">
        <v>1</v>
      </c>
    </row>
    <row r="627" spans="1:5" x14ac:dyDescent="0.25">
      <c r="A627">
        <v>626</v>
      </c>
      <c r="B627" s="3">
        <v>1</v>
      </c>
    </row>
    <row r="628" spans="1:5" x14ac:dyDescent="0.25">
      <c r="A628">
        <v>627</v>
      </c>
      <c r="B628" s="3">
        <v>1</v>
      </c>
    </row>
    <row r="629" spans="1:5" x14ac:dyDescent="0.25">
      <c r="A629">
        <v>628</v>
      </c>
      <c r="B629" s="3">
        <v>1</v>
      </c>
    </row>
    <row r="630" spans="1:5" x14ac:dyDescent="0.25">
      <c r="A630">
        <v>629</v>
      </c>
      <c r="B630" s="3">
        <v>1</v>
      </c>
    </row>
    <row r="631" spans="1:5" x14ac:dyDescent="0.25">
      <c r="A631">
        <v>630</v>
      </c>
    </row>
    <row r="632" spans="1:5" x14ac:dyDescent="0.25">
      <c r="A632">
        <v>631</v>
      </c>
      <c r="C632" s="4">
        <v>2</v>
      </c>
    </row>
    <row r="633" spans="1:5" x14ac:dyDescent="0.25">
      <c r="A633">
        <v>632</v>
      </c>
      <c r="C633" s="4">
        <v>2</v>
      </c>
    </row>
    <row r="634" spans="1:5" x14ac:dyDescent="0.25">
      <c r="A634">
        <v>633</v>
      </c>
      <c r="C634" s="4">
        <v>2</v>
      </c>
    </row>
    <row r="635" spans="1:5" x14ac:dyDescent="0.25">
      <c r="A635">
        <v>634</v>
      </c>
      <c r="C635" s="4">
        <v>2</v>
      </c>
      <c r="D635" s="5">
        <v>3</v>
      </c>
    </row>
    <row r="636" spans="1:5" x14ac:dyDescent="0.25">
      <c r="A636">
        <v>635</v>
      </c>
      <c r="C636" s="4">
        <v>2</v>
      </c>
      <c r="D636" s="5">
        <v>3</v>
      </c>
    </row>
    <row r="637" spans="1:5" x14ac:dyDescent="0.25">
      <c r="A637">
        <v>636</v>
      </c>
      <c r="C637" s="4">
        <v>2</v>
      </c>
      <c r="D637" s="5">
        <v>3</v>
      </c>
    </row>
    <row r="638" spans="1:5" x14ac:dyDescent="0.25">
      <c r="A638">
        <v>637</v>
      </c>
      <c r="C638" s="4">
        <v>2</v>
      </c>
      <c r="D638" s="5">
        <v>3</v>
      </c>
    </row>
    <row r="639" spans="1:5" x14ac:dyDescent="0.25">
      <c r="A639">
        <v>638</v>
      </c>
      <c r="C639" s="4">
        <v>2</v>
      </c>
      <c r="D639" s="5">
        <v>3</v>
      </c>
    </row>
    <row r="640" spans="1:5" x14ac:dyDescent="0.25">
      <c r="A640">
        <v>639</v>
      </c>
      <c r="C640" s="4">
        <v>2</v>
      </c>
      <c r="D640" s="5">
        <v>3</v>
      </c>
    </row>
    <row r="641" spans="1:5" x14ac:dyDescent="0.25">
      <c r="A641">
        <v>640</v>
      </c>
      <c r="D641" s="5">
        <v>3</v>
      </c>
      <c r="E641" s="2">
        <v>4</v>
      </c>
    </row>
    <row r="642" spans="1:5" x14ac:dyDescent="0.25">
      <c r="A642">
        <v>641</v>
      </c>
      <c r="D642" s="5">
        <v>3</v>
      </c>
      <c r="E642" s="2">
        <v>4</v>
      </c>
    </row>
    <row r="643" spans="1:5" x14ac:dyDescent="0.25">
      <c r="A643">
        <v>642</v>
      </c>
      <c r="D643" s="5">
        <v>3</v>
      </c>
      <c r="E643" s="2">
        <v>4</v>
      </c>
    </row>
    <row r="644" spans="1:5" x14ac:dyDescent="0.25">
      <c r="A644">
        <v>643</v>
      </c>
      <c r="B644" s="3">
        <v>1</v>
      </c>
      <c r="D644" s="5">
        <v>3</v>
      </c>
      <c r="E644" s="2">
        <v>4</v>
      </c>
    </row>
    <row r="645" spans="1:5" x14ac:dyDescent="0.25">
      <c r="A645">
        <v>644</v>
      </c>
      <c r="B645" s="3">
        <v>1</v>
      </c>
      <c r="E645" s="2">
        <v>4</v>
      </c>
    </row>
    <row r="646" spans="1:5" x14ac:dyDescent="0.25">
      <c r="A646">
        <v>645</v>
      </c>
      <c r="B646" s="3">
        <v>1</v>
      </c>
      <c r="E646" s="2">
        <v>4</v>
      </c>
    </row>
    <row r="647" spans="1:5" x14ac:dyDescent="0.25">
      <c r="A647">
        <v>646</v>
      </c>
      <c r="B647" s="3">
        <v>1</v>
      </c>
      <c r="E647" s="2">
        <v>4</v>
      </c>
    </row>
    <row r="648" spans="1:5" x14ac:dyDescent="0.25">
      <c r="A648">
        <v>647</v>
      </c>
      <c r="B648" s="3">
        <v>1</v>
      </c>
      <c r="E648" s="2">
        <v>4</v>
      </c>
    </row>
    <row r="649" spans="1:5" x14ac:dyDescent="0.25">
      <c r="A649">
        <v>648</v>
      </c>
      <c r="B649" s="3">
        <v>1</v>
      </c>
      <c r="E649" s="2">
        <v>4</v>
      </c>
    </row>
    <row r="650" spans="1:5" x14ac:dyDescent="0.25">
      <c r="A650">
        <v>649</v>
      </c>
      <c r="B650" s="3">
        <v>1</v>
      </c>
    </row>
    <row r="651" spans="1:5" x14ac:dyDescent="0.25">
      <c r="A651">
        <v>650</v>
      </c>
      <c r="B651" s="3">
        <v>1</v>
      </c>
    </row>
    <row r="652" spans="1:5" x14ac:dyDescent="0.25">
      <c r="A652">
        <v>651</v>
      </c>
      <c r="B652" s="3">
        <v>1</v>
      </c>
    </row>
    <row r="653" spans="1:5" x14ac:dyDescent="0.25">
      <c r="A653">
        <v>652</v>
      </c>
      <c r="B653" s="3">
        <v>1</v>
      </c>
    </row>
    <row r="654" spans="1:5" x14ac:dyDescent="0.25">
      <c r="A654">
        <v>653</v>
      </c>
      <c r="C654" s="4">
        <v>2</v>
      </c>
    </row>
    <row r="655" spans="1:5" x14ac:dyDescent="0.25">
      <c r="A655">
        <v>654</v>
      </c>
      <c r="C655" s="4">
        <v>2</v>
      </c>
    </row>
    <row r="656" spans="1:5" x14ac:dyDescent="0.25">
      <c r="A656">
        <v>655</v>
      </c>
      <c r="C656" s="4">
        <v>2</v>
      </c>
    </row>
    <row r="657" spans="1:5" x14ac:dyDescent="0.25">
      <c r="A657">
        <v>656</v>
      </c>
      <c r="C657" s="4">
        <v>2</v>
      </c>
    </row>
    <row r="658" spans="1:5" x14ac:dyDescent="0.25">
      <c r="A658">
        <v>657</v>
      </c>
      <c r="C658" s="4">
        <v>2</v>
      </c>
      <c r="D658" s="5">
        <v>3</v>
      </c>
    </row>
    <row r="659" spans="1:5" x14ac:dyDescent="0.25">
      <c r="A659">
        <v>658</v>
      </c>
      <c r="C659" s="4">
        <v>2</v>
      </c>
      <c r="D659" s="5">
        <v>3</v>
      </c>
    </row>
    <row r="660" spans="1:5" x14ac:dyDescent="0.25">
      <c r="A660">
        <v>659</v>
      </c>
      <c r="C660" s="4">
        <v>2</v>
      </c>
      <c r="D660" s="5">
        <v>3</v>
      </c>
    </row>
    <row r="661" spans="1:5" x14ac:dyDescent="0.25">
      <c r="A661">
        <v>660</v>
      </c>
      <c r="C661" s="4">
        <v>2</v>
      </c>
      <c r="D661" s="5">
        <v>3</v>
      </c>
    </row>
    <row r="662" spans="1:5" x14ac:dyDescent="0.25">
      <c r="A662">
        <v>661</v>
      </c>
      <c r="C662" s="4">
        <v>2</v>
      </c>
      <c r="D662" s="5">
        <v>3</v>
      </c>
    </row>
    <row r="663" spans="1:5" x14ac:dyDescent="0.25">
      <c r="A663">
        <v>662</v>
      </c>
      <c r="D663" s="5">
        <v>3</v>
      </c>
      <c r="E663" s="2">
        <v>4</v>
      </c>
    </row>
    <row r="664" spans="1:5" x14ac:dyDescent="0.25">
      <c r="A664">
        <v>663</v>
      </c>
      <c r="D664" s="5">
        <v>3</v>
      </c>
      <c r="E664" s="2">
        <v>4</v>
      </c>
    </row>
    <row r="665" spans="1:5" x14ac:dyDescent="0.25">
      <c r="A665">
        <v>664</v>
      </c>
      <c r="D665" s="5">
        <v>3</v>
      </c>
      <c r="E665" s="2">
        <v>4</v>
      </c>
    </row>
    <row r="666" spans="1:5" x14ac:dyDescent="0.25">
      <c r="A666">
        <v>665</v>
      </c>
      <c r="D666" s="5">
        <v>3</v>
      </c>
      <c r="E666" s="2">
        <v>4</v>
      </c>
    </row>
    <row r="667" spans="1:5" x14ac:dyDescent="0.25">
      <c r="A667">
        <v>666</v>
      </c>
      <c r="D667" s="5">
        <v>3</v>
      </c>
      <c r="E667" s="2">
        <v>4</v>
      </c>
    </row>
    <row r="668" spans="1:5" x14ac:dyDescent="0.25">
      <c r="A668">
        <v>667</v>
      </c>
      <c r="B668" s="3">
        <v>1</v>
      </c>
      <c r="E668" s="2">
        <v>4</v>
      </c>
    </row>
    <row r="669" spans="1:5" x14ac:dyDescent="0.25">
      <c r="A669">
        <v>668</v>
      </c>
      <c r="B669" s="3">
        <v>1</v>
      </c>
      <c r="E669" s="2">
        <v>4</v>
      </c>
    </row>
    <row r="670" spans="1:5" x14ac:dyDescent="0.25">
      <c r="A670">
        <v>669</v>
      </c>
      <c r="B670" s="3">
        <v>1</v>
      </c>
      <c r="E670" s="2">
        <v>4</v>
      </c>
    </row>
    <row r="671" spans="1:5" x14ac:dyDescent="0.25">
      <c r="A671">
        <v>670</v>
      </c>
      <c r="B671" s="3">
        <v>1</v>
      </c>
      <c r="E671" s="2">
        <v>4</v>
      </c>
    </row>
    <row r="672" spans="1:5" x14ac:dyDescent="0.25">
      <c r="A672">
        <v>671</v>
      </c>
      <c r="B672" s="3">
        <v>1</v>
      </c>
      <c r="E672" s="2">
        <v>4</v>
      </c>
    </row>
    <row r="673" spans="1:5" x14ac:dyDescent="0.25">
      <c r="A673">
        <v>672</v>
      </c>
      <c r="B673" s="3">
        <v>1</v>
      </c>
    </row>
    <row r="674" spans="1:5" x14ac:dyDescent="0.25">
      <c r="A674">
        <v>673</v>
      </c>
      <c r="B674" s="3">
        <v>1</v>
      </c>
    </row>
    <row r="675" spans="1:5" x14ac:dyDescent="0.25">
      <c r="A675">
        <v>674</v>
      </c>
      <c r="B675" s="3">
        <v>1</v>
      </c>
    </row>
    <row r="676" spans="1:5" x14ac:dyDescent="0.25">
      <c r="A676">
        <v>675</v>
      </c>
      <c r="B676" s="3">
        <v>1</v>
      </c>
      <c r="C676" s="4">
        <v>2</v>
      </c>
    </row>
    <row r="677" spans="1:5" x14ac:dyDescent="0.25">
      <c r="A677">
        <v>676</v>
      </c>
      <c r="B677" s="3">
        <v>1</v>
      </c>
      <c r="C677" s="4">
        <v>2</v>
      </c>
    </row>
    <row r="678" spans="1:5" x14ac:dyDescent="0.25">
      <c r="A678">
        <v>677</v>
      </c>
      <c r="C678" s="4">
        <v>2</v>
      </c>
    </row>
    <row r="679" spans="1:5" x14ac:dyDescent="0.25">
      <c r="A679">
        <v>678</v>
      </c>
      <c r="C679" s="4">
        <v>2</v>
      </c>
    </row>
    <row r="680" spans="1:5" x14ac:dyDescent="0.25">
      <c r="A680">
        <v>679</v>
      </c>
      <c r="C680" s="4">
        <v>2</v>
      </c>
    </row>
    <row r="681" spans="1:5" x14ac:dyDescent="0.25">
      <c r="A681">
        <v>680</v>
      </c>
      <c r="C681" s="4">
        <v>2</v>
      </c>
      <c r="D681" s="5">
        <v>3</v>
      </c>
    </row>
    <row r="682" spans="1:5" x14ac:dyDescent="0.25">
      <c r="A682">
        <v>681</v>
      </c>
      <c r="C682" s="4">
        <v>2</v>
      </c>
      <c r="D682" s="5">
        <v>3</v>
      </c>
    </row>
    <row r="683" spans="1:5" x14ac:dyDescent="0.25">
      <c r="A683">
        <v>682</v>
      </c>
      <c r="C683" s="4">
        <v>2</v>
      </c>
      <c r="D683" s="5">
        <v>3</v>
      </c>
    </row>
    <row r="684" spans="1:5" x14ac:dyDescent="0.25">
      <c r="A684">
        <v>683</v>
      </c>
      <c r="C684" s="4">
        <v>2</v>
      </c>
      <c r="D684" s="5">
        <v>3</v>
      </c>
    </row>
    <row r="685" spans="1:5" x14ac:dyDescent="0.25">
      <c r="A685">
        <v>684</v>
      </c>
      <c r="C685" s="4">
        <v>2</v>
      </c>
      <c r="D685" s="5">
        <v>3</v>
      </c>
    </row>
    <row r="686" spans="1:5" x14ac:dyDescent="0.25">
      <c r="A686">
        <v>685</v>
      </c>
      <c r="D686" s="5">
        <v>3</v>
      </c>
      <c r="E686" s="2">
        <v>4</v>
      </c>
    </row>
    <row r="687" spans="1:5" x14ac:dyDescent="0.25">
      <c r="A687">
        <v>686</v>
      </c>
      <c r="D687" s="5">
        <v>3</v>
      </c>
      <c r="E687" s="2">
        <v>4</v>
      </c>
    </row>
    <row r="688" spans="1:5" x14ac:dyDescent="0.25">
      <c r="A688">
        <v>687</v>
      </c>
      <c r="D688" s="5">
        <v>3</v>
      </c>
      <c r="E688" s="2">
        <v>4</v>
      </c>
    </row>
    <row r="689" spans="1:5" x14ac:dyDescent="0.25">
      <c r="A689">
        <v>688</v>
      </c>
      <c r="D689" s="5">
        <v>3</v>
      </c>
      <c r="E689" s="2">
        <v>4</v>
      </c>
    </row>
    <row r="690" spans="1:5" x14ac:dyDescent="0.25">
      <c r="A690">
        <v>689</v>
      </c>
      <c r="B690" s="3">
        <v>1</v>
      </c>
      <c r="D690" s="5">
        <v>3</v>
      </c>
      <c r="E690" s="2">
        <v>4</v>
      </c>
    </row>
    <row r="691" spans="1:5" x14ac:dyDescent="0.25">
      <c r="A691">
        <v>690</v>
      </c>
      <c r="B691" s="3">
        <v>1</v>
      </c>
      <c r="E691" s="2">
        <v>4</v>
      </c>
    </row>
    <row r="692" spans="1:5" x14ac:dyDescent="0.25">
      <c r="A692">
        <v>691</v>
      </c>
      <c r="B692" s="3">
        <v>1</v>
      </c>
      <c r="E692" s="2">
        <v>4</v>
      </c>
    </row>
    <row r="693" spans="1:5" x14ac:dyDescent="0.25">
      <c r="A693">
        <v>692</v>
      </c>
      <c r="B693" s="3">
        <v>1</v>
      </c>
      <c r="E693" s="2">
        <v>4</v>
      </c>
    </row>
    <row r="694" spans="1:5" x14ac:dyDescent="0.25">
      <c r="A694">
        <v>693</v>
      </c>
      <c r="B694" s="3">
        <v>1</v>
      </c>
      <c r="E694" s="2">
        <v>4</v>
      </c>
    </row>
    <row r="695" spans="1:5" x14ac:dyDescent="0.25">
      <c r="A695">
        <v>694</v>
      </c>
      <c r="B695" s="3">
        <v>1</v>
      </c>
      <c r="E695" s="2">
        <v>4</v>
      </c>
    </row>
    <row r="696" spans="1:5" x14ac:dyDescent="0.25">
      <c r="A696">
        <v>695</v>
      </c>
      <c r="B696" s="3">
        <v>1</v>
      </c>
    </row>
    <row r="697" spans="1:5" x14ac:dyDescent="0.25">
      <c r="A697">
        <v>696</v>
      </c>
      <c r="B697" s="3">
        <v>1</v>
      </c>
    </row>
    <row r="698" spans="1:5" x14ac:dyDescent="0.25">
      <c r="A698">
        <v>697</v>
      </c>
      <c r="B698" s="3">
        <v>1</v>
      </c>
    </row>
    <row r="699" spans="1:5" x14ac:dyDescent="0.25">
      <c r="A699">
        <v>698</v>
      </c>
      <c r="B699" s="3">
        <v>1</v>
      </c>
      <c r="C699" s="4">
        <v>2</v>
      </c>
    </row>
    <row r="700" spans="1:5" x14ac:dyDescent="0.25">
      <c r="A700">
        <v>699</v>
      </c>
      <c r="B700" s="3">
        <v>1</v>
      </c>
      <c r="C700" s="4">
        <v>2</v>
      </c>
    </row>
    <row r="701" spans="1:5" x14ac:dyDescent="0.25">
      <c r="A701">
        <v>700</v>
      </c>
      <c r="C701" s="4">
        <v>2</v>
      </c>
    </row>
    <row r="702" spans="1:5" x14ac:dyDescent="0.25">
      <c r="A702">
        <v>701</v>
      </c>
      <c r="C702" s="4">
        <v>2</v>
      </c>
    </row>
    <row r="703" spans="1:5" x14ac:dyDescent="0.25">
      <c r="A703">
        <v>702</v>
      </c>
      <c r="C703" s="4">
        <v>2</v>
      </c>
    </row>
    <row r="704" spans="1:5" x14ac:dyDescent="0.25">
      <c r="A704">
        <v>703</v>
      </c>
      <c r="C704" s="4">
        <v>2</v>
      </c>
      <c r="D704" s="5">
        <v>3</v>
      </c>
    </row>
    <row r="705" spans="1:5" x14ac:dyDescent="0.25">
      <c r="A705">
        <v>704</v>
      </c>
      <c r="C705" s="4">
        <v>2</v>
      </c>
      <c r="D705" s="5">
        <v>3</v>
      </c>
    </row>
    <row r="706" spans="1:5" x14ac:dyDescent="0.25">
      <c r="A706">
        <v>705</v>
      </c>
      <c r="C706" s="4">
        <v>2</v>
      </c>
      <c r="D706" s="5">
        <v>3</v>
      </c>
    </row>
    <row r="707" spans="1:5" x14ac:dyDescent="0.25">
      <c r="A707">
        <v>706</v>
      </c>
      <c r="C707" s="4">
        <v>2</v>
      </c>
      <c r="D707" s="5">
        <v>3</v>
      </c>
    </row>
    <row r="708" spans="1:5" x14ac:dyDescent="0.25">
      <c r="A708">
        <v>707</v>
      </c>
      <c r="C708" s="4">
        <v>2</v>
      </c>
      <c r="D708" s="5">
        <v>3</v>
      </c>
    </row>
    <row r="709" spans="1:5" x14ac:dyDescent="0.25">
      <c r="A709">
        <v>708</v>
      </c>
      <c r="D709" s="5">
        <v>3</v>
      </c>
      <c r="E709" s="2">
        <v>4</v>
      </c>
    </row>
    <row r="710" spans="1:5" x14ac:dyDescent="0.25">
      <c r="A710">
        <v>709</v>
      </c>
      <c r="D710" s="5">
        <v>3</v>
      </c>
      <c r="E710" s="2">
        <v>4</v>
      </c>
    </row>
    <row r="711" spans="1:5" x14ac:dyDescent="0.25">
      <c r="A711">
        <v>710</v>
      </c>
      <c r="D711" s="5">
        <v>3</v>
      </c>
      <c r="E711" s="2">
        <v>4</v>
      </c>
    </row>
    <row r="712" spans="1:5" x14ac:dyDescent="0.25">
      <c r="A712">
        <v>711</v>
      </c>
      <c r="B712" s="3">
        <v>1</v>
      </c>
      <c r="D712" s="5">
        <v>3</v>
      </c>
      <c r="E712" s="2">
        <v>4</v>
      </c>
    </row>
    <row r="713" spans="1:5" x14ac:dyDescent="0.25">
      <c r="A713">
        <v>712</v>
      </c>
      <c r="B713" s="3">
        <v>1</v>
      </c>
      <c r="D713" s="5">
        <v>3</v>
      </c>
      <c r="E713" s="2">
        <v>4</v>
      </c>
    </row>
    <row r="714" spans="1:5" x14ac:dyDescent="0.25">
      <c r="A714">
        <v>713</v>
      </c>
      <c r="B714" s="3">
        <v>1</v>
      </c>
      <c r="E714" s="2">
        <v>4</v>
      </c>
    </row>
    <row r="715" spans="1:5" x14ac:dyDescent="0.25">
      <c r="A715">
        <v>714</v>
      </c>
      <c r="B715" s="3">
        <v>1</v>
      </c>
      <c r="E715" s="2">
        <v>4</v>
      </c>
    </row>
    <row r="716" spans="1:5" x14ac:dyDescent="0.25">
      <c r="A716">
        <v>715</v>
      </c>
      <c r="B716" s="3">
        <v>1</v>
      </c>
      <c r="E716" s="2">
        <v>4</v>
      </c>
    </row>
    <row r="717" spans="1:5" x14ac:dyDescent="0.25">
      <c r="A717">
        <v>716</v>
      </c>
      <c r="B717" s="3">
        <v>1</v>
      </c>
      <c r="E717" s="2">
        <v>4</v>
      </c>
    </row>
    <row r="718" spans="1:5" x14ac:dyDescent="0.25">
      <c r="A718">
        <v>717</v>
      </c>
      <c r="B718" s="3">
        <v>1</v>
      </c>
      <c r="E718" s="2">
        <v>4</v>
      </c>
    </row>
    <row r="719" spans="1:5" x14ac:dyDescent="0.25">
      <c r="A719">
        <v>718</v>
      </c>
      <c r="B719" s="3">
        <v>1</v>
      </c>
    </row>
    <row r="720" spans="1:5" x14ac:dyDescent="0.25">
      <c r="A720">
        <v>719</v>
      </c>
      <c r="B720" s="3">
        <v>1</v>
      </c>
    </row>
    <row r="721" spans="1:5" x14ac:dyDescent="0.25">
      <c r="A721">
        <v>720</v>
      </c>
      <c r="B721" s="3">
        <v>1</v>
      </c>
    </row>
    <row r="722" spans="1:5" x14ac:dyDescent="0.25">
      <c r="A722">
        <v>721</v>
      </c>
      <c r="B722" s="3">
        <v>1</v>
      </c>
      <c r="C722" s="4">
        <v>2</v>
      </c>
    </row>
    <row r="723" spans="1:5" x14ac:dyDescent="0.25">
      <c r="A723">
        <v>722</v>
      </c>
      <c r="B723" s="3">
        <v>1</v>
      </c>
      <c r="C723" s="4">
        <v>2</v>
      </c>
    </row>
    <row r="724" spans="1:5" x14ac:dyDescent="0.25">
      <c r="A724">
        <v>723</v>
      </c>
      <c r="C724" s="4">
        <v>2</v>
      </c>
    </row>
    <row r="725" spans="1:5" x14ac:dyDescent="0.25">
      <c r="A725">
        <v>724</v>
      </c>
      <c r="C725" s="4">
        <v>2</v>
      </c>
    </row>
    <row r="726" spans="1:5" x14ac:dyDescent="0.25">
      <c r="A726">
        <v>725</v>
      </c>
      <c r="C726" s="4">
        <v>2</v>
      </c>
    </row>
    <row r="727" spans="1:5" x14ac:dyDescent="0.25">
      <c r="A727">
        <v>726</v>
      </c>
      <c r="C727" s="4">
        <v>2</v>
      </c>
      <c r="D727" s="5">
        <v>3</v>
      </c>
    </row>
    <row r="728" spans="1:5" x14ac:dyDescent="0.25">
      <c r="A728">
        <v>727</v>
      </c>
      <c r="C728" s="4">
        <v>2</v>
      </c>
      <c r="D728" s="5">
        <v>3</v>
      </c>
    </row>
    <row r="729" spans="1:5" x14ac:dyDescent="0.25">
      <c r="A729">
        <v>728</v>
      </c>
      <c r="C729" s="4">
        <v>2</v>
      </c>
      <c r="D729" s="5">
        <v>3</v>
      </c>
    </row>
    <row r="730" spans="1:5" x14ac:dyDescent="0.25">
      <c r="A730">
        <v>729</v>
      </c>
      <c r="C730" s="4">
        <v>2</v>
      </c>
      <c r="D730" s="5">
        <v>3</v>
      </c>
    </row>
    <row r="731" spans="1:5" x14ac:dyDescent="0.25">
      <c r="A731">
        <v>730</v>
      </c>
      <c r="C731" s="4">
        <v>2</v>
      </c>
      <c r="D731" s="5">
        <v>3</v>
      </c>
      <c r="E731" s="2">
        <v>4</v>
      </c>
    </row>
    <row r="732" spans="1:5" x14ac:dyDescent="0.25">
      <c r="A732">
        <v>731</v>
      </c>
      <c r="D732" s="5">
        <v>3</v>
      </c>
      <c r="E732" s="2">
        <v>4</v>
      </c>
    </row>
    <row r="733" spans="1:5" x14ac:dyDescent="0.25">
      <c r="A733">
        <v>732</v>
      </c>
      <c r="D733" s="5">
        <v>3</v>
      </c>
      <c r="E733" s="2">
        <v>4</v>
      </c>
    </row>
    <row r="734" spans="1:5" x14ac:dyDescent="0.25">
      <c r="A734">
        <v>733</v>
      </c>
      <c r="D734" s="5">
        <v>3</v>
      </c>
      <c r="E734" s="2">
        <v>4</v>
      </c>
    </row>
    <row r="735" spans="1:5" x14ac:dyDescent="0.25">
      <c r="A735">
        <v>734</v>
      </c>
      <c r="D735" s="5">
        <v>3</v>
      </c>
      <c r="E735" s="2">
        <v>4</v>
      </c>
    </row>
    <row r="736" spans="1:5" x14ac:dyDescent="0.25">
      <c r="A736">
        <v>735</v>
      </c>
      <c r="D736" s="5">
        <v>3</v>
      </c>
      <c r="E736" s="2">
        <v>4</v>
      </c>
    </row>
    <row r="737" spans="1:6" x14ac:dyDescent="0.25">
      <c r="A737">
        <v>736</v>
      </c>
      <c r="B737" s="3">
        <v>1</v>
      </c>
      <c r="D737" s="5">
        <v>3</v>
      </c>
      <c r="E737" s="2">
        <v>4</v>
      </c>
    </row>
    <row r="738" spans="1:6" x14ac:dyDescent="0.25">
      <c r="A738">
        <v>737</v>
      </c>
      <c r="B738" s="3">
        <v>1</v>
      </c>
      <c r="E738" s="2">
        <v>4</v>
      </c>
    </row>
    <row r="739" spans="1:6" x14ac:dyDescent="0.25">
      <c r="A739">
        <v>738</v>
      </c>
      <c r="B739" s="3">
        <v>1</v>
      </c>
      <c r="E739" s="2">
        <v>4</v>
      </c>
    </row>
    <row r="740" spans="1:6" x14ac:dyDescent="0.25">
      <c r="A740">
        <v>739</v>
      </c>
      <c r="B740" s="3">
        <v>1</v>
      </c>
      <c r="E740" s="2">
        <v>4</v>
      </c>
    </row>
    <row r="741" spans="1:6" x14ac:dyDescent="0.25">
      <c r="A741">
        <v>740</v>
      </c>
      <c r="B741" s="3">
        <v>1</v>
      </c>
      <c r="E741" s="2">
        <v>4</v>
      </c>
    </row>
    <row r="742" spans="1:6" x14ac:dyDescent="0.25">
      <c r="A742">
        <v>741</v>
      </c>
      <c r="B742" s="3">
        <v>1</v>
      </c>
    </row>
    <row r="743" spans="1:6" x14ac:dyDescent="0.25">
      <c r="A743">
        <v>742</v>
      </c>
      <c r="B743" s="3">
        <v>1</v>
      </c>
    </row>
    <row r="744" spans="1:6" x14ac:dyDescent="0.25">
      <c r="A744">
        <v>743</v>
      </c>
      <c r="B744" s="3">
        <v>1</v>
      </c>
    </row>
    <row r="745" spans="1:6" x14ac:dyDescent="0.25">
      <c r="A745">
        <v>744</v>
      </c>
      <c r="B745" s="3">
        <v>1</v>
      </c>
      <c r="C745" s="4">
        <v>2</v>
      </c>
    </row>
    <row r="746" spans="1:6" x14ac:dyDescent="0.25">
      <c r="A746">
        <v>745</v>
      </c>
      <c r="B746" s="3">
        <v>1</v>
      </c>
      <c r="C746" s="4">
        <v>2</v>
      </c>
    </row>
    <row r="747" spans="1:6" x14ac:dyDescent="0.25">
      <c r="A747">
        <v>746</v>
      </c>
      <c r="C747" s="4">
        <v>2</v>
      </c>
    </row>
    <row r="748" spans="1:6" x14ac:dyDescent="0.25">
      <c r="A748">
        <v>747</v>
      </c>
      <c r="C748" s="4">
        <v>2</v>
      </c>
      <c r="F748" t="s">
        <v>22</v>
      </c>
    </row>
    <row r="749" spans="1:6" x14ac:dyDescent="0.25">
      <c r="A749">
        <v>748</v>
      </c>
    </row>
    <row r="750" spans="1:6" x14ac:dyDescent="0.25">
      <c r="A750">
        <v>749</v>
      </c>
      <c r="F750" t="s">
        <v>22</v>
      </c>
    </row>
    <row r="751" spans="1:6" x14ac:dyDescent="0.25">
      <c r="A751">
        <v>750</v>
      </c>
      <c r="C751" s="4">
        <v>2</v>
      </c>
    </row>
    <row r="752" spans="1:6" x14ac:dyDescent="0.25">
      <c r="A752">
        <v>751</v>
      </c>
      <c r="C752" s="4">
        <v>2</v>
      </c>
    </row>
    <row r="753" spans="1:5" x14ac:dyDescent="0.25">
      <c r="A753">
        <v>752</v>
      </c>
      <c r="C753" s="4">
        <v>2</v>
      </c>
      <c r="D753" s="5">
        <v>3</v>
      </c>
    </row>
    <row r="754" spans="1:5" x14ac:dyDescent="0.25">
      <c r="A754">
        <v>753</v>
      </c>
      <c r="C754" s="4">
        <v>2</v>
      </c>
      <c r="D754" s="5">
        <v>3</v>
      </c>
    </row>
    <row r="755" spans="1:5" x14ac:dyDescent="0.25">
      <c r="A755">
        <v>754</v>
      </c>
      <c r="C755" s="4">
        <v>2</v>
      </c>
      <c r="D755" s="5">
        <v>3</v>
      </c>
    </row>
    <row r="756" spans="1:5" x14ac:dyDescent="0.25">
      <c r="A756">
        <v>755</v>
      </c>
      <c r="C756" s="4">
        <v>2</v>
      </c>
      <c r="D756" s="5">
        <v>3</v>
      </c>
    </row>
    <row r="757" spans="1:5" x14ac:dyDescent="0.25">
      <c r="A757">
        <v>756</v>
      </c>
      <c r="C757" s="4">
        <v>2</v>
      </c>
      <c r="D757" s="5">
        <v>3</v>
      </c>
    </row>
    <row r="758" spans="1:5" x14ac:dyDescent="0.25">
      <c r="A758">
        <v>757</v>
      </c>
      <c r="C758" s="4">
        <v>2</v>
      </c>
      <c r="D758" s="5">
        <v>3</v>
      </c>
    </row>
    <row r="759" spans="1:5" x14ac:dyDescent="0.25">
      <c r="A759">
        <v>758</v>
      </c>
      <c r="C759" s="4">
        <v>2</v>
      </c>
      <c r="D759" s="5">
        <v>3</v>
      </c>
    </row>
    <row r="760" spans="1:5" x14ac:dyDescent="0.25">
      <c r="A760">
        <v>759</v>
      </c>
      <c r="C760" s="4">
        <v>2</v>
      </c>
      <c r="D760" s="5">
        <v>3</v>
      </c>
    </row>
    <row r="761" spans="1:5" x14ac:dyDescent="0.25">
      <c r="A761">
        <v>760</v>
      </c>
      <c r="C761" s="4">
        <v>2</v>
      </c>
      <c r="D761" s="5">
        <v>3</v>
      </c>
    </row>
    <row r="762" spans="1:5" x14ac:dyDescent="0.25">
      <c r="A762">
        <v>761</v>
      </c>
      <c r="C762" s="4">
        <v>2</v>
      </c>
      <c r="D762" s="5">
        <v>3</v>
      </c>
    </row>
    <row r="763" spans="1:5" x14ac:dyDescent="0.25">
      <c r="A763">
        <v>762</v>
      </c>
      <c r="D763" s="5">
        <v>3</v>
      </c>
    </row>
    <row r="764" spans="1:5" x14ac:dyDescent="0.25">
      <c r="A764">
        <v>763</v>
      </c>
      <c r="D764" s="5">
        <v>3</v>
      </c>
      <c r="E764" s="2">
        <v>4</v>
      </c>
    </row>
    <row r="765" spans="1:5" x14ac:dyDescent="0.25">
      <c r="A765">
        <v>764</v>
      </c>
      <c r="B765" s="3">
        <v>1</v>
      </c>
      <c r="E765" s="2">
        <v>4</v>
      </c>
    </row>
    <row r="766" spans="1:5" x14ac:dyDescent="0.25">
      <c r="A766">
        <v>765</v>
      </c>
      <c r="B766" s="3">
        <v>1</v>
      </c>
      <c r="E766" s="2">
        <v>4</v>
      </c>
    </row>
    <row r="767" spans="1:5" x14ac:dyDescent="0.25">
      <c r="A767">
        <v>766</v>
      </c>
      <c r="B767" s="3">
        <v>1</v>
      </c>
      <c r="E767" s="2">
        <v>4</v>
      </c>
    </row>
    <row r="768" spans="1:5" x14ac:dyDescent="0.25">
      <c r="A768">
        <v>767</v>
      </c>
      <c r="B768" s="3">
        <v>1</v>
      </c>
      <c r="E768" s="2">
        <v>4</v>
      </c>
    </row>
    <row r="769" spans="1:5" x14ac:dyDescent="0.25">
      <c r="A769">
        <v>768</v>
      </c>
      <c r="B769" s="3">
        <v>1</v>
      </c>
      <c r="E769" s="2">
        <v>4</v>
      </c>
    </row>
    <row r="770" spans="1:5" x14ac:dyDescent="0.25">
      <c r="A770">
        <v>769</v>
      </c>
      <c r="B770" s="3">
        <v>1</v>
      </c>
      <c r="E770" s="2">
        <v>4</v>
      </c>
    </row>
    <row r="771" spans="1:5" x14ac:dyDescent="0.25">
      <c r="A771">
        <v>770</v>
      </c>
      <c r="B771" s="3">
        <v>1</v>
      </c>
      <c r="E771" s="2">
        <v>4</v>
      </c>
    </row>
    <row r="772" spans="1:5" x14ac:dyDescent="0.25">
      <c r="A772">
        <v>771</v>
      </c>
      <c r="B772" s="3">
        <v>1</v>
      </c>
      <c r="E772" s="2">
        <v>4</v>
      </c>
    </row>
    <row r="773" spans="1:5" x14ac:dyDescent="0.25">
      <c r="A773">
        <v>772</v>
      </c>
      <c r="B773" s="3">
        <v>1</v>
      </c>
      <c r="E773" s="2">
        <v>4</v>
      </c>
    </row>
    <row r="774" spans="1:5" x14ac:dyDescent="0.25">
      <c r="A774">
        <v>773</v>
      </c>
      <c r="B774" s="3">
        <v>1</v>
      </c>
      <c r="E774" s="2">
        <v>4</v>
      </c>
    </row>
    <row r="775" spans="1:5" x14ac:dyDescent="0.25">
      <c r="A775">
        <v>774</v>
      </c>
    </row>
    <row r="776" spans="1:5" x14ac:dyDescent="0.25">
      <c r="A776">
        <v>775</v>
      </c>
      <c r="C776" s="4">
        <v>2</v>
      </c>
    </row>
    <row r="777" spans="1:5" x14ac:dyDescent="0.25">
      <c r="A777">
        <v>776</v>
      </c>
      <c r="C777" s="4">
        <v>2</v>
      </c>
    </row>
    <row r="778" spans="1:5" x14ac:dyDescent="0.25">
      <c r="A778">
        <v>777</v>
      </c>
      <c r="C778" s="4">
        <v>2</v>
      </c>
      <c r="D778" s="5">
        <v>3</v>
      </c>
    </row>
    <row r="779" spans="1:5" x14ac:dyDescent="0.25">
      <c r="A779">
        <v>778</v>
      </c>
      <c r="C779" s="4">
        <v>2</v>
      </c>
      <c r="D779" s="5">
        <v>3</v>
      </c>
    </row>
    <row r="780" spans="1:5" x14ac:dyDescent="0.25">
      <c r="A780">
        <v>779</v>
      </c>
      <c r="C780" s="4">
        <v>2</v>
      </c>
      <c r="D780" s="5">
        <v>3</v>
      </c>
    </row>
    <row r="781" spans="1:5" x14ac:dyDescent="0.25">
      <c r="A781">
        <v>780</v>
      </c>
      <c r="C781" s="4">
        <v>2</v>
      </c>
      <c r="D781" s="5">
        <v>3</v>
      </c>
    </row>
    <row r="782" spans="1:5" x14ac:dyDescent="0.25">
      <c r="A782">
        <v>781</v>
      </c>
      <c r="C782" s="4">
        <v>2</v>
      </c>
      <c r="D782" s="5">
        <v>3</v>
      </c>
    </row>
    <row r="783" spans="1:5" x14ac:dyDescent="0.25">
      <c r="A783">
        <v>782</v>
      </c>
      <c r="C783" s="4">
        <v>2</v>
      </c>
      <c r="D783" s="5">
        <v>3</v>
      </c>
    </row>
    <row r="784" spans="1:5" x14ac:dyDescent="0.25">
      <c r="A784">
        <v>783</v>
      </c>
      <c r="C784" s="4">
        <v>2</v>
      </c>
      <c r="D784" s="5">
        <v>3</v>
      </c>
    </row>
    <row r="785" spans="1:5" x14ac:dyDescent="0.25">
      <c r="A785">
        <v>784</v>
      </c>
      <c r="C785" s="4">
        <v>2</v>
      </c>
      <c r="D785" s="5">
        <v>3</v>
      </c>
    </row>
    <row r="786" spans="1:5" x14ac:dyDescent="0.25">
      <c r="A786">
        <v>785</v>
      </c>
      <c r="D786" s="5">
        <v>3</v>
      </c>
    </row>
    <row r="787" spans="1:5" x14ac:dyDescent="0.25">
      <c r="A787">
        <v>786</v>
      </c>
      <c r="D787" s="5">
        <v>3</v>
      </c>
    </row>
    <row r="788" spans="1:5" x14ac:dyDescent="0.25">
      <c r="A788">
        <v>787</v>
      </c>
      <c r="B788" s="3">
        <v>1</v>
      </c>
      <c r="D788" s="5">
        <v>3</v>
      </c>
      <c r="E788" s="2">
        <v>4</v>
      </c>
    </row>
    <row r="789" spans="1:5" x14ac:dyDescent="0.25">
      <c r="A789">
        <v>788</v>
      </c>
      <c r="B789" s="3">
        <v>1</v>
      </c>
      <c r="E789" s="2">
        <v>4</v>
      </c>
    </row>
    <row r="790" spans="1:5" x14ac:dyDescent="0.25">
      <c r="A790">
        <v>789</v>
      </c>
      <c r="B790" s="3">
        <v>1</v>
      </c>
      <c r="E790" s="2">
        <v>4</v>
      </c>
    </row>
    <row r="791" spans="1:5" x14ac:dyDescent="0.25">
      <c r="A791">
        <v>790</v>
      </c>
      <c r="B791" s="3">
        <v>1</v>
      </c>
      <c r="E791" s="2">
        <v>4</v>
      </c>
    </row>
    <row r="792" spans="1:5" x14ac:dyDescent="0.25">
      <c r="A792">
        <v>791</v>
      </c>
      <c r="B792" s="3">
        <v>1</v>
      </c>
      <c r="E792" s="2">
        <v>4</v>
      </c>
    </row>
    <row r="793" spans="1:5" x14ac:dyDescent="0.25">
      <c r="A793">
        <v>792</v>
      </c>
      <c r="B793" s="3">
        <v>1</v>
      </c>
      <c r="E793" s="2">
        <v>4</v>
      </c>
    </row>
    <row r="794" spans="1:5" x14ac:dyDescent="0.25">
      <c r="A794">
        <v>793</v>
      </c>
      <c r="B794" s="3">
        <v>1</v>
      </c>
      <c r="E794" s="2">
        <v>4</v>
      </c>
    </row>
    <row r="795" spans="1:5" x14ac:dyDescent="0.25">
      <c r="A795">
        <v>794</v>
      </c>
      <c r="B795" s="3">
        <v>1</v>
      </c>
      <c r="E795" s="2">
        <v>4</v>
      </c>
    </row>
    <row r="796" spans="1:5" x14ac:dyDescent="0.25">
      <c r="A796">
        <v>795</v>
      </c>
      <c r="B796" s="3">
        <v>1</v>
      </c>
      <c r="E796" s="2">
        <v>4</v>
      </c>
    </row>
    <row r="797" spans="1:5" x14ac:dyDescent="0.25">
      <c r="A797">
        <v>796</v>
      </c>
      <c r="B797" s="3">
        <v>1</v>
      </c>
      <c r="E797" s="2">
        <v>4</v>
      </c>
    </row>
    <row r="798" spans="1:5" x14ac:dyDescent="0.25">
      <c r="A798">
        <v>797</v>
      </c>
      <c r="B798" s="3">
        <v>1</v>
      </c>
    </row>
    <row r="799" spans="1:5" x14ac:dyDescent="0.25">
      <c r="A799">
        <v>798</v>
      </c>
      <c r="C799" s="4">
        <v>2</v>
      </c>
    </row>
    <row r="800" spans="1:5" x14ac:dyDescent="0.25">
      <c r="A800">
        <v>799</v>
      </c>
      <c r="C800" s="4">
        <v>2</v>
      </c>
    </row>
    <row r="801" spans="1:5" x14ac:dyDescent="0.25">
      <c r="A801">
        <v>800</v>
      </c>
      <c r="C801" s="4">
        <v>2</v>
      </c>
    </row>
    <row r="802" spans="1:5" x14ac:dyDescent="0.25">
      <c r="A802">
        <v>801</v>
      </c>
      <c r="C802" s="4">
        <v>2</v>
      </c>
    </row>
    <row r="803" spans="1:5" x14ac:dyDescent="0.25">
      <c r="A803">
        <v>802</v>
      </c>
      <c r="C803" s="4">
        <v>2</v>
      </c>
      <c r="D803" s="5">
        <v>3</v>
      </c>
    </row>
    <row r="804" spans="1:5" x14ac:dyDescent="0.25">
      <c r="A804">
        <v>803</v>
      </c>
      <c r="C804" s="4">
        <v>2</v>
      </c>
      <c r="D804" s="5">
        <v>3</v>
      </c>
    </row>
    <row r="805" spans="1:5" x14ac:dyDescent="0.25">
      <c r="A805">
        <v>804</v>
      </c>
      <c r="C805" s="4">
        <v>2</v>
      </c>
      <c r="D805" s="5">
        <v>3</v>
      </c>
    </row>
    <row r="806" spans="1:5" x14ac:dyDescent="0.25">
      <c r="A806">
        <v>805</v>
      </c>
      <c r="C806" s="4">
        <v>2</v>
      </c>
      <c r="D806" s="5">
        <v>3</v>
      </c>
    </row>
    <row r="807" spans="1:5" x14ac:dyDescent="0.25">
      <c r="A807">
        <v>806</v>
      </c>
      <c r="C807" s="4">
        <v>2</v>
      </c>
      <c r="D807" s="5">
        <v>3</v>
      </c>
    </row>
    <row r="808" spans="1:5" x14ac:dyDescent="0.25">
      <c r="A808">
        <v>807</v>
      </c>
      <c r="C808" s="4">
        <v>2</v>
      </c>
      <c r="D808" s="5">
        <v>3</v>
      </c>
    </row>
    <row r="809" spans="1:5" x14ac:dyDescent="0.25">
      <c r="A809">
        <v>808</v>
      </c>
      <c r="D809" s="5">
        <v>3</v>
      </c>
    </row>
    <row r="810" spans="1:5" x14ac:dyDescent="0.25">
      <c r="A810">
        <v>809</v>
      </c>
      <c r="D810" s="5">
        <v>3</v>
      </c>
    </row>
    <row r="811" spans="1:5" x14ac:dyDescent="0.25">
      <c r="A811">
        <v>810</v>
      </c>
      <c r="B811" s="3">
        <v>1</v>
      </c>
      <c r="D811" s="5">
        <v>3</v>
      </c>
      <c r="E811" s="2">
        <v>4</v>
      </c>
    </row>
    <row r="812" spans="1:5" x14ac:dyDescent="0.25">
      <c r="A812">
        <v>811</v>
      </c>
      <c r="B812" s="3">
        <v>1</v>
      </c>
      <c r="D812" s="5">
        <v>3</v>
      </c>
      <c r="E812" s="2">
        <v>4</v>
      </c>
    </row>
    <row r="813" spans="1:5" x14ac:dyDescent="0.25">
      <c r="A813">
        <v>812</v>
      </c>
      <c r="B813" s="3">
        <v>1</v>
      </c>
      <c r="E813" s="2">
        <v>4</v>
      </c>
    </row>
    <row r="814" spans="1:5" x14ac:dyDescent="0.25">
      <c r="A814">
        <v>813</v>
      </c>
      <c r="B814" s="3">
        <v>1</v>
      </c>
      <c r="E814" s="2">
        <v>4</v>
      </c>
    </row>
    <row r="815" spans="1:5" x14ac:dyDescent="0.25">
      <c r="A815">
        <v>814</v>
      </c>
      <c r="B815" s="3">
        <v>1</v>
      </c>
      <c r="E815" s="2">
        <v>4</v>
      </c>
    </row>
    <row r="816" spans="1:5" x14ac:dyDescent="0.25">
      <c r="A816">
        <v>815</v>
      </c>
      <c r="B816" s="3">
        <v>1</v>
      </c>
      <c r="E816" s="2">
        <v>4</v>
      </c>
    </row>
    <row r="817" spans="1:5" x14ac:dyDescent="0.25">
      <c r="A817">
        <v>816</v>
      </c>
      <c r="B817" s="3">
        <v>1</v>
      </c>
      <c r="E817" s="2">
        <v>4</v>
      </c>
    </row>
    <row r="818" spans="1:5" x14ac:dyDescent="0.25">
      <c r="A818">
        <v>817</v>
      </c>
      <c r="B818" s="3">
        <v>1</v>
      </c>
      <c r="E818" s="2">
        <v>4</v>
      </c>
    </row>
    <row r="819" spans="1:5" x14ac:dyDescent="0.25">
      <c r="A819">
        <v>818</v>
      </c>
      <c r="B819" s="3">
        <v>1</v>
      </c>
      <c r="E819" s="2">
        <v>4</v>
      </c>
    </row>
    <row r="820" spans="1:5" x14ac:dyDescent="0.25">
      <c r="A820">
        <v>819</v>
      </c>
      <c r="B820" s="3">
        <v>1</v>
      </c>
      <c r="E820" s="2">
        <v>4</v>
      </c>
    </row>
    <row r="821" spans="1:5" x14ac:dyDescent="0.25">
      <c r="A821">
        <v>820</v>
      </c>
      <c r="B821" s="3">
        <v>1</v>
      </c>
      <c r="E821" s="2">
        <v>4</v>
      </c>
    </row>
    <row r="822" spans="1:5" x14ac:dyDescent="0.25">
      <c r="A822">
        <v>821</v>
      </c>
      <c r="B822" s="3">
        <v>1</v>
      </c>
      <c r="C822" s="4">
        <v>2</v>
      </c>
    </row>
    <row r="823" spans="1:5" x14ac:dyDescent="0.25">
      <c r="A823">
        <v>822</v>
      </c>
      <c r="C823" s="4">
        <v>2</v>
      </c>
    </row>
    <row r="824" spans="1:5" x14ac:dyDescent="0.25">
      <c r="A824">
        <v>823</v>
      </c>
      <c r="C824" s="4">
        <v>2</v>
      </c>
    </row>
    <row r="825" spans="1:5" x14ac:dyDescent="0.25">
      <c r="A825">
        <v>824</v>
      </c>
      <c r="C825" s="4">
        <v>2</v>
      </c>
    </row>
    <row r="826" spans="1:5" x14ac:dyDescent="0.25">
      <c r="A826">
        <v>825</v>
      </c>
      <c r="C826" s="4">
        <v>2</v>
      </c>
    </row>
    <row r="827" spans="1:5" x14ac:dyDescent="0.25">
      <c r="A827">
        <v>826</v>
      </c>
      <c r="C827" s="4">
        <v>2</v>
      </c>
      <c r="D827" s="5">
        <v>3</v>
      </c>
    </row>
    <row r="828" spans="1:5" x14ac:dyDescent="0.25">
      <c r="A828">
        <v>827</v>
      </c>
      <c r="C828" s="4">
        <v>2</v>
      </c>
      <c r="D828" s="5">
        <v>3</v>
      </c>
    </row>
    <row r="829" spans="1:5" x14ac:dyDescent="0.25">
      <c r="A829">
        <v>828</v>
      </c>
      <c r="C829" s="4">
        <v>2</v>
      </c>
      <c r="D829" s="5">
        <v>3</v>
      </c>
    </row>
    <row r="830" spans="1:5" x14ac:dyDescent="0.25">
      <c r="A830">
        <v>829</v>
      </c>
      <c r="C830" s="4">
        <v>2</v>
      </c>
      <c r="D830" s="5">
        <v>3</v>
      </c>
    </row>
    <row r="831" spans="1:5" x14ac:dyDescent="0.25">
      <c r="A831">
        <v>830</v>
      </c>
      <c r="C831" s="4">
        <v>2</v>
      </c>
      <c r="D831" s="5">
        <v>3</v>
      </c>
    </row>
    <row r="832" spans="1:5" x14ac:dyDescent="0.25">
      <c r="A832">
        <v>831</v>
      </c>
      <c r="C832" s="4">
        <v>2</v>
      </c>
      <c r="D832" s="5">
        <v>3</v>
      </c>
    </row>
    <row r="833" spans="1:5" x14ac:dyDescent="0.25">
      <c r="A833">
        <v>832</v>
      </c>
      <c r="C833" s="4">
        <v>2</v>
      </c>
      <c r="D833" s="5">
        <v>3</v>
      </c>
    </row>
    <row r="834" spans="1:5" x14ac:dyDescent="0.25">
      <c r="A834">
        <v>833</v>
      </c>
      <c r="D834" s="5">
        <v>3</v>
      </c>
      <c r="E834" s="2">
        <v>4</v>
      </c>
    </row>
    <row r="835" spans="1:5" x14ac:dyDescent="0.25">
      <c r="A835">
        <v>834</v>
      </c>
      <c r="D835" s="5">
        <v>3</v>
      </c>
      <c r="E835" s="2">
        <v>4</v>
      </c>
    </row>
    <row r="836" spans="1:5" x14ac:dyDescent="0.25">
      <c r="A836">
        <v>835</v>
      </c>
      <c r="B836" s="3">
        <v>1</v>
      </c>
      <c r="D836" s="5">
        <v>3</v>
      </c>
      <c r="E836" s="2">
        <v>4</v>
      </c>
    </row>
    <row r="837" spans="1:5" x14ac:dyDescent="0.25">
      <c r="A837">
        <v>836</v>
      </c>
      <c r="B837" s="3">
        <v>1</v>
      </c>
      <c r="D837" s="5">
        <v>3</v>
      </c>
      <c r="E837" s="2">
        <v>4</v>
      </c>
    </row>
    <row r="838" spans="1:5" x14ac:dyDescent="0.25">
      <c r="A838">
        <v>837</v>
      </c>
      <c r="B838" s="3">
        <v>1</v>
      </c>
      <c r="E838" s="2">
        <v>4</v>
      </c>
    </row>
    <row r="839" spans="1:5" x14ac:dyDescent="0.25">
      <c r="A839">
        <v>838</v>
      </c>
      <c r="B839" s="3">
        <v>1</v>
      </c>
      <c r="E839" s="2">
        <v>4</v>
      </c>
    </row>
    <row r="840" spans="1:5" x14ac:dyDescent="0.25">
      <c r="A840">
        <v>839</v>
      </c>
      <c r="B840" s="3">
        <v>1</v>
      </c>
      <c r="E840" s="2">
        <v>4</v>
      </c>
    </row>
    <row r="841" spans="1:5" x14ac:dyDescent="0.25">
      <c r="A841">
        <v>840</v>
      </c>
      <c r="B841" s="3">
        <v>1</v>
      </c>
      <c r="E841" s="2">
        <v>4</v>
      </c>
    </row>
    <row r="842" spans="1:5" x14ac:dyDescent="0.25">
      <c r="A842">
        <v>841</v>
      </c>
      <c r="B842" s="3">
        <v>1</v>
      </c>
      <c r="E842" s="2">
        <v>4</v>
      </c>
    </row>
    <row r="843" spans="1:5" x14ac:dyDescent="0.25">
      <c r="A843">
        <v>842</v>
      </c>
      <c r="B843" s="3">
        <v>1</v>
      </c>
      <c r="E843" s="2">
        <v>4</v>
      </c>
    </row>
    <row r="844" spans="1:5" x14ac:dyDescent="0.25">
      <c r="A844">
        <v>843</v>
      </c>
      <c r="B844" s="3">
        <v>1</v>
      </c>
      <c r="E844" s="2">
        <v>4</v>
      </c>
    </row>
    <row r="845" spans="1:5" x14ac:dyDescent="0.25">
      <c r="A845">
        <v>844</v>
      </c>
      <c r="B845" s="3">
        <v>1</v>
      </c>
      <c r="E845" s="2">
        <v>4</v>
      </c>
    </row>
    <row r="846" spans="1:5" x14ac:dyDescent="0.25">
      <c r="A846">
        <v>845</v>
      </c>
      <c r="B846" s="3">
        <v>1</v>
      </c>
    </row>
    <row r="847" spans="1:5" x14ac:dyDescent="0.25">
      <c r="A847">
        <v>846</v>
      </c>
      <c r="B847" s="3">
        <v>1</v>
      </c>
      <c r="C847" s="4">
        <v>2</v>
      </c>
    </row>
    <row r="848" spans="1:5" x14ac:dyDescent="0.25">
      <c r="A848">
        <v>847</v>
      </c>
      <c r="B848" s="3">
        <v>1</v>
      </c>
      <c r="C848" s="4">
        <v>2</v>
      </c>
    </row>
    <row r="849" spans="1:5" x14ac:dyDescent="0.25">
      <c r="A849">
        <v>848</v>
      </c>
      <c r="C849" s="4">
        <v>2</v>
      </c>
    </row>
    <row r="850" spans="1:5" x14ac:dyDescent="0.25">
      <c r="A850">
        <v>849</v>
      </c>
      <c r="C850" s="4">
        <v>2</v>
      </c>
    </row>
    <row r="851" spans="1:5" x14ac:dyDescent="0.25">
      <c r="A851">
        <v>850</v>
      </c>
      <c r="C851" s="4">
        <v>2</v>
      </c>
    </row>
    <row r="852" spans="1:5" x14ac:dyDescent="0.25">
      <c r="A852">
        <v>851</v>
      </c>
      <c r="C852" s="4">
        <v>2</v>
      </c>
      <c r="D852" s="5">
        <v>3</v>
      </c>
    </row>
    <row r="853" spans="1:5" x14ac:dyDescent="0.25">
      <c r="A853">
        <v>852</v>
      </c>
      <c r="C853" s="4">
        <v>2</v>
      </c>
      <c r="D853" s="5">
        <v>3</v>
      </c>
    </row>
    <row r="854" spans="1:5" x14ac:dyDescent="0.25">
      <c r="A854">
        <v>853</v>
      </c>
      <c r="C854" s="4">
        <v>2</v>
      </c>
      <c r="D854" s="5">
        <v>3</v>
      </c>
    </row>
    <row r="855" spans="1:5" x14ac:dyDescent="0.25">
      <c r="A855">
        <v>854</v>
      </c>
      <c r="C855" s="4">
        <v>2</v>
      </c>
      <c r="D855" s="5">
        <v>3</v>
      </c>
    </row>
    <row r="856" spans="1:5" x14ac:dyDescent="0.25">
      <c r="A856">
        <v>855</v>
      </c>
      <c r="C856" s="4">
        <v>2</v>
      </c>
      <c r="D856" s="5">
        <v>3</v>
      </c>
    </row>
    <row r="857" spans="1:5" x14ac:dyDescent="0.25">
      <c r="A857">
        <v>856</v>
      </c>
      <c r="C857" s="4">
        <v>2</v>
      </c>
      <c r="D857" s="5">
        <v>3</v>
      </c>
    </row>
    <row r="858" spans="1:5" x14ac:dyDescent="0.25">
      <c r="A858">
        <v>857</v>
      </c>
      <c r="D858" s="5">
        <v>3</v>
      </c>
    </row>
    <row r="859" spans="1:5" x14ac:dyDescent="0.25">
      <c r="A859">
        <v>858</v>
      </c>
      <c r="D859" s="5">
        <v>3</v>
      </c>
      <c r="E859" s="2">
        <v>4</v>
      </c>
    </row>
    <row r="860" spans="1:5" x14ac:dyDescent="0.25">
      <c r="A860">
        <v>859</v>
      </c>
      <c r="D860" s="5">
        <v>3</v>
      </c>
      <c r="E860" s="2">
        <v>4</v>
      </c>
    </row>
    <row r="861" spans="1:5" x14ac:dyDescent="0.25">
      <c r="A861">
        <v>860</v>
      </c>
      <c r="D861" s="5">
        <v>3</v>
      </c>
      <c r="E861" s="2">
        <v>4</v>
      </c>
    </row>
    <row r="862" spans="1:5" x14ac:dyDescent="0.25">
      <c r="A862">
        <v>861</v>
      </c>
      <c r="B862" s="3">
        <v>1</v>
      </c>
      <c r="D862" s="5">
        <v>3</v>
      </c>
      <c r="E862" s="2">
        <v>4</v>
      </c>
    </row>
    <row r="863" spans="1:5" x14ac:dyDescent="0.25">
      <c r="A863">
        <v>862</v>
      </c>
      <c r="B863" s="3">
        <v>1</v>
      </c>
      <c r="E863" s="2">
        <v>4</v>
      </c>
    </row>
    <row r="864" spans="1:5" x14ac:dyDescent="0.25">
      <c r="A864">
        <v>863</v>
      </c>
      <c r="B864" s="3">
        <v>1</v>
      </c>
      <c r="E864" s="2">
        <v>4</v>
      </c>
    </row>
    <row r="865" spans="1:5" x14ac:dyDescent="0.25">
      <c r="A865">
        <v>864</v>
      </c>
      <c r="B865" s="3">
        <v>1</v>
      </c>
      <c r="E865" s="2">
        <v>4</v>
      </c>
    </row>
    <row r="866" spans="1:5" x14ac:dyDescent="0.25">
      <c r="A866">
        <v>865</v>
      </c>
      <c r="B866" s="3">
        <v>1</v>
      </c>
      <c r="E866" s="2">
        <v>4</v>
      </c>
    </row>
    <row r="867" spans="1:5" x14ac:dyDescent="0.25">
      <c r="A867">
        <v>866</v>
      </c>
      <c r="B867" s="3">
        <v>1</v>
      </c>
      <c r="E867" s="2">
        <v>4</v>
      </c>
    </row>
    <row r="868" spans="1:5" x14ac:dyDescent="0.25">
      <c r="A868">
        <v>867</v>
      </c>
      <c r="B868" s="3">
        <v>1</v>
      </c>
      <c r="E868" s="2">
        <v>4</v>
      </c>
    </row>
    <row r="869" spans="1:5" x14ac:dyDescent="0.25">
      <c r="A869">
        <v>868</v>
      </c>
      <c r="B869" s="3">
        <v>1</v>
      </c>
      <c r="E869" s="2">
        <v>4</v>
      </c>
    </row>
    <row r="870" spans="1:5" x14ac:dyDescent="0.25">
      <c r="A870">
        <v>869</v>
      </c>
      <c r="B870" s="3">
        <v>1</v>
      </c>
      <c r="C870" s="4">
        <v>2</v>
      </c>
    </row>
    <row r="871" spans="1:5" x14ac:dyDescent="0.25">
      <c r="A871">
        <v>870</v>
      </c>
      <c r="B871" s="3">
        <v>1</v>
      </c>
      <c r="C871" s="4">
        <v>2</v>
      </c>
    </row>
    <row r="872" spans="1:5" x14ac:dyDescent="0.25">
      <c r="A872">
        <v>871</v>
      </c>
      <c r="B872" s="3">
        <v>1</v>
      </c>
      <c r="C872" s="4">
        <v>2</v>
      </c>
    </row>
    <row r="873" spans="1:5" x14ac:dyDescent="0.25">
      <c r="A873">
        <v>872</v>
      </c>
      <c r="C873" s="4">
        <v>2</v>
      </c>
    </row>
    <row r="874" spans="1:5" x14ac:dyDescent="0.25">
      <c r="A874">
        <v>873</v>
      </c>
      <c r="C874" s="4">
        <v>2</v>
      </c>
    </row>
    <row r="875" spans="1:5" x14ac:dyDescent="0.25">
      <c r="A875">
        <v>874</v>
      </c>
      <c r="C875" s="4">
        <v>2</v>
      </c>
    </row>
    <row r="876" spans="1:5" x14ac:dyDescent="0.25">
      <c r="A876">
        <v>875</v>
      </c>
      <c r="C876" s="4">
        <v>2</v>
      </c>
    </row>
    <row r="877" spans="1:5" x14ac:dyDescent="0.25">
      <c r="A877">
        <v>876</v>
      </c>
      <c r="C877" s="4">
        <v>2</v>
      </c>
      <c r="D877" s="5">
        <v>3</v>
      </c>
    </row>
    <row r="878" spans="1:5" x14ac:dyDescent="0.25">
      <c r="A878">
        <v>877</v>
      </c>
      <c r="C878" s="4">
        <v>2</v>
      </c>
      <c r="D878" s="5">
        <v>3</v>
      </c>
    </row>
    <row r="879" spans="1:5" x14ac:dyDescent="0.25">
      <c r="A879">
        <v>878</v>
      </c>
      <c r="C879" s="4">
        <v>2</v>
      </c>
      <c r="D879" s="5">
        <v>3</v>
      </c>
    </row>
    <row r="880" spans="1:5" x14ac:dyDescent="0.25">
      <c r="A880">
        <v>879</v>
      </c>
      <c r="C880" s="4">
        <v>2</v>
      </c>
      <c r="D880" s="5">
        <v>3</v>
      </c>
    </row>
    <row r="881" spans="1:5" x14ac:dyDescent="0.25">
      <c r="A881">
        <v>880</v>
      </c>
      <c r="D881" s="5">
        <v>3</v>
      </c>
      <c r="E881" s="2">
        <v>4</v>
      </c>
    </row>
    <row r="882" spans="1:5" x14ac:dyDescent="0.25">
      <c r="A882">
        <v>881</v>
      </c>
      <c r="D882" s="5">
        <v>3</v>
      </c>
      <c r="E882" s="2">
        <v>4</v>
      </c>
    </row>
    <row r="883" spans="1:5" x14ac:dyDescent="0.25">
      <c r="A883">
        <v>882</v>
      </c>
      <c r="D883" s="5">
        <v>3</v>
      </c>
      <c r="E883" s="2">
        <v>4</v>
      </c>
    </row>
    <row r="884" spans="1:5" x14ac:dyDescent="0.25">
      <c r="A884">
        <v>883</v>
      </c>
      <c r="D884" s="5">
        <v>3</v>
      </c>
      <c r="E884" s="2">
        <v>4</v>
      </c>
    </row>
    <row r="885" spans="1:5" x14ac:dyDescent="0.25">
      <c r="A885">
        <v>884</v>
      </c>
      <c r="D885" s="5">
        <v>3</v>
      </c>
      <c r="E885" s="2">
        <v>4</v>
      </c>
    </row>
    <row r="886" spans="1:5" x14ac:dyDescent="0.25">
      <c r="A886">
        <v>885</v>
      </c>
      <c r="B886" s="3">
        <v>1</v>
      </c>
      <c r="D886" s="5">
        <v>3</v>
      </c>
      <c r="E886" s="2">
        <v>4</v>
      </c>
    </row>
    <row r="887" spans="1:5" x14ac:dyDescent="0.25">
      <c r="A887">
        <v>886</v>
      </c>
      <c r="B887" s="3">
        <v>1</v>
      </c>
      <c r="E887" s="2">
        <v>4</v>
      </c>
    </row>
    <row r="888" spans="1:5" x14ac:dyDescent="0.25">
      <c r="A888">
        <v>887</v>
      </c>
      <c r="B888" s="3">
        <v>1</v>
      </c>
      <c r="E888" s="2">
        <v>4</v>
      </c>
    </row>
    <row r="889" spans="1:5" x14ac:dyDescent="0.25">
      <c r="A889">
        <v>888</v>
      </c>
      <c r="B889" s="3">
        <v>1</v>
      </c>
      <c r="E889" s="2">
        <v>4</v>
      </c>
    </row>
    <row r="890" spans="1:5" x14ac:dyDescent="0.25">
      <c r="A890">
        <v>889</v>
      </c>
      <c r="B890" s="3">
        <v>1</v>
      </c>
      <c r="E890" s="2">
        <v>4</v>
      </c>
    </row>
    <row r="891" spans="1:5" x14ac:dyDescent="0.25">
      <c r="A891">
        <v>890</v>
      </c>
      <c r="B891" s="3">
        <v>1</v>
      </c>
      <c r="E891" s="2">
        <v>4</v>
      </c>
    </row>
    <row r="892" spans="1:5" x14ac:dyDescent="0.25">
      <c r="A892">
        <v>891</v>
      </c>
      <c r="B892" s="3">
        <v>1</v>
      </c>
    </row>
    <row r="893" spans="1:5" x14ac:dyDescent="0.25">
      <c r="A893">
        <v>892</v>
      </c>
      <c r="B893" s="3">
        <v>1</v>
      </c>
      <c r="C893" s="4">
        <v>2</v>
      </c>
    </row>
    <row r="894" spans="1:5" x14ac:dyDescent="0.25">
      <c r="A894">
        <v>893</v>
      </c>
      <c r="B894" s="3">
        <v>1</v>
      </c>
      <c r="C894" s="4">
        <v>2</v>
      </c>
    </row>
    <row r="895" spans="1:5" x14ac:dyDescent="0.25">
      <c r="A895">
        <v>894</v>
      </c>
      <c r="B895" s="3">
        <v>1</v>
      </c>
      <c r="C895" s="4">
        <v>2</v>
      </c>
    </row>
    <row r="896" spans="1:5" x14ac:dyDescent="0.25">
      <c r="A896">
        <v>895</v>
      </c>
      <c r="B896" s="3">
        <v>1</v>
      </c>
      <c r="C896" s="4">
        <v>2</v>
      </c>
    </row>
    <row r="897" spans="1:5" x14ac:dyDescent="0.25">
      <c r="A897">
        <v>896</v>
      </c>
      <c r="C897" s="4">
        <v>2</v>
      </c>
    </row>
    <row r="898" spans="1:5" x14ac:dyDescent="0.25">
      <c r="A898">
        <v>897</v>
      </c>
      <c r="C898" s="4">
        <v>2</v>
      </c>
    </row>
    <row r="899" spans="1:5" x14ac:dyDescent="0.25">
      <c r="A899">
        <v>898</v>
      </c>
      <c r="C899" s="4">
        <v>2</v>
      </c>
    </row>
    <row r="900" spans="1:5" x14ac:dyDescent="0.25">
      <c r="A900">
        <v>899</v>
      </c>
      <c r="C900" s="4">
        <v>2</v>
      </c>
      <c r="D900" s="5">
        <v>3</v>
      </c>
    </row>
    <row r="901" spans="1:5" x14ac:dyDescent="0.25">
      <c r="A901">
        <v>900</v>
      </c>
      <c r="C901" s="4">
        <v>2</v>
      </c>
      <c r="D901" s="5">
        <v>3</v>
      </c>
    </row>
    <row r="902" spans="1:5" x14ac:dyDescent="0.25">
      <c r="A902">
        <v>901</v>
      </c>
      <c r="C902" s="4">
        <v>2</v>
      </c>
      <c r="D902" s="5">
        <v>3</v>
      </c>
      <c r="E902" s="2">
        <v>4</v>
      </c>
    </row>
    <row r="903" spans="1:5" x14ac:dyDescent="0.25">
      <c r="A903">
        <v>902</v>
      </c>
      <c r="D903" s="5">
        <v>3</v>
      </c>
      <c r="E903" s="2">
        <v>4</v>
      </c>
    </row>
    <row r="904" spans="1:5" x14ac:dyDescent="0.25">
      <c r="A904">
        <v>903</v>
      </c>
      <c r="D904" s="5">
        <v>3</v>
      </c>
      <c r="E904" s="2">
        <v>4</v>
      </c>
    </row>
    <row r="905" spans="1:5" x14ac:dyDescent="0.25">
      <c r="A905">
        <v>904</v>
      </c>
      <c r="D905" s="5">
        <v>3</v>
      </c>
      <c r="E905" s="2">
        <v>4</v>
      </c>
    </row>
    <row r="906" spans="1:5" x14ac:dyDescent="0.25">
      <c r="A906">
        <v>905</v>
      </c>
      <c r="D906" s="5">
        <v>3</v>
      </c>
      <c r="E906" s="2">
        <v>4</v>
      </c>
    </row>
    <row r="907" spans="1:5" x14ac:dyDescent="0.25">
      <c r="A907">
        <v>906</v>
      </c>
      <c r="D907" s="5">
        <v>3</v>
      </c>
      <c r="E907" s="2">
        <v>4</v>
      </c>
    </row>
    <row r="908" spans="1:5" x14ac:dyDescent="0.25">
      <c r="A908">
        <v>907</v>
      </c>
      <c r="D908" s="5">
        <v>3</v>
      </c>
      <c r="E908" s="2">
        <v>4</v>
      </c>
    </row>
    <row r="909" spans="1:5" x14ac:dyDescent="0.25">
      <c r="A909">
        <v>908</v>
      </c>
      <c r="D909" s="5">
        <v>3</v>
      </c>
      <c r="E909" s="2">
        <v>4</v>
      </c>
    </row>
    <row r="910" spans="1:5" x14ac:dyDescent="0.25">
      <c r="A910">
        <v>909</v>
      </c>
      <c r="B910" s="3">
        <v>1</v>
      </c>
      <c r="D910" s="5">
        <v>3</v>
      </c>
      <c r="E910" s="2">
        <v>4</v>
      </c>
    </row>
    <row r="911" spans="1:5" x14ac:dyDescent="0.25">
      <c r="A911">
        <v>910</v>
      </c>
      <c r="B911" s="3">
        <v>1</v>
      </c>
      <c r="E911" s="2">
        <v>4</v>
      </c>
    </row>
    <row r="912" spans="1:5" x14ac:dyDescent="0.25">
      <c r="A912">
        <v>911</v>
      </c>
      <c r="B912" s="3">
        <v>1</v>
      </c>
    </row>
    <row r="913" spans="1:5" x14ac:dyDescent="0.25">
      <c r="A913">
        <v>912</v>
      </c>
      <c r="B913" s="3">
        <v>1</v>
      </c>
    </row>
    <row r="914" spans="1:5" x14ac:dyDescent="0.25">
      <c r="A914">
        <v>913</v>
      </c>
      <c r="B914" s="3">
        <v>1</v>
      </c>
    </row>
    <row r="915" spans="1:5" x14ac:dyDescent="0.25">
      <c r="A915">
        <v>914</v>
      </c>
      <c r="B915" s="3">
        <v>1</v>
      </c>
    </row>
    <row r="916" spans="1:5" x14ac:dyDescent="0.25">
      <c r="A916">
        <v>915</v>
      </c>
      <c r="B916" s="3">
        <v>1</v>
      </c>
    </row>
    <row r="917" spans="1:5" x14ac:dyDescent="0.25">
      <c r="A917">
        <v>916</v>
      </c>
      <c r="B917" s="3">
        <v>1</v>
      </c>
      <c r="C917" s="4">
        <v>2</v>
      </c>
    </row>
    <row r="918" spans="1:5" x14ac:dyDescent="0.25">
      <c r="A918">
        <v>917</v>
      </c>
      <c r="B918" s="3">
        <v>1</v>
      </c>
      <c r="C918" s="4">
        <v>2</v>
      </c>
    </row>
    <row r="919" spans="1:5" x14ac:dyDescent="0.25">
      <c r="A919">
        <v>918</v>
      </c>
      <c r="B919" s="3">
        <v>1</v>
      </c>
      <c r="C919" s="4">
        <v>2</v>
      </c>
    </row>
    <row r="920" spans="1:5" x14ac:dyDescent="0.25">
      <c r="A920">
        <v>919</v>
      </c>
      <c r="C920" s="4">
        <v>2</v>
      </c>
    </row>
    <row r="921" spans="1:5" x14ac:dyDescent="0.25">
      <c r="A921">
        <v>920</v>
      </c>
      <c r="C921" s="4">
        <v>2</v>
      </c>
    </row>
    <row r="922" spans="1:5" x14ac:dyDescent="0.25">
      <c r="A922">
        <v>921</v>
      </c>
      <c r="C922" s="4">
        <v>2</v>
      </c>
    </row>
    <row r="923" spans="1:5" x14ac:dyDescent="0.25">
      <c r="A923">
        <v>922</v>
      </c>
      <c r="C923" s="4">
        <v>2</v>
      </c>
    </row>
    <row r="924" spans="1:5" x14ac:dyDescent="0.25">
      <c r="A924">
        <v>923</v>
      </c>
      <c r="C924" s="4">
        <v>2</v>
      </c>
      <c r="D924" s="5">
        <v>3</v>
      </c>
    </row>
    <row r="925" spans="1:5" x14ac:dyDescent="0.25">
      <c r="A925">
        <v>924</v>
      </c>
      <c r="C925" s="4">
        <v>2</v>
      </c>
      <c r="D925" s="5">
        <v>3</v>
      </c>
    </row>
    <row r="926" spans="1:5" x14ac:dyDescent="0.25">
      <c r="A926">
        <v>925</v>
      </c>
      <c r="D926" s="5">
        <v>3</v>
      </c>
      <c r="E926" s="2">
        <v>4</v>
      </c>
    </row>
    <row r="927" spans="1:5" x14ac:dyDescent="0.25">
      <c r="A927">
        <v>926</v>
      </c>
      <c r="D927" s="5">
        <v>3</v>
      </c>
      <c r="E927" s="2">
        <v>4</v>
      </c>
    </row>
    <row r="928" spans="1:5" x14ac:dyDescent="0.25">
      <c r="A928">
        <v>927</v>
      </c>
      <c r="D928" s="5">
        <v>3</v>
      </c>
      <c r="E928" s="2">
        <v>4</v>
      </c>
    </row>
    <row r="929" spans="1:5" x14ac:dyDescent="0.25">
      <c r="A929">
        <v>928</v>
      </c>
      <c r="D929" s="5">
        <v>3</v>
      </c>
      <c r="E929" s="2">
        <v>4</v>
      </c>
    </row>
    <row r="930" spans="1:5" x14ac:dyDescent="0.25">
      <c r="A930">
        <v>929</v>
      </c>
      <c r="D930" s="5">
        <v>3</v>
      </c>
      <c r="E930" s="2">
        <v>4</v>
      </c>
    </row>
    <row r="931" spans="1:5" x14ac:dyDescent="0.25">
      <c r="A931">
        <v>930</v>
      </c>
      <c r="D931" s="5">
        <v>3</v>
      </c>
      <c r="E931" s="2">
        <v>4</v>
      </c>
    </row>
    <row r="932" spans="1:5" x14ac:dyDescent="0.25">
      <c r="A932">
        <v>931</v>
      </c>
      <c r="B932" s="3">
        <v>1</v>
      </c>
      <c r="D932" s="5">
        <v>3</v>
      </c>
      <c r="E932" s="2">
        <v>4</v>
      </c>
    </row>
    <row r="933" spans="1:5" x14ac:dyDescent="0.25">
      <c r="A933">
        <v>932</v>
      </c>
      <c r="B933" s="3">
        <v>1</v>
      </c>
      <c r="D933" s="5">
        <v>3</v>
      </c>
      <c r="E933" s="2">
        <v>4</v>
      </c>
    </row>
    <row r="934" spans="1:5" x14ac:dyDescent="0.25">
      <c r="A934">
        <v>933</v>
      </c>
      <c r="B934" s="3">
        <v>1</v>
      </c>
      <c r="E934" s="2">
        <v>4</v>
      </c>
    </row>
    <row r="935" spans="1:5" x14ac:dyDescent="0.25">
      <c r="A935">
        <v>934</v>
      </c>
      <c r="B935" s="3">
        <v>1</v>
      </c>
      <c r="E935" s="2">
        <v>4</v>
      </c>
    </row>
    <row r="936" spans="1:5" x14ac:dyDescent="0.25">
      <c r="A936">
        <v>935</v>
      </c>
      <c r="B936" s="3">
        <v>1</v>
      </c>
    </row>
    <row r="937" spans="1:5" x14ac:dyDescent="0.25">
      <c r="A937">
        <v>936</v>
      </c>
      <c r="B937" s="3">
        <v>1</v>
      </c>
    </row>
    <row r="938" spans="1:5" x14ac:dyDescent="0.25">
      <c r="A938">
        <v>937</v>
      </c>
      <c r="B938" s="3">
        <v>1</v>
      </c>
    </row>
    <row r="939" spans="1:5" x14ac:dyDescent="0.25">
      <c r="A939">
        <v>938</v>
      </c>
      <c r="B939" s="3">
        <v>1</v>
      </c>
      <c r="C939" s="4">
        <v>2</v>
      </c>
    </row>
    <row r="940" spans="1:5" x14ac:dyDescent="0.25">
      <c r="A940">
        <v>939</v>
      </c>
      <c r="B940" s="3">
        <v>1</v>
      </c>
      <c r="C940" s="4">
        <v>2</v>
      </c>
    </row>
    <row r="941" spans="1:5" x14ac:dyDescent="0.25">
      <c r="A941">
        <v>940</v>
      </c>
      <c r="B941" s="3">
        <v>1</v>
      </c>
      <c r="C941" s="4">
        <v>2</v>
      </c>
    </row>
    <row r="942" spans="1:5" x14ac:dyDescent="0.25">
      <c r="A942">
        <v>941</v>
      </c>
      <c r="C942" s="4">
        <v>2</v>
      </c>
    </row>
    <row r="943" spans="1:5" x14ac:dyDescent="0.25">
      <c r="A943">
        <v>942</v>
      </c>
      <c r="C943" s="4">
        <v>2</v>
      </c>
    </row>
    <row r="944" spans="1:5" x14ac:dyDescent="0.25">
      <c r="A944">
        <v>943</v>
      </c>
      <c r="C944" s="4">
        <v>2</v>
      </c>
    </row>
    <row r="945" spans="1:5" x14ac:dyDescent="0.25">
      <c r="A945">
        <v>944</v>
      </c>
      <c r="C945" s="4">
        <v>2</v>
      </c>
    </row>
    <row r="946" spans="1:5" x14ac:dyDescent="0.25">
      <c r="A946">
        <v>945</v>
      </c>
      <c r="C946" s="4">
        <v>2</v>
      </c>
      <c r="D946" s="5">
        <v>3</v>
      </c>
    </row>
    <row r="947" spans="1:5" x14ac:dyDescent="0.25">
      <c r="A947">
        <v>946</v>
      </c>
      <c r="C947" s="4">
        <v>2</v>
      </c>
      <c r="D947" s="5">
        <v>3</v>
      </c>
    </row>
    <row r="948" spans="1:5" x14ac:dyDescent="0.25">
      <c r="A948">
        <v>947</v>
      </c>
      <c r="C948" s="4">
        <v>2</v>
      </c>
      <c r="D948" s="5">
        <v>3</v>
      </c>
    </row>
    <row r="949" spans="1:5" x14ac:dyDescent="0.25">
      <c r="A949">
        <v>948</v>
      </c>
      <c r="D949" s="5">
        <v>3</v>
      </c>
      <c r="E949" s="2">
        <v>4</v>
      </c>
    </row>
    <row r="950" spans="1:5" x14ac:dyDescent="0.25">
      <c r="A950">
        <v>949</v>
      </c>
      <c r="D950" s="5">
        <v>3</v>
      </c>
      <c r="E950" s="2">
        <v>4</v>
      </c>
    </row>
    <row r="951" spans="1:5" x14ac:dyDescent="0.25">
      <c r="A951">
        <v>950</v>
      </c>
      <c r="D951" s="5">
        <v>3</v>
      </c>
      <c r="E951" s="2">
        <v>4</v>
      </c>
    </row>
    <row r="952" spans="1:5" x14ac:dyDescent="0.25">
      <c r="A952">
        <v>951</v>
      </c>
      <c r="D952" s="5">
        <v>3</v>
      </c>
      <c r="E952" s="2">
        <v>4</v>
      </c>
    </row>
    <row r="953" spans="1:5" x14ac:dyDescent="0.25">
      <c r="A953">
        <v>952</v>
      </c>
      <c r="D953" s="5">
        <v>3</v>
      </c>
      <c r="E953" s="2">
        <v>4</v>
      </c>
    </row>
    <row r="954" spans="1:5" x14ac:dyDescent="0.25">
      <c r="A954">
        <v>953</v>
      </c>
      <c r="B954" s="3">
        <v>1</v>
      </c>
      <c r="D954" s="5">
        <v>3</v>
      </c>
      <c r="E954" s="2">
        <v>4</v>
      </c>
    </row>
    <row r="955" spans="1:5" x14ac:dyDescent="0.25">
      <c r="A955">
        <v>954</v>
      </c>
      <c r="B955" s="3">
        <v>1</v>
      </c>
      <c r="D955" s="5">
        <v>3</v>
      </c>
      <c r="E955" s="2">
        <v>4</v>
      </c>
    </row>
    <row r="956" spans="1:5" x14ac:dyDescent="0.25">
      <c r="A956">
        <v>955</v>
      </c>
      <c r="B956" s="3">
        <v>1</v>
      </c>
      <c r="E956" s="2">
        <v>4</v>
      </c>
    </row>
    <row r="957" spans="1:5" x14ac:dyDescent="0.25">
      <c r="A957">
        <v>956</v>
      </c>
      <c r="B957" s="3">
        <v>1</v>
      </c>
      <c r="E957" s="2">
        <v>4</v>
      </c>
    </row>
    <row r="958" spans="1:5" x14ac:dyDescent="0.25">
      <c r="A958">
        <v>957</v>
      </c>
      <c r="B958" s="3">
        <v>1</v>
      </c>
    </row>
    <row r="959" spans="1:5" x14ac:dyDescent="0.25">
      <c r="A959">
        <v>958</v>
      </c>
      <c r="B959" s="3">
        <v>1</v>
      </c>
    </row>
    <row r="960" spans="1:5" x14ac:dyDescent="0.25">
      <c r="A960">
        <v>959</v>
      </c>
      <c r="B960" s="3">
        <v>1</v>
      </c>
    </row>
    <row r="961" spans="1:5" x14ac:dyDescent="0.25">
      <c r="A961">
        <v>960</v>
      </c>
      <c r="B961" s="3">
        <v>1</v>
      </c>
      <c r="C961" s="4">
        <v>2</v>
      </c>
    </row>
    <row r="962" spans="1:5" x14ac:dyDescent="0.25">
      <c r="A962">
        <v>961</v>
      </c>
      <c r="B962" s="3">
        <v>1</v>
      </c>
      <c r="C962" s="4">
        <v>2</v>
      </c>
    </row>
    <row r="963" spans="1:5" x14ac:dyDescent="0.25">
      <c r="A963">
        <v>962</v>
      </c>
      <c r="B963" s="3">
        <v>1</v>
      </c>
      <c r="C963" s="4">
        <v>2</v>
      </c>
    </row>
    <row r="964" spans="1:5" x14ac:dyDescent="0.25">
      <c r="A964">
        <v>963</v>
      </c>
      <c r="C964" s="4">
        <v>2</v>
      </c>
    </row>
    <row r="965" spans="1:5" x14ac:dyDescent="0.25">
      <c r="A965">
        <v>964</v>
      </c>
      <c r="C965" s="4">
        <v>2</v>
      </c>
    </row>
    <row r="966" spans="1:5" x14ac:dyDescent="0.25">
      <c r="A966">
        <v>965</v>
      </c>
      <c r="C966" s="4">
        <v>2</v>
      </c>
    </row>
    <row r="967" spans="1:5" x14ac:dyDescent="0.25">
      <c r="A967">
        <v>966</v>
      </c>
      <c r="C967" s="4">
        <v>2</v>
      </c>
    </row>
    <row r="968" spans="1:5" x14ac:dyDescent="0.25">
      <c r="A968">
        <v>967</v>
      </c>
      <c r="C968" s="4">
        <v>2</v>
      </c>
    </row>
    <row r="969" spans="1:5" x14ac:dyDescent="0.25">
      <c r="A969">
        <v>968</v>
      </c>
      <c r="C969" s="4">
        <v>2</v>
      </c>
      <c r="D969" s="5">
        <v>3</v>
      </c>
    </row>
    <row r="970" spans="1:5" x14ac:dyDescent="0.25">
      <c r="A970">
        <v>969</v>
      </c>
      <c r="D970" s="5">
        <v>3</v>
      </c>
    </row>
    <row r="971" spans="1:5" x14ac:dyDescent="0.25">
      <c r="A971">
        <v>970</v>
      </c>
      <c r="D971" s="5">
        <v>3</v>
      </c>
      <c r="E971" s="2">
        <v>4</v>
      </c>
    </row>
    <row r="972" spans="1:5" x14ac:dyDescent="0.25">
      <c r="A972">
        <v>971</v>
      </c>
      <c r="D972" s="5">
        <v>3</v>
      </c>
      <c r="E972" s="2">
        <v>4</v>
      </c>
    </row>
    <row r="973" spans="1:5" x14ac:dyDescent="0.25">
      <c r="A973">
        <v>972</v>
      </c>
      <c r="D973" s="5">
        <v>3</v>
      </c>
      <c r="E973" s="2">
        <v>4</v>
      </c>
    </row>
    <row r="974" spans="1:5" x14ac:dyDescent="0.25">
      <c r="A974">
        <v>973</v>
      </c>
      <c r="D974" s="5">
        <v>3</v>
      </c>
      <c r="E974" s="2">
        <v>4</v>
      </c>
    </row>
    <row r="975" spans="1:5" x14ac:dyDescent="0.25">
      <c r="A975">
        <v>974</v>
      </c>
      <c r="B975" s="3">
        <v>1</v>
      </c>
      <c r="D975" s="5">
        <v>3</v>
      </c>
      <c r="E975" s="2">
        <v>4</v>
      </c>
    </row>
    <row r="976" spans="1:5" x14ac:dyDescent="0.25">
      <c r="A976">
        <v>975</v>
      </c>
      <c r="B976" s="3">
        <v>1</v>
      </c>
      <c r="D976" s="5">
        <v>3</v>
      </c>
      <c r="E976" s="2">
        <v>4</v>
      </c>
    </row>
    <row r="977" spans="1:5" x14ac:dyDescent="0.25">
      <c r="A977">
        <v>976</v>
      </c>
      <c r="B977" s="3">
        <v>1</v>
      </c>
      <c r="D977" s="5">
        <v>3</v>
      </c>
      <c r="E977" s="2">
        <v>4</v>
      </c>
    </row>
    <row r="978" spans="1:5" x14ac:dyDescent="0.25">
      <c r="A978">
        <v>977</v>
      </c>
      <c r="B978" s="3">
        <v>1</v>
      </c>
      <c r="D978" s="5">
        <v>3</v>
      </c>
      <c r="E978" s="2">
        <v>4</v>
      </c>
    </row>
    <row r="979" spans="1:5" x14ac:dyDescent="0.25">
      <c r="A979">
        <v>978</v>
      </c>
      <c r="B979" s="3">
        <v>1</v>
      </c>
      <c r="E979" s="2">
        <v>4</v>
      </c>
    </row>
    <row r="980" spans="1:5" x14ac:dyDescent="0.25">
      <c r="A980">
        <v>979</v>
      </c>
      <c r="B980" s="3">
        <v>1</v>
      </c>
      <c r="E980" s="2">
        <v>4</v>
      </c>
    </row>
    <row r="981" spans="1:5" x14ac:dyDescent="0.25">
      <c r="A981">
        <v>980</v>
      </c>
      <c r="B981" s="3">
        <v>1</v>
      </c>
    </row>
    <row r="982" spans="1:5" x14ac:dyDescent="0.25">
      <c r="A982">
        <v>981</v>
      </c>
      <c r="B982" s="3">
        <v>1</v>
      </c>
      <c r="C982" s="4">
        <v>2</v>
      </c>
    </row>
    <row r="983" spans="1:5" x14ac:dyDescent="0.25">
      <c r="A983">
        <v>982</v>
      </c>
      <c r="B983" s="3">
        <v>1</v>
      </c>
      <c r="C983" s="4">
        <v>2</v>
      </c>
    </row>
    <row r="984" spans="1:5" x14ac:dyDescent="0.25">
      <c r="A984">
        <v>983</v>
      </c>
      <c r="B984" s="3">
        <v>1</v>
      </c>
      <c r="C984" s="4">
        <v>2</v>
      </c>
    </row>
    <row r="985" spans="1:5" x14ac:dyDescent="0.25">
      <c r="A985">
        <v>984</v>
      </c>
      <c r="B985" s="3">
        <v>1</v>
      </c>
      <c r="C985" s="4">
        <v>2</v>
      </c>
    </row>
    <row r="986" spans="1:5" x14ac:dyDescent="0.25">
      <c r="A986">
        <v>985</v>
      </c>
      <c r="C986" s="4">
        <v>2</v>
      </c>
    </row>
    <row r="987" spans="1:5" x14ac:dyDescent="0.25">
      <c r="A987">
        <v>986</v>
      </c>
      <c r="C987" s="4">
        <v>2</v>
      </c>
    </row>
    <row r="988" spans="1:5" x14ac:dyDescent="0.25">
      <c r="A988">
        <v>987</v>
      </c>
      <c r="C988" s="4">
        <v>2</v>
      </c>
    </row>
    <row r="989" spans="1:5" x14ac:dyDescent="0.25">
      <c r="A989">
        <v>988</v>
      </c>
      <c r="C989" s="4">
        <v>2</v>
      </c>
    </row>
    <row r="990" spans="1:5" x14ac:dyDescent="0.25">
      <c r="A990">
        <v>989</v>
      </c>
      <c r="C990" s="4">
        <v>2</v>
      </c>
    </row>
    <row r="991" spans="1:5" x14ac:dyDescent="0.25">
      <c r="A991">
        <v>990</v>
      </c>
      <c r="C991" s="4">
        <v>2</v>
      </c>
    </row>
    <row r="992" spans="1:5" x14ac:dyDescent="0.25">
      <c r="A992">
        <v>991</v>
      </c>
      <c r="C992" s="4">
        <v>2</v>
      </c>
      <c r="D992" s="5">
        <v>3</v>
      </c>
    </row>
    <row r="993" spans="1:5" x14ac:dyDescent="0.25">
      <c r="A993">
        <v>992</v>
      </c>
      <c r="D993" s="5">
        <v>3</v>
      </c>
    </row>
    <row r="994" spans="1:5" x14ac:dyDescent="0.25">
      <c r="A994">
        <v>993</v>
      </c>
      <c r="D994" s="5">
        <v>3</v>
      </c>
      <c r="E994" s="2">
        <v>4</v>
      </c>
    </row>
    <row r="995" spans="1:5" x14ac:dyDescent="0.25">
      <c r="A995">
        <v>994</v>
      </c>
      <c r="D995" s="5">
        <v>3</v>
      </c>
      <c r="E995" s="2">
        <v>4</v>
      </c>
    </row>
    <row r="996" spans="1:5" x14ac:dyDescent="0.25">
      <c r="A996">
        <v>995</v>
      </c>
      <c r="D996" s="5">
        <v>3</v>
      </c>
      <c r="E996" s="2">
        <v>4</v>
      </c>
    </row>
    <row r="997" spans="1:5" x14ac:dyDescent="0.25">
      <c r="A997">
        <v>996</v>
      </c>
      <c r="D997" s="5">
        <v>3</v>
      </c>
      <c r="E997" s="2">
        <v>4</v>
      </c>
    </row>
    <row r="998" spans="1:5" x14ac:dyDescent="0.25">
      <c r="A998">
        <v>997</v>
      </c>
      <c r="B998" s="3">
        <v>1</v>
      </c>
      <c r="D998" s="5">
        <v>3</v>
      </c>
      <c r="E998" s="2">
        <v>4</v>
      </c>
    </row>
    <row r="999" spans="1:5" x14ac:dyDescent="0.25">
      <c r="A999">
        <v>998</v>
      </c>
      <c r="B999" s="3">
        <v>1</v>
      </c>
      <c r="D999" s="5">
        <v>3</v>
      </c>
      <c r="E999" s="2">
        <v>4</v>
      </c>
    </row>
    <row r="1000" spans="1:5" x14ac:dyDescent="0.25">
      <c r="A1000">
        <v>999</v>
      </c>
      <c r="B1000" s="3">
        <v>1</v>
      </c>
      <c r="D1000" s="5">
        <v>3</v>
      </c>
      <c r="E1000" s="2">
        <v>4</v>
      </c>
    </row>
    <row r="1001" spans="1:5" x14ac:dyDescent="0.25">
      <c r="A1001">
        <v>1000</v>
      </c>
      <c r="B1001" s="3">
        <v>1</v>
      </c>
      <c r="D1001" s="5">
        <v>3</v>
      </c>
      <c r="E1001" s="2">
        <v>4</v>
      </c>
    </row>
    <row r="1002" spans="1:5" x14ac:dyDescent="0.25">
      <c r="A1002">
        <v>1001</v>
      </c>
      <c r="B1002" s="3">
        <v>1</v>
      </c>
      <c r="E1002" s="2">
        <v>4</v>
      </c>
    </row>
    <row r="1003" spans="1:5" x14ac:dyDescent="0.25">
      <c r="A1003">
        <v>1002</v>
      </c>
      <c r="B1003" s="3">
        <v>1</v>
      </c>
      <c r="E1003" s="2">
        <v>4</v>
      </c>
    </row>
    <row r="1004" spans="1:5" x14ac:dyDescent="0.25">
      <c r="A1004">
        <v>1003</v>
      </c>
      <c r="B1004" s="3">
        <v>1</v>
      </c>
      <c r="E1004" s="2">
        <v>4</v>
      </c>
    </row>
    <row r="1005" spans="1:5" x14ac:dyDescent="0.25">
      <c r="A1005">
        <v>1004</v>
      </c>
      <c r="B1005" s="3">
        <v>1</v>
      </c>
    </row>
    <row r="1006" spans="1:5" x14ac:dyDescent="0.25">
      <c r="A1006">
        <v>1005</v>
      </c>
      <c r="B1006" s="3">
        <v>1</v>
      </c>
      <c r="C1006" s="4">
        <v>2</v>
      </c>
    </row>
    <row r="1007" spans="1:5" x14ac:dyDescent="0.25">
      <c r="A1007">
        <v>1006</v>
      </c>
      <c r="B1007" s="3">
        <v>1</v>
      </c>
      <c r="C1007" s="4">
        <v>2</v>
      </c>
    </row>
    <row r="1008" spans="1:5" x14ac:dyDescent="0.25">
      <c r="A1008">
        <v>1007</v>
      </c>
      <c r="B1008" s="3">
        <v>1</v>
      </c>
      <c r="C1008" s="4">
        <v>2</v>
      </c>
    </row>
    <row r="1009" spans="1:6" x14ac:dyDescent="0.25">
      <c r="A1009">
        <v>1008</v>
      </c>
      <c r="C1009" s="4">
        <v>2</v>
      </c>
    </row>
    <row r="1010" spans="1:6" x14ac:dyDescent="0.25">
      <c r="A1010">
        <v>1009</v>
      </c>
      <c r="C1010" s="4">
        <v>2</v>
      </c>
    </row>
    <row r="1011" spans="1:6" x14ac:dyDescent="0.25">
      <c r="A1011">
        <v>1010</v>
      </c>
      <c r="C1011" s="4">
        <v>2</v>
      </c>
    </row>
    <row r="1012" spans="1:6" x14ac:dyDescent="0.25">
      <c r="A1012">
        <v>1011</v>
      </c>
      <c r="C1012" s="4">
        <v>2</v>
      </c>
    </row>
    <row r="1013" spans="1:6" x14ac:dyDescent="0.25">
      <c r="A1013">
        <v>1012</v>
      </c>
      <c r="C1013" s="4">
        <v>2</v>
      </c>
    </row>
    <row r="1014" spans="1:6" x14ac:dyDescent="0.25">
      <c r="A1014">
        <v>1013</v>
      </c>
      <c r="C1014" s="4">
        <v>2</v>
      </c>
    </row>
    <row r="1015" spans="1:6" x14ac:dyDescent="0.25">
      <c r="A1015">
        <v>1014</v>
      </c>
      <c r="C1015" s="4">
        <v>2</v>
      </c>
      <c r="D1015" s="5">
        <v>3</v>
      </c>
    </row>
    <row r="1016" spans="1:6" x14ac:dyDescent="0.25">
      <c r="A1016">
        <v>1015</v>
      </c>
      <c r="C1016" s="4">
        <v>2</v>
      </c>
      <c r="D1016" s="5">
        <v>3</v>
      </c>
    </row>
    <row r="1017" spans="1:6" x14ac:dyDescent="0.25">
      <c r="A1017">
        <v>1016</v>
      </c>
      <c r="C1017" s="4">
        <v>2</v>
      </c>
      <c r="D1017" s="5">
        <v>3</v>
      </c>
    </row>
    <row r="1018" spans="1:6" x14ac:dyDescent="0.25">
      <c r="A1018">
        <v>1017</v>
      </c>
      <c r="C1018" s="4">
        <v>2</v>
      </c>
      <c r="D1018" s="5">
        <v>3</v>
      </c>
    </row>
    <row r="1019" spans="1:6" x14ac:dyDescent="0.25">
      <c r="A1019">
        <v>1018</v>
      </c>
      <c r="D1019" s="5">
        <v>3</v>
      </c>
    </row>
    <row r="1020" spans="1:6" x14ac:dyDescent="0.25">
      <c r="A1020">
        <v>1019</v>
      </c>
      <c r="D1020" s="5">
        <v>3</v>
      </c>
      <c r="F102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2025-07-09T19:20:58Z</dcterms:created>
  <dcterms:modified xsi:type="dcterms:W3CDTF">2025-07-09T20:00:50Z</dcterms:modified>
</cp:coreProperties>
</file>