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BL\L25-BL_all_given_data\L25_v3-bhg-2025-05-07\videos\L25-272025-BL-20_analysis.mqa\"/>
    </mc:Choice>
  </mc:AlternateContent>
  <xr:revisionPtr revIDLastSave="0" documentId="13_ncr:1_{196ACEE5-B398-4EB8-A3FF-CBEAA1EA20CA}" xr6:coauthVersionLast="47" xr6:coauthVersionMax="47" xr10:uidLastSave="{00000000-0000-0000-0000-000000000000}"/>
  <bookViews>
    <workbookView xWindow="-120" yWindow="-120" windowWidth="29040" windowHeight="16440" activeTab="2" xr2:uid="{38325D05-C376-4678-A397-CC27D296FF97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Coordination!$R$1207:$R$1210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R3" i="3"/>
  <c r="BS3" i="3"/>
  <c r="BP12" i="2" s="1"/>
  <c r="BR4" i="3"/>
  <c r="BS4" i="3"/>
  <c r="BR5" i="3"/>
  <c r="BS5" i="3"/>
  <c r="BR6" i="3"/>
  <c r="BS6" i="3"/>
  <c r="BR7" i="3"/>
  <c r="BS7" i="3"/>
  <c r="BR8" i="3"/>
  <c r="BS8" i="3"/>
  <c r="BR11" i="3"/>
  <c r="BS11" i="3"/>
  <c r="BR12" i="3"/>
  <c r="BS12" i="3"/>
  <c r="BR13" i="3"/>
  <c r="BS13" i="3"/>
  <c r="BR14" i="3"/>
  <c r="BS14" i="3"/>
  <c r="BR15" i="3"/>
  <c r="BS15" i="3"/>
  <c r="BR16" i="3"/>
  <c r="BS16" i="3"/>
  <c r="BR17" i="3"/>
  <c r="BS17" i="3"/>
  <c r="BR20" i="3"/>
  <c r="BS20" i="3"/>
  <c r="BR21" i="3"/>
  <c r="BS21" i="3"/>
  <c r="BR22" i="3"/>
  <c r="BS22" i="3"/>
  <c r="BR23" i="3"/>
  <c r="BS23" i="3"/>
  <c r="BR24" i="3"/>
  <c r="BS24" i="3"/>
  <c r="BR25" i="3"/>
  <c r="BS25" i="3"/>
  <c r="BR26" i="3"/>
  <c r="BS26" i="3"/>
  <c r="BR27" i="3"/>
  <c r="BS29" i="3"/>
  <c r="BR30" i="3"/>
  <c r="BS30" i="3"/>
  <c r="BR31" i="3"/>
  <c r="BS31" i="3"/>
  <c r="BR32" i="3"/>
  <c r="BS32" i="3"/>
  <c r="BR33" i="3"/>
  <c r="BS33" i="3"/>
  <c r="BR34" i="3"/>
  <c r="BS34" i="3"/>
  <c r="BR35" i="3"/>
  <c r="BS35" i="3"/>
  <c r="BR36" i="3"/>
  <c r="BS36" i="3"/>
  <c r="BR37" i="3"/>
  <c r="BS39" i="3"/>
  <c r="BR40" i="3"/>
  <c r="BS40" i="3"/>
  <c r="BR41" i="3"/>
  <c r="BS41" i="3"/>
  <c r="BR42" i="3"/>
  <c r="BS42" i="3"/>
  <c r="BR43" i="3"/>
  <c r="BS43" i="3"/>
  <c r="BR44" i="3"/>
  <c r="BS44" i="3"/>
  <c r="BR45" i="3"/>
  <c r="BS45" i="3"/>
  <c r="BR46" i="3"/>
  <c r="BS46" i="3"/>
  <c r="BR47" i="3"/>
  <c r="BS47" i="3"/>
  <c r="BR48" i="3"/>
  <c r="CA56" i="4"/>
  <c r="BZ57" i="4"/>
  <c r="CB56" i="4"/>
  <c r="CA55" i="4"/>
  <c r="BZ56" i="4"/>
  <c r="CB55" i="4"/>
  <c r="CA54" i="4"/>
  <c r="BZ55" i="4"/>
  <c r="CB54" i="4"/>
  <c r="CA53" i="4"/>
  <c r="BZ54" i="4"/>
  <c r="CB53" i="4"/>
  <c r="BZ53" i="4"/>
  <c r="CA52" i="4"/>
  <c r="CB52" i="4"/>
  <c r="CA51" i="4"/>
  <c r="BZ52" i="4"/>
  <c r="CB51" i="4"/>
  <c r="CA50" i="4"/>
  <c r="BZ51" i="4"/>
  <c r="CB50" i="4"/>
  <c r="CA49" i="4"/>
  <c r="BZ50" i="4"/>
  <c r="CB49" i="4"/>
  <c r="CA48" i="4"/>
  <c r="BZ49" i="4"/>
  <c r="CB48" i="4"/>
  <c r="CA47" i="4"/>
  <c r="BZ48" i="4"/>
  <c r="CB47" i="4"/>
  <c r="BZ47" i="4"/>
  <c r="BX56" i="4"/>
  <c r="BX55" i="4"/>
  <c r="BW55" i="4"/>
  <c r="BY55" i="4"/>
  <c r="BX54" i="4"/>
  <c r="BW54" i="4"/>
  <c r="BY54" i="4"/>
  <c r="BX53" i="4"/>
  <c r="BW53" i="4"/>
  <c r="BY53" i="4"/>
  <c r="BX52" i="4"/>
  <c r="BW52" i="4"/>
  <c r="BY52" i="4"/>
  <c r="BX51" i="4"/>
  <c r="BW51" i="4"/>
  <c r="BY51" i="4"/>
  <c r="BX50" i="4"/>
  <c r="BW50" i="4"/>
  <c r="BY50" i="4"/>
  <c r="BX49" i="4"/>
  <c r="BW49" i="4"/>
  <c r="BY49" i="4"/>
  <c r="BX48" i="4"/>
  <c r="BW48" i="4"/>
  <c r="BY48" i="4"/>
  <c r="BX47" i="4"/>
  <c r="BW47" i="4"/>
  <c r="BY47" i="4"/>
  <c r="BT55" i="4"/>
  <c r="BV55" i="4"/>
  <c r="BU54" i="4"/>
  <c r="BT54" i="4"/>
  <c r="BV54" i="4"/>
  <c r="BU53" i="4"/>
  <c r="BT53" i="4"/>
  <c r="BV53" i="4"/>
  <c r="BU52" i="4"/>
  <c r="BT52" i="4"/>
  <c r="BV52" i="4"/>
  <c r="BU51" i="4"/>
  <c r="BT51" i="4"/>
  <c r="BV51" i="4"/>
  <c r="BU50" i="4"/>
  <c r="BT50" i="4"/>
  <c r="BV50" i="4"/>
  <c r="BU49" i="4"/>
  <c r="BT49" i="4"/>
  <c r="BV49" i="4"/>
  <c r="BU48" i="4"/>
  <c r="BT48" i="4"/>
  <c r="BV48" i="4"/>
  <c r="BU47" i="4"/>
  <c r="BT47" i="4"/>
  <c r="BV47" i="4"/>
  <c r="BQ56" i="4"/>
  <c r="BR56" i="4"/>
  <c r="BS56" i="4"/>
  <c r="BQ55" i="4"/>
  <c r="BR55" i="4"/>
  <c r="BS55" i="4"/>
  <c r="BQ54" i="4"/>
  <c r="BR54" i="4"/>
  <c r="BS54" i="4"/>
  <c r="BQ53" i="4"/>
  <c r="BR53" i="4"/>
  <c r="BS53" i="4"/>
  <c r="BQ52" i="4"/>
  <c r="BR52" i="4"/>
  <c r="BS52" i="4"/>
  <c r="BQ51" i="4"/>
  <c r="BR51" i="4"/>
  <c r="BS51" i="4"/>
  <c r="BQ50" i="4"/>
  <c r="BR50" i="4"/>
  <c r="BS50" i="4"/>
  <c r="BQ49" i="4"/>
  <c r="BR49" i="4"/>
  <c r="BS49" i="4"/>
  <c r="BQ48" i="4"/>
  <c r="BR48" i="4"/>
  <c r="BS48" i="4"/>
  <c r="BQ47" i="4"/>
  <c r="BR47" i="4"/>
  <c r="BS47" i="4"/>
  <c r="CA42" i="4"/>
  <c r="BZ43" i="4"/>
  <c r="CB42" i="4"/>
  <c r="BZ42" i="4"/>
  <c r="CA41" i="4"/>
  <c r="CB41" i="4"/>
  <c r="BZ41" i="4"/>
  <c r="CA40" i="4"/>
  <c r="CB40" i="4"/>
  <c r="BZ40" i="4"/>
  <c r="CA39" i="4"/>
  <c r="CB39" i="4"/>
  <c r="BZ39" i="4"/>
  <c r="CA38" i="4"/>
  <c r="CB38" i="4"/>
  <c r="BZ38" i="4"/>
  <c r="CA37" i="4"/>
  <c r="CB37" i="4"/>
  <c r="BZ37" i="4"/>
  <c r="CA36" i="4"/>
  <c r="CB36" i="4"/>
  <c r="BZ36" i="4"/>
  <c r="CA35" i="4"/>
  <c r="CB35" i="4"/>
  <c r="BZ35" i="4"/>
  <c r="BX44" i="4"/>
  <c r="BW43" i="4"/>
  <c r="BY43" i="4"/>
  <c r="BX43" i="4"/>
  <c r="BW42" i="4"/>
  <c r="BY42" i="4"/>
  <c r="BX42" i="4"/>
  <c r="BW41" i="4"/>
  <c r="BY41" i="4"/>
  <c r="BX41" i="4"/>
  <c r="BW40" i="4"/>
  <c r="BY40" i="4"/>
  <c r="BX40" i="4"/>
  <c r="BW39" i="4"/>
  <c r="BY39" i="4"/>
  <c r="BX39" i="4"/>
  <c r="BW38" i="4"/>
  <c r="BY38" i="4"/>
  <c r="BX38" i="4"/>
  <c r="BW37" i="4"/>
  <c r="BY37" i="4"/>
  <c r="BX37" i="4"/>
  <c r="BW36" i="4"/>
  <c r="BY36" i="4"/>
  <c r="BX36" i="4"/>
  <c r="BX35" i="4"/>
  <c r="BW35" i="4"/>
  <c r="BY35" i="4"/>
  <c r="BT43" i="4"/>
  <c r="BU42" i="4"/>
  <c r="BV43" i="4"/>
  <c r="BT42" i="4"/>
  <c r="BU41" i="4"/>
  <c r="BV42" i="4"/>
  <c r="BT41" i="4"/>
  <c r="BU40" i="4"/>
  <c r="BV41" i="4"/>
  <c r="BT40" i="4"/>
  <c r="BU39" i="4"/>
  <c r="BV40" i="4"/>
  <c r="BT39" i="4"/>
  <c r="BU38" i="4"/>
  <c r="BV39" i="4"/>
  <c r="BT38" i="4"/>
  <c r="BU37" i="4"/>
  <c r="BV38" i="4"/>
  <c r="BT37" i="4"/>
  <c r="BU36" i="4"/>
  <c r="BV37" i="4"/>
  <c r="BT36" i="4"/>
  <c r="BU35" i="4"/>
  <c r="BV36" i="4"/>
  <c r="BT35" i="4"/>
  <c r="BV35" i="4"/>
  <c r="BQ43" i="4"/>
  <c r="BR43" i="4"/>
  <c r="BQ42" i="4"/>
  <c r="BR42" i="4"/>
  <c r="BS42" i="4"/>
  <c r="BQ41" i="4"/>
  <c r="BR41" i="4"/>
  <c r="BS41" i="4"/>
  <c r="BQ40" i="4"/>
  <c r="BR40" i="4"/>
  <c r="BS40" i="4"/>
  <c r="BQ39" i="4"/>
  <c r="BR39" i="4"/>
  <c r="BS39" i="4"/>
  <c r="BQ38" i="4"/>
  <c r="BR38" i="4"/>
  <c r="BS38" i="4"/>
  <c r="BQ37" i="4"/>
  <c r="BR37" i="4"/>
  <c r="BS37" i="4"/>
  <c r="BQ36" i="4"/>
  <c r="BR36" i="4"/>
  <c r="BS36" i="4"/>
  <c r="BQ35" i="4"/>
  <c r="BR35" i="4"/>
  <c r="BS35" i="4"/>
  <c r="CA30" i="4"/>
  <c r="CB30" i="4"/>
  <c r="BZ31" i="4"/>
  <c r="CA29" i="4"/>
  <c r="CB29" i="4"/>
  <c r="BZ30" i="4"/>
  <c r="CA28" i="4"/>
  <c r="CB28" i="4"/>
  <c r="BZ29" i="4"/>
  <c r="CA27" i="4"/>
  <c r="CB27" i="4"/>
  <c r="BZ28" i="4"/>
  <c r="CA26" i="4"/>
  <c r="CB26" i="4"/>
  <c r="BZ27" i="4"/>
  <c r="CA25" i="4"/>
  <c r="CB25" i="4"/>
  <c r="BZ26" i="4"/>
  <c r="CA24" i="4"/>
  <c r="CB24" i="4"/>
  <c r="BZ25" i="4"/>
  <c r="BZ24" i="4"/>
  <c r="CA23" i="4"/>
  <c r="CB23" i="4"/>
  <c r="BZ23" i="4"/>
  <c r="BX31" i="4"/>
  <c r="BW31" i="4"/>
  <c r="BY31" i="4"/>
  <c r="BX30" i="4"/>
  <c r="BW30" i="4"/>
  <c r="BY30" i="4"/>
  <c r="BX29" i="4"/>
  <c r="BW29" i="4"/>
  <c r="BY29" i="4"/>
  <c r="BX28" i="4"/>
  <c r="BW28" i="4"/>
  <c r="BY28" i="4"/>
  <c r="BX27" i="4"/>
  <c r="BW27" i="4"/>
  <c r="BY27" i="4"/>
  <c r="BX26" i="4"/>
  <c r="BW26" i="4"/>
  <c r="BY26" i="4"/>
  <c r="BX25" i="4"/>
  <c r="BW25" i="4"/>
  <c r="BY25" i="4"/>
  <c r="BW24" i="4"/>
  <c r="BY24" i="4"/>
  <c r="BX24" i="4"/>
  <c r="BX23" i="4"/>
  <c r="BW23" i="4"/>
  <c r="BY23" i="4"/>
  <c r="BU32" i="4"/>
  <c r="BT31" i="4"/>
  <c r="BV31" i="4"/>
  <c r="BU31" i="4"/>
  <c r="BT30" i="4"/>
  <c r="BV30" i="4"/>
  <c r="BU30" i="4"/>
  <c r="BT29" i="4"/>
  <c r="BV29" i="4"/>
  <c r="BU29" i="4"/>
  <c r="BT28" i="4"/>
  <c r="BV28" i="4"/>
  <c r="BU28" i="4"/>
  <c r="BT27" i="4"/>
  <c r="BV27" i="4"/>
  <c r="BU27" i="4"/>
  <c r="BT26" i="4"/>
  <c r="BV26" i="4"/>
  <c r="BU26" i="4"/>
  <c r="BT25" i="4"/>
  <c r="BV25" i="4"/>
  <c r="BU25" i="4"/>
  <c r="BU24" i="4"/>
  <c r="BT24" i="4"/>
  <c r="BV24" i="4"/>
  <c r="BU23" i="4"/>
  <c r="BT23" i="4"/>
  <c r="BV23" i="4"/>
  <c r="BQ31" i="4"/>
  <c r="BR31" i="4"/>
  <c r="BS30" i="4"/>
  <c r="BQ30" i="4"/>
  <c r="BR30" i="4"/>
  <c r="BS29" i="4"/>
  <c r="BQ29" i="4"/>
  <c r="BR29" i="4"/>
  <c r="BS28" i="4"/>
  <c r="BQ28" i="4"/>
  <c r="BR28" i="4"/>
  <c r="BS27" i="4"/>
  <c r="BQ27" i="4"/>
  <c r="BR27" i="4"/>
  <c r="BS26" i="4"/>
  <c r="BQ26" i="4"/>
  <c r="BR26" i="4"/>
  <c r="BS25" i="4"/>
  <c r="BQ25" i="4"/>
  <c r="BR25" i="4"/>
  <c r="BS24" i="4"/>
  <c r="BQ24" i="4"/>
  <c r="BR24" i="4"/>
  <c r="BQ23" i="4"/>
  <c r="BR23" i="4"/>
  <c r="BS23" i="4"/>
  <c r="CA19" i="4"/>
  <c r="CB19" i="4"/>
  <c r="BZ20" i="4"/>
  <c r="CA18" i="4"/>
  <c r="CB18" i="4"/>
  <c r="BZ19" i="4"/>
  <c r="CA17" i="4"/>
  <c r="CB17" i="4"/>
  <c r="BZ18" i="4"/>
  <c r="CA16" i="4"/>
  <c r="CB16" i="4"/>
  <c r="BZ17" i="4"/>
  <c r="CA15" i="4"/>
  <c r="CB15" i="4"/>
  <c r="BZ16" i="4"/>
  <c r="CA14" i="4"/>
  <c r="CB14" i="4"/>
  <c r="BZ15" i="4"/>
  <c r="CA13" i="4"/>
  <c r="CB13" i="4"/>
  <c r="BZ14" i="4"/>
  <c r="BZ13" i="4"/>
  <c r="CA12" i="4"/>
  <c r="CB12" i="4"/>
  <c r="BZ12" i="4"/>
  <c r="BX19" i="4"/>
  <c r="BY19" i="4"/>
  <c r="BW19" i="4"/>
  <c r="BX18" i="4"/>
  <c r="BY18" i="4"/>
  <c r="BW18" i="4"/>
  <c r="BX17" i="4"/>
  <c r="BY17" i="4"/>
  <c r="BW17" i="4"/>
  <c r="BX16" i="4"/>
  <c r="BY16" i="4"/>
  <c r="BW16" i="4"/>
  <c r="BX15" i="4"/>
  <c r="BY15" i="4"/>
  <c r="BW15" i="4"/>
  <c r="BX14" i="4"/>
  <c r="BY14" i="4"/>
  <c r="BW14" i="4"/>
  <c r="BX13" i="4"/>
  <c r="BY13" i="4"/>
  <c r="BW13" i="4"/>
  <c r="BX12" i="4"/>
  <c r="BY12" i="4"/>
  <c r="BW12" i="4"/>
  <c r="BU20" i="4"/>
  <c r="BV20" i="4"/>
  <c r="BT20" i="4"/>
  <c r="BU19" i="4"/>
  <c r="BV19" i="4"/>
  <c r="BT19" i="4"/>
  <c r="BU18" i="4"/>
  <c r="BV18" i="4"/>
  <c r="BT18" i="4"/>
  <c r="BU17" i="4"/>
  <c r="BV17" i="4"/>
  <c r="BT17" i="4"/>
  <c r="BU16" i="4"/>
  <c r="BV16" i="4"/>
  <c r="BT16" i="4"/>
  <c r="BU15" i="4"/>
  <c r="BV15" i="4"/>
  <c r="BT15" i="4"/>
  <c r="BU14" i="4"/>
  <c r="BV14" i="4"/>
  <c r="BT14" i="4"/>
  <c r="BU13" i="4"/>
  <c r="BV13" i="4"/>
  <c r="AO4" i="2" s="1"/>
  <c r="BT13" i="4"/>
  <c r="BU12" i="4"/>
  <c r="BV12" i="4"/>
  <c r="BT12" i="4"/>
  <c r="BQ20" i="4"/>
  <c r="BR20" i="4"/>
  <c r="BS19" i="4"/>
  <c r="BQ19" i="4"/>
  <c r="BR19" i="4"/>
  <c r="BS18" i="4"/>
  <c r="BQ18" i="4"/>
  <c r="BR18" i="4"/>
  <c r="BS17" i="4"/>
  <c r="BQ17" i="4"/>
  <c r="BR17" i="4"/>
  <c r="BS16" i="4"/>
  <c r="BQ16" i="4"/>
  <c r="BR16" i="4"/>
  <c r="BS15" i="4"/>
  <c r="BQ15" i="4"/>
  <c r="BR15" i="4"/>
  <c r="BS14" i="4"/>
  <c r="BQ14" i="4"/>
  <c r="BR14" i="4"/>
  <c r="BS13" i="4"/>
  <c r="BQ13" i="4"/>
  <c r="BR13" i="4"/>
  <c r="BQ12" i="4"/>
  <c r="BS12" i="4"/>
  <c r="BR12" i="4"/>
  <c r="CB8" i="4"/>
  <c r="CA8" i="4"/>
  <c r="BZ8" i="4"/>
  <c r="CB7" i="4"/>
  <c r="CA7" i="4"/>
  <c r="BZ7" i="4"/>
  <c r="CB6" i="4"/>
  <c r="CA6" i="4"/>
  <c r="BZ6" i="4"/>
  <c r="CB5" i="4"/>
  <c r="CA5" i="4"/>
  <c r="BZ5" i="4"/>
  <c r="CB4" i="4"/>
  <c r="CA4" i="4"/>
  <c r="BZ4" i="4"/>
  <c r="CB3" i="4"/>
  <c r="CA3" i="4"/>
  <c r="BZ3" i="4"/>
  <c r="CB2" i="4"/>
  <c r="AV4" i="2" s="1"/>
  <c r="CA2" i="4"/>
  <c r="AV3" i="2" s="1"/>
  <c r="BZ2" i="4"/>
  <c r="AV2" i="2" s="1"/>
  <c r="BX9" i="4"/>
  <c r="BY9" i="4"/>
  <c r="BW9" i="4"/>
  <c r="BX8" i="4"/>
  <c r="BY8" i="4"/>
  <c r="BW8" i="4"/>
  <c r="BX7" i="4"/>
  <c r="BY7" i="4"/>
  <c r="BW7" i="4"/>
  <c r="BX6" i="4"/>
  <c r="BY6" i="4"/>
  <c r="BW6" i="4"/>
  <c r="BX5" i="4"/>
  <c r="BY5" i="4"/>
  <c r="BW5" i="4"/>
  <c r="BX4" i="4"/>
  <c r="BY4" i="4"/>
  <c r="BX3" i="4"/>
  <c r="AS3" i="2" s="1"/>
  <c r="BW4" i="4"/>
  <c r="BY3" i="4"/>
  <c r="AS4" i="2" s="1"/>
  <c r="BW3" i="4"/>
  <c r="AS2" i="2" s="1"/>
  <c r="BX2" i="4"/>
  <c r="BY2" i="4"/>
  <c r="BW2" i="4"/>
  <c r="BV9" i="4"/>
  <c r="BU9" i="4"/>
  <c r="BT9" i="4"/>
  <c r="BV8" i="4"/>
  <c r="BU8" i="4"/>
  <c r="BT8" i="4"/>
  <c r="BV7" i="4"/>
  <c r="BU7" i="4"/>
  <c r="BT7" i="4"/>
  <c r="BV6" i="4"/>
  <c r="BU6" i="4"/>
  <c r="BT6" i="4"/>
  <c r="BV5" i="4"/>
  <c r="BU5" i="4"/>
  <c r="BT5" i="4"/>
  <c r="BV4" i="4"/>
  <c r="BU4" i="4"/>
  <c r="BT4" i="4"/>
  <c r="BV3" i="4"/>
  <c r="BU3" i="4"/>
  <c r="BT3" i="4"/>
  <c r="AO2" i="2" s="1"/>
  <c r="BV2" i="4"/>
  <c r="AP4" i="2" s="1"/>
  <c r="BU2" i="4"/>
  <c r="AP3" i="2" s="1"/>
  <c r="BT2" i="4"/>
  <c r="AP2" i="2" s="1"/>
  <c r="BS8" i="4"/>
  <c r="BR8" i="4"/>
  <c r="BQ8" i="4"/>
  <c r="BS7" i="4"/>
  <c r="BR7" i="4"/>
  <c r="BQ7" i="4"/>
  <c r="BS6" i="4"/>
  <c r="BR6" i="4"/>
  <c r="BQ6" i="4"/>
  <c r="BS5" i="4"/>
  <c r="BR5" i="4"/>
  <c r="BQ5" i="4"/>
  <c r="BS4" i="4"/>
  <c r="BR4" i="4"/>
  <c r="BQ4" i="4"/>
  <c r="AM2" i="2" s="1"/>
  <c r="BS3" i="4"/>
  <c r="AM4" i="2" s="1"/>
  <c r="BR3" i="4"/>
  <c r="BQ3" i="4"/>
  <c r="AL2" i="2" s="1"/>
  <c r="BS2" i="4"/>
  <c r="BR2" i="4"/>
  <c r="AL3" i="2" s="1"/>
  <c r="BQ2" i="4"/>
  <c r="BD56" i="4"/>
  <c r="BC57" i="4"/>
  <c r="BE56" i="4"/>
  <c r="BD55" i="4"/>
  <c r="BC56" i="4"/>
  <c r="BE55" i="4"/>
  <c r="BD54" i="4"/>
  <c r="BC55" i="4"/>
  <c r="BE54" i="4"/>
  <c r="BD53" i="4"/>
  <c r="BC54" i="4"/>
  <c r="BE53" i="4"/>
  <c r="BC53" i="4"/>
  <c r="BD52" i="4"/>
  <c r="BE52" i="4"/>
  <c r="BD51" i="4"/>
  <c r="BC52" i="4"/>
  <c r="BE51" i="4"/>
  <c r="BD50" i="4"/>
  <c r="BC51" i="4"/>
  <c r="BE50" i="4"/>
  <c r="BD49" i="4"/>
  <c r="BC50" i="4"/>
  <c r="BE49" i="4"/>
  <c r="BD48" i="4"/>
  <c r="BC49" i="4"/>
  <c r="BE48" i="4"/>
  <c r="BD47" i="4"/>
  <c r="BC48" i="4"/>
  <c r="BE47" i="4"/>
  <c r="BC47" i="4"/>
  <c r="BA56" i="4"/>
  <c r="BA55" i="4"/>
  <c r="AZ55" i="4"/>
  <c r="BB55" i="4"/>
  <c r="BA54" i="4"/>
  <c r="AZ54" i="4"/>
  <c r="BB54" i="4"/>
  <c r="BA53" i="4"/>
  <c r="AZ53" i="4"/>
  <c r="BB53" i="4"/>
  <c r="BA52" i="4"/>
  <c r="AZ52" i="4"/>
  <c r="BB52" i="4"/>
  <c r="BA51" i="4"/>
  <c r="AZ51" i="4"/>
  <c r="BB51" i="4"/>
  <c r="BA50" i="4"/>
  <c r="AZ50" i="4"/>
  <c r="BB50" i="4"/>
  <c r="BA49" i="4"/>
  <c r="AZ49" i="4"/>
  <c r="BB49" i="4"/>
  <c r="BA48" i="4"/>
  <c r="AZ48" i="4"/>
  <c r="BB48" i="4"/>
  <c r="BA47" i="4"/>
  <c r="AZ47" i="4"/>
  <c r="BB47" i="4"/>
  <c r="AW55" i="4"/>
  <c r="AY55" i="4"/>
  <c r="AX54" i="4"/>
  <c r="AW54" i="4"/>
  <c r="AY54" i="4"/>
  <c r="AX53" i="4"/>
  <c r="AW53" i="4"/>
  <c r="AY53" i="4"/>
  <c r="AX52" i="4"/>
  <c r="AW52" i="4"/>
  <c r="AY52" i="4"/>
  <c r="AX51" i="4"/>
  <c r="AW51" i="4"/>
  <c r="AY51" i="4"/>
  <c r="AX50" i="4"/>
  <c r="AW50" i="4"/>
  <c r="AY50" i="4"/>
  <c r="AX49" i="4"/>
  <c r="AW49" i="4"/>
  <c r="AY49" i="4"/>
  <c r="AX48" i="4"/>
  <c r="AW48" i="4"/>
  <c r="AY48" i="4"/>
  <c r="AX47" i="4"/>
  <c r="AW47" i="4"/>
  <c r="AY47" i="4"/>
  <c r="AT56" i="4"/>
  <c r="AU56" i="4"/>
  <c r="AV56" i="4"/>
  <c r="AT55" i="4"/>
  <c r="AU55" i="4"/>
  <c r="AV55" i="4"/>
  <c r="AT54" i="4"/>
  <c r="AU54" i="4"/>
  <c r="AV54" i="4"/>
  <c r="AT53" i="4"/>
  <c r="AU53" i="4"/>
  <c r="AV53" i="4"/>
  <c r="AT52" i="4"/>
  <c r="AU52" i="4"/>
  <c r="AV52" i="4"/>
  <c r="AT51" i="4"/>
  <c r="AU51" i="4"/>
  <c r="AV51" i="4"/>
  <c r="AT50" i="4"/>
  <c r="AU50" i="4"/>
  <c r="AV50" i="4"/>
  <c r="AT49" i="4"/>
  <c r="AU49" i="4"/>
  <c r="AV49" i="4"/>
  <c r="AT48" i="4"/>
  <c r="AU48" i="4"/>
  <c r="AV48" i="4"/>
  <c r="AT47" i="4"/>
  <c r="AU47" i="4"/>
  <c r="AV47" i="4"/>
  <c r="BD42" i="4"/>
  <c r="BC43" i="4"/>
  <c r="BE42" i="4"/>
  <c r="BC42" i="4"/>
  <c r="BD41" i="4"/>
  <c r="BE41" i="4"/>
  <c r="BC41" i="4"/>
  <c r="BD40" i="4"/>
  <c r="BE40" i="4"/>
  <c r="BC40" i="4"/>
  <c r="BD39" i="4"/>
  <c r="BE39" i="4"/>
  <c r="BC39" i="4"/>
  <c r="BD38" i="4"/>
  <c r="BE38" i="4"/>
  <c r="BC38" i="4"/>
  <c r="BD37" i="4"/>
  <c r="BE37" i="4"/>
  <c r="BC37" i="4"/>
  <c r="BD36" i="4"/>
  <c r="BE36" i="4"/>
  <c r="BC36" i="4"/>
  <c r="BD35" i="4"/>
  <c r="BE35" i="4"/>
  <c r="BC35" i="4"/>
  <c r="BA44" i="4"/>
  <c r="AZ43" i="4"/>
  <c r="BB43" i="4"/>
  <c r="BA43" i="4"/>
  <c r="AZ42" i="4"/>
  <c r="BB42" i="4"/>
  <c r="BA42" i="4"/>
  <c r="AZ41" i="4"/>
  <c r="BB41" i="4"/>
  <c r="BA41" i="4"/>
  <c r="AZ40" i="4"/>
  <c r="BB40" i="4"/>
  <c r="BA40" i="4"/>
  <c r="AZ39" i="4"/>
  <c r="BB39" i="4"/>
  <c r="BA39" i="4"/>
  <c r="AZ38" i="4"/>
  <c r="BB38" i="4"/>
  <c r="BA38" i="4"/>
  <c r="AZ37" i="4"/>
  <c r="BB37" i="4"/>
  <c r="BA37" i="4"/>
  <c r="AZ36" i="4"/>
  <c r="BB36" i="4"/>
  <c r="BA36" i="4"/>
  <c r="BA35" i="4"/>
  <c r="AZ35" i="4"/>
  <c r="BB35" i="4"/>
  <c r="AW43" i="4"/>
  <c r="AX42" i="4"/>
  <c r="AY43" i="4"/>
  <c r="AW42" i="4"/>
  <c r="AX41" i="4"/>
  <c r="AY42" i="4"/>
  <c r="AW41" i="4"/>
  <c r="AX40" i="4"/>
  <c r="AY41" i="4"/>
  <c r="AW40" i="4"/>
  <c r="AX39" i="4"/>
  <c r="AY40" i="4"/>
  <c r="AW39" i="4"/>
  <c r="AX38" i="4"/>
  <c r="AY39" i="4"/>
  <c r="AW38" i="4"/>
  <c r="AX37" i="4"/>
  <c r="AY38" i="4"/>
  <c r="AW37" i="4"/>
  <c r="AX36" i="4"/>
  <c r="AY37" i="4"/>
  <c r="AW36" i="4"/>
  <c r="AX35" i="4"/>
  <c r="AY36" i="4"/>
  <c r="AW35" i="4"/>
  <c r="AY35" i="4"/>
  <c r="AT43" i="4"/>
  <c r="AU43" i="4"/>
  <c r="AT42" i="4"/>
  <c r="AU42" i="4"/>
  <c r="AV42" i="4"/>
  <c r="AT41" i="4"/>
  <c r="AU41" i="4"/>
  <c r="AV41" i="4"/>
  <c r="AT40" i="4"/>
  <c r="AU40" i="4"/>
  <c r="AV40" i="4"/>
  <c r="AT39" i="4"/>
  <c r="AU39" i="4"/>
  <c r="AV39" i="4"/>
  <c r="X4" i="2" s="1"/>
  <c r="AT38" i="4"/>
  <c r="AU38" i="4"/>
  <c r="AV38" i="4"/>
  <c r="AT37" i="4"/>
  <c r="AU37" i="4"/>
  <c r="AV37" i="4"/>
  <c r="AT36" i="4"/>
  <c r="AU36" i="4"/>
  <c r="AV36" i="4"/>
  <c r="AT35" i="4"/>
  <c r="AU35" i="4"/>
  <c r="AV35" i="4"/>
  <c r="BD30" i="4"/>
  <c r="BE30" i="4"/>
  <c r="BC31" i="4"/>
  <c r="BD29" i="4"/>
  <c r="BE29" i="4"/>
  <c r="BC30" i="4"/>
  <c r="BD28" i="4"/>
  <c r="BE28" i="4"/>
  <c r="BC29" i="4"/>
  <c r="BD27" i="4"/>
  <c r="BE27" i="4"/>
  <c r="BC28" i="4"/>
  <c r="BD26" i="4"/>
  <c r="BE26" i="4"/>
  <c r="BC27" i="4"/>
  <c r="BD25" i="4"/>
  <c r="BE25" i="4"/>
  <c r="BC26" i="4"/>
  <c r="BD24" i="4"/>
  <c r="BE24" i="4"/>
  <c r="BC25" i="4"/>
  <c r="BC24" i="4"/>
  <c r="BD23" i="4"/>
  <c r="BE23" i="4"/>
  <c r="BC23" i="4"/>
  <c r="BA31" i="4"/>
  <c r="AZ31" i="4"/>
  <c r="BB31" i="4"/>
  <c r="BA30" i="4"/>
  <c r="AZ30" i="4"/>
  <c r="BB30" i="4"/>
  <c r="BA29" i="4"/>
  <c r="AZ29" i="4"/>
  <c r="BB29" i="4"/>
  <c r="BA28" i="4"/>
  <c r="AZ28" i="4"/>
  <c r="BB28" i="4"/>
  <c r="BA27" i="4"/>
  <c r="AZ27" i="4"/>
  <c r="BB27" i="4"/>
  <c r="BA26" i="4"/>
  <c r="AZ26" i="4"/>
  <c r="BB26" i="4"/>
  <c r="BA25" i="4"/>
  <c r="AZ25" i="4"/>
  <c r="BB25" i="4"/>
  <c r="AZ24" i="4"/>
  <c r="BB24" i="4"/>
  <c r="BA24" i="4"/>
  <c r="BA23" i="4"/>
  <c r="AZ23" i="4"/>
  <c r="BB23" i="4"/>
  <c r="AX32" i="4"/>
  <c r="AW31" i="4"/>
  <c r="AY31" i="4"/>
  <c r="AX31" i="4"/>
  <c r="AW30" i="4"/>
  <c r="AY30" i="4"/>
  <c r="AX30" i="4"/>
  <c r="AW29" i="4"/>
  <c r="AY29" i="4"/>
  <c r="AX29" i="4"/>
  <c r="AW28" i="4"/>
  <c r="AY28" i="4"/>
  <c r="AX28" i="4"/>
  <c r="AW27" i="4"/>
  <c r="AY27" i="4"/>
  <c r="AX27" i="4"/>
  <c r="AW26" i="4"/>
  <c r="AY26" i="4"/>
  <c r="AX26" i="4"/>
  <c r="AW25" i="4"/>
  <c r="AY25" i="4"/>
  <c r="AX25" i="4"/>
  <c r="AX24" i="4"/>
  <c r="AW24" i="4"/>
  <c r="AY24" i="4"/>
  <c r="AX23" i="4"/>
  <c r="AW23" i="4"/>
  <c r="AY23" i="4"/>
  <c r="AT31" i="4"/>
  <c r="AU31" i="4"/>
  <c r="AV30" i="4"/>
  <c r="AT30" i="4"/>
  <c r="AU30" i="4"/>
  <c r="AV29" i="4"/>
  <c r="AT29" i="4"/>
  <c r="AU29" i="4"/>
  <c r="AV28" i="4"/>
  <c r="AT28" i="4"/>
  <c r="AU28" i="4"/>
  <c r="AV27" i="4"/>
  <c r="AT27" i="4"/>
  <c r="AU27" i="4"/>
  <c r="AV26" i="4"/>
  <c r="AT26" i="4"/>
  <c r="AU26" i="4"/>
  <c r="AV25" i="4"/>
  <c r="AT25" i="4"/>
  <c r="AU25" i="4"/>
  <c r="AV24" i="4"/>
  <c r="AT24" i="4"/>
  <c r="AU24" i="4"/>
  <c r="AT23" i="4"/>
  <c r="AU23" i="4"/>
  <c r="AV23" i="4"/>
  <c r="BD19" i="4"/>
  <c r="BE19" i="4"/>
  <c r="BC20" i="4"/>
  <c r="BD18" i="4"/>
  <c r="BE18" i="4"/>
  <c r="BC19" i="4"/>
  <c r="BD17" i="4"/>
  <c r="BE17" i="4"/>
  <c r="BC18" i="4"/>
  <c r="BD16" i="4"/>
  <c r="BE16" i="4"/>
  <c r="BC17" i="4"/>
  <c r="BD15" i="4"/>
  <c r="BE15" i="4"/>
  <c r="BC16" i="4"/>
  <c r="BD14" i="4"/>
  <c r="BE14" i="4"/>
  <c r="BC15" i="4"/>
  <c r="BD13" i="4"/>
  <c r="BE13" i="4"/>
  <c r="BC14" i="4"/>
  <c r="BC13" i="4"/>
  <c r="BD12" i="4"/>
  <c r="BE12" i="4"/>
  <c r="BC12" i="4"/>
  <c r="BA19" i="4"/>
  <c r="BB19" i="4"/>
  <c r="AZ19" i="4"/>
  <c r="BA18" i="4"/>
  <c r="BB18" i="4"/>
  <c r="AZ18" i="4"/>
  <c r="BA17" i="4"/>
  <c r="BB17" i="4"/>
  <c r="AZ17" i="4"/>
  <c r="BA16" i="4"/>
  <c r="BB16" i="4"/>
  <c r="AZ16" i="4"/>
  <c r="BA15" i="4"/>
  <c r="BB15" i="4"/>
  <c r="AZ15" i="4"/>
  <c r="BA14" i="4"/>
  <c r="BB14" i="4"/>
  <c r="AZ14" i="4"/>
  <c r="BA13" i="4"/>
  <c r="BB13" i="4"/>
  <c r="AZ13" i="4"/>
  <c r="BA12" i="4"/>
  <c r="BB12" i="4"/>
  <c r="AZ12" i="4"/>
  <c r="AX20" i="4"/>
  <c r="AY20" i="4"/>
  <c r="AW20" i="4"/>
  <c r="AX19" i="4"/>
  <c r="AY19" i="4"/>
  <c r="AW19" i="4"/>
  <c r="AX18" i="4"/>
  <c r="AY18" i="4"/>
  <c r="AW18" i="4"/>
  <c r="AX17" i="4"/>
  <c r="AY17" i="4"/>
  <c r="AW17" i="4"/>
  <c r="AX16" i="4"/>
  <c r="AY16" i="4"/>
  <c r="AW16" i="4"/>
  <c r="AX15" i="4"/>
  <c r="AY15" i="4"/>
  <c r="AW15" i="4"/>
  <c r="AX14" i="4"/>
  <c r="AY14" i="4"/>
  <c r="AW14" i="4"/>
  <c r="AX13" i="4"/>
  <c r="AY13" i="4"/>
  <c r="AW13" i="4"/>
  <c r="AX12" i="4"/>
  <c r="AY12" i="4"/>
  <c r="AW12" i="4"/>
  <c r="AT20" i="4"/>
  <c r="AU20" i="4"/>
  <c r="AV19" i="4"/>
  <c r="AT19" i="4"/>
  <c r="AU19" i="4"/>
  <c r="AV18" i="4"/>
  <c r="AT18" i="4"/>
  <c r="AU18" i="4"/>
  <c r="AV17" i="4"/>
  <c r="AT17" i="4"/>
  <c r="AU17" i="4"/>
  <c r="AV16" i="4"/>
  <c r="AT16" i="4"/>
  <c r="AU16" i="4"/>
  <c r="AV15" i="4"/>
  <c r="AT15" i="4"/>
  <c r="AU15" i="4"/>
  <c r="AV14" i="4"/>
  <c r="AT14" i="4"/>
  <c r="AU14" i="4"/>
  <c r="AV13" i="4"/>
  <c r="AT13" i="4"/>
  <c r="AU13" i="4"/>
  <c r="AT12" i="4"/>
  <c r="AV12" i="4"/>
  <c r="AU12" i="4"/>
  <c r="BE8" i="4"/>
  <c r="BD8" i="4"/>
  <c r="BC8" i="4"/>
  <c r="BE7" i="4"/>
  <c r="BD7" i="4"/>
  <c r="BC7" i="4"/>
  <c r="BE6" i="4"/>
  <c r="BD6" i="4"/>
  <c r="BC6" i="4"/>
  <c r="BE5" i="4"/>
  <c r="BD5" i="4"/>
  <c r="BC5" i="4"/>
  <c r="BE4" i="4"/>
  <c r="BD4" i="4"/>
  <c r="BC4" i="4"/>
  <c r="BE3" i="4"/>
  <c r="AH4" i="2" s="1"/>
  <c r="BD3" i="4"/>
  <c r="BC3" i="4"/>
  <c r="BE2" i="4"/>
  <c r="AG4" i="2" s="1"/>
  <c r="BD2" i="4"/>
  <c r="AH3" i="2" s="1"/>
  <c r="BC2" i="4"/>
  <c r="AG2" i="2" s="1"/>
  <c r="BA9" i="4"/>
  <c r="BB9" i="4"/>
  <c r="AZ9" i="4"/>
  <c r="BA8" i="4"/>
  <c r="BB8" i="4"/>
  <c r="AZ8" i="4"/>
  <c r="BA7" i="4"/>
  <c r="BB7" i="4"/>
  <c r="AZ7" i="4"/>
  <c r="BA6" i="4"/>
  <c r="BB6" i="4"/>
  <c r="AZ6" i="4"/>
  <c r="BA5" i="4"/>
  <c r="BB5" i="4"/>
  <c r="AZ5" i="4"/>
  <c r="BA4" i="4"/>
  <c r="BB4" i="4"/>
  <c r="BA3" i="4"/>
  <c r="AE3" i="2" s="1"/>
  <c r="AZ4" i="4"/>
  <c r="BB3" i="4"/>
  <c r="AZ3" i="4"/>
  <c r="BA2" i="4"/>
  <c r="BB2" i="4"/>
  <c r="AE4" i="2" s="1"/>
  <c r="AZ2" i="4"/>
  <c r="AE2" i="2" s="1"/>
  <c r="AY9" i="4"/>
  <c r="AX9" i="4"/>
  <c r="AW9" i="4"/>
  <c r="AY8" i="4"/>
  <c r="AX8" i="4"/>
  <c r="AW8" i="4"/>
  <c r="AY7" i="4"/>
  <c r="AX7" i="4"/>
  <c r="AW7" i="4"/>
  <c r="AY6" i="4"/>
  <c r="AX6" i="4"/>
  <c r="AW6" i="4"/>
  <c r="AY5" i="4"/>
  <c r="AX5" i="4"/>
  <c r="AW5" i="4"/>
  <c r="AY4" i="4"/>
  <c r="AX4" i="4"/>
  <c r="AW4" i="4"/>
  <c r="AY3" i="4"/>
  <c r="AX3" i="4"/>
  <c r="AW3" i="4"/>
  <c r="AY2" i="4"/>
  <c r="AB4" i="2" s="1"/>
  <c r="AX2" i="4"/>
  <c r="AB3" i="2" s="1"/>
  <c r="AW2" i="4"/>
  <c r="AB2" i="2" s="1"/>
  <c r="AV8" i="4"/>
  <c r="AU8" i="4"/>
  <c r="AT8" i="4"/>
  <c r="AV7" i="4"/>
  <c r="AU7" i="4"/>
  <c r="AT7" i="4"/>
  <c r="AV6" i="4"/>
  <c r="AU6" i="4"/>
  <c r="AT6" i="4"/>
  <c r="AV5" i="4"/>
  <c r="AU5" i="4"/>
  <c r="AT5" i="4"/>
  <c r="AV4" i="4"/>
  <c r="AU4" i="4"/>
  <c r="AT4" i="4"/>
  <c r="X2" i="2" s="1"/>
  <c r="AV3" i="4"/>
  <c r="AU3" i="4"/>
  <c r="AT3" i="4"/>
  <c r="AV2" i="4"/>
  <c r="Y4" i="2" s="1"/>
  <c r="AU2" i="4"/>
  <c r="Y3" i="2" s="1"/>
  <c r="AT2" i="4"/>
  <c r="Y2" i="2" s="1"/>
  <c r="AR47" i="3"/>
  <c r="AR25" i="3"/>
  <c r="AQ36" i="3"/>
  <c r="AQ15" i="3"/>
  <c r="AP48" i="3"/>
  <c r="AP28" i="3"/>
  <c r="AO45" i="3"/>
  <c r="AO4" i="3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N2" i="4" s="1"/>
  <c r="BJ6" i="4"/>
  <c r="BJ5" i="4"/>
  <c r="BJ4" i="4"/>
  <c r="BJ3" i="4"/>
  <c r="BJ2" i="4"/>
  <c r="BK2" i="4" s="1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M3" i="4" s="1"/>
  <c r="AC197" i="4"/>
  <c r="AC193" i="4"/>
  <c r="AC189" i="4"/>
  <c r="AC185" i="4"/>
  <c r="AC181" i="4"/>
  <c r="AC177" i="4"/>
  <c r="AC173" i="4"/>
  <c r="AC169" i="4"/>
  <c r="AC165" i="4"/>
  <c r="AC161" i="4"/>
  <c r="AC153" i="4"/>
  <c r="AC148" i="4"/>
  <c r="AC144" i="4"/>
  <c r="AC140" i="4"/>
  <c r="AC136" i="4"/>
  <c r="AC132" i="4"/>
  <c r="AC128" i="4"/>
  <c r="AC124" i="4"/>
  <c r="AC120" i="4"/>
  <c r="AC111" i="4"/>
  <c r="AC107" i="4"/>
  <c r="AC103" i="4"/>
  <c r="AC99" i="4"/>
  <c r="AC95" i="4"/>
  <c r="AC91" i="4"/>
  <c r="AC87" i="4"/>
  <c r="AC83" i="4"/>
  <c r="AC79" i="4"/>
  <c r="AC71" i="4"/>
  <c r="AC67" i="4"/>
  <c r="AC63" i="4"/>
  <c r="AC59" i="4"/>
  <c r="AC55" i="4"/>
  <c r="AC51" i="4"/>
  <c r="AC47" i="4"/>
  <c r="AC43" i="4"/>
  <c r="AC39" i="4"/>
  <c r="AC31" i="4"/>
  <c r="AC27" i="4"/>
  <c r="AC23" i="4"/>
  <c r="AC19" i="4"/>
  <c r="AC15" i="4"/>
  <c r="AC11" i="4"/>
  <c r="AC7" i="4"/>
  <c r="AC3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K6" i="4"/>
  <c r="AK4" i="4"/>
  <c r="AK3" i="4"/>
  <c r="AJ7" i="4"/>
  <c r="AJ6" i="4"/>
  <c r="AJ5" i="4"/>
  <c r="AK5" i="4" s="1"/>
  <c r="AJ4" i="4"/>
  <c r="AJ3" i="4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54" i="3"/>
  <c r="DZ54" i="3"/>
  <c r="DY54" i="3"/>
  <c r="EA53" i="3"/>
  <c r="DZ53" i="3"/>
  <c r="DY53" i="3"/>
  <c r="EA52" i="3"/>
  <c r="DZ52" i="3"/>
  <c r="DY52" i="3"/>
  <c r="EA51" i="3"/>
  <c r="DZ51" i="3"/>
  <c r="DY51" i="3"/>
  <c r="EA50" i="3"/>
  <c r="DZ50" i="3"/>
  <c r="DY50" i="3"/>
  <c r="EA49" i="3"/>
  <c r="DZ49" i="3"/>
  <c r="DY49" i="3"/>
  <c r="EA48" i="3"/>
  <c r="DZ48" i="3"/>
  <c r="DY48" i="3"/>
  <c r="EA47" i="3"/>
  <c r="DZ47" i="3"/>
  <c r="DY47" i="3"/>
  <c r="EA46" i="3"/>
  <c r="DZ46" i="3"/>
  <c r="DY46" i="3"/>
  <c r="EA45" i="3"/>
  <c r="DZ45" i="3"/>
  <c r="DY45" i="3"/>
  <c r="EA42" i="3"/>
  <c r="DZ42" i="3"/>
  <c r="DY42" i="3"/>
  <c r="EA41" i="3"/>
  <c r="DZ41" i="3"/>
  <c r="DY41" i="3"/>
  <c r="EA40" i="3"/>
  <c r="DZ40" i="3"/>
  <c r="DY40" i="3"/>
  <c r="EA39" i="3"/>
  <c r="DZ39" i="3"/>
  <c r="DY39" i="3"/>
  <c r="EA38" i="3"/>
  <c r="DZ38" i="3"/>
  <c r="DY38" i="3"/>
  <c r="EA37" i="3"/>
  <c r="DZ37" i="3"/>
  <c r="DY37" i="3"/>
  <c r="EA36" i="3"/>
  <c r="DZ36" i="3"/>
  <c r="DY36" i="3"/>
  <c r="EA35" i="3"/>
  <c r="DZ35" i="3"/>
  <c r="DY35" i="3"/>
  <c r="EA34" i="3"/>
  <c r="DZ34" i="3"/>
  <c r="DY34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5" i="3"/>
  <c r="DZ25" i="3"/>
  <c r="DY25" i="3"/>
  <c r="EA24" i="3"/>
  <c r="DZ24" i="3"/>
  <c r="DY24" i="3"/>
  <c r="EA23" i="3"/>
  <c r="DZ23" i="3"/>
  <c r="DY23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DY14" i="3"/>
  <c r="EA13" i="3"/>
  <c r="DZ13" i="3"/>
  <c r="DY13" i="3"/>
  <c r="EA12" i="3"/>
  <c r="DZ12" i="3"/>
  <c r="DY12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CV4" i="2" s="1"/>
  <c r="DZ4" i="3"/>
  <c r="DY4" i="3"/>
  <c r="CV2" i="2" s="1"/>
  <c r="EA3" i="3"/>
  <c r="DZ3" i="3"/>
  <c r="DY3" i="3"/>
  <c r="EA2" i="3"/>
  <c r="CU4" i="2" s="1"/>
  <c r="DZ2" i="3"/>
  <c r="CV3" i="2" s="1"/>
  <c r="DY2" i="3"/>
  <c r="CU2" i="2" s="1"/>
  <c r="DX54" i="3"/>
  <c r="DW54" i="3"/>
  <c r="DV54" i="3"/>
  <c r="DX53" i="3"/>
  <c r="DW53" i="3"/>
  <c r="DV53" i="3"/>
  <c r="DX52" i="3"/>
  <c r="DW52" i="3"/>
  <c r="DV52" i="3"/>
  <c r="DX51" i="3"/>
  <c r="DW51" i="3"/>
  <c r="DV51" i="3"/>
  <c r="DX50" i="3"/>
  <c r="DW50" i="3"/>
  <c r="DV50" i="3"/>
  <c r="DX49" i="3"/>
  <c r="DW49" i="3"/>
  <c r="DV49" i="3"/>
  <c r="DX48" i="3"/>
  <c r="DW48" i="3"/>
  <c r="DV48" i="3"/>
  <c r="DX47" i="3"/>
  <c r="DW47" i="3"/>
  <c r="DV47" i="3"/>
  <c r="DX46" i="3"/>
  <c r="DW46" i="3"/>
  <c r="DV46" i="3"/>
  <c r="DX45" i="3"/>
  <c r="DW45" i="3"/>
  <c r="DV45" i="3"/>
  <c r="DX42" i="3"/>
  <c r="DW42" i="3"/>
  <c r="DV42" i="3"/>
  <c r="DX41" i="3"/>
  <c r="DW41" i="3"/>
  <c r="DV41" i="3"/>
  <c r="DX40" i="3"/>
  <c r="DW40" i="3"/>
  <c r="DV40" i="3"/>
  <c r="DX39" i="3"/>
  <c r="DW39" i="3"/>
  <c r="DV39" i="3"/>
  <c r="DX38" i="3"/>
  <c r="DW38" i="3"/>
  <c r="DV38" i="3"/>
  <c r="DX37" i="3"/>
  <c r="DW37" i="3"/>
  <c r="DV37" i="3"/>
  <c r="DX36" i="3"/>
  <c r="DW36" i="3"/>
  <c r="DV36" i="3"/>
  <c r="DX35" i="3"/>
  <c r="DW35" i="3"/>
  <c r="DV35" i="3"/>
  <c r="DX34" i="3"/>
  <c r="DW34" i="3"/>
  <c r="DV34" i="3"/>
  <c r="DX32" i="3"/>
  <c r="DW32" i="3"/>
  <c r="DV32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5" i="3"/>
  <c r="DW25" i="3"/>
  <c r="DV25" i="3"/>
  <c r="DX24" i="3"/>
  <c r="DW24" i="3"/>
  <c r="DV24" i="3"/>
  <c r="DX23" i="3"/>
  <c r="DW23" i="3"/>
  <c r="DV23" i="3"/>
  <c r="DX20" i="3"/>
  <c r="DW20" i="3"/>
  <c r="DV20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4" i="3"/>
  <c r="DW14" i="3"/>
  <c r="DV14" i="3"/>
  <c r="DX13" i="3"/>
  <c r="DW13" i="3"/>
  <c r="DV13" i="3"/>
  <c r="DX12" i="3"/>
  <c r="DW12" i="3"/>
  <c r="DV12" i="3"/>
  <c r="DX9" i="3"/>
  <c r="DW9" i="3"/>
  <c r="DV9" i="3"/>
  <c r="DX8" i="3"/>
  <c r="DW8" i="3"/>
  <c r="DV8" i="3"/>
  <c r="DX7" i="3"/>
  <c r="DW7" i="3"/>
  <c r="DV7" i="3"/>
  <c r="DX6" i="3"/>
  <c r="DW6" i="3"/>
  <c r="DV6" i="3"/>
  <c r="DX5" i="3"/>
  <c r="DW5" i="3"/>
  <c r="DV5" i="3"/>
  <c r="DX4" i="3"/>
  <c r="DW4" i="3"/>
  <c r="DV4" i="3"/>
  <c r="DX3" i="3"/>
  <c r="DW3" i="3"/>
  <c r="CR3" i="2" s="1"/>
  <c r="DV3" i="3"/>
  <c r="DX2" i="3"/>
  <c r="CS4" i="2" s="1"/>
  <c r="DW2" i="3"/>
  <c r="CS3" i="2" s="1"/>
  <c r="DV2" i="3"/>
  <c r="CS2" i="2" s="1"/>
  <c r="DU54" i="3"/>
  <c r="DT54" i="3"/>
  <c r="DS54" i="3"/>
  <c r="DU53" i="3"/>
  <c r="DT53" i="3"/>
  <c r="DS53" i="3"/>
  <c r="DU52" i="3"/>
  <c r="DT52" i="3"/>
  <c r="DS52" i="3"/>
  <c r="DU51" i="3"/>
  <c r="DT51" i="3"/>
  <c r="DS51" i="3"/>
  <c r="DU50" i="3"/>
  <c r="DT50" i="3"/>
  <c r="DS50" i="3"/>
  <c r="DU49" i="3"/>
  <c r="DT49" i="3"/>
  <c r="DS49" i="3"/>
  <c r="DU48" i="3"/>
  <c r="DT48" i="3"/>
  <c r="DS48" i="3"/>
  <c r="DU47" i="3"/>
  <c r="DT47" i="3"/>
  <c r="DS47" i="3"/>
  <c r="DU46" i="3"/>
  <c r="DT46" i="3"/>
  <c r="DS46" i="3"/>
  <c r="DU45" i="3"/>
  <c r="DT45" i="3"/>
  <c r="DS45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7" i="3"/>
  <c r="DT37" i="3"/>
  <c r="DS37" i="3"/>
  <c r="DU36" i="3"/>
  <c r="DT36" i="3"/>
  <c r="DS36" i="3"/>
  <c r="DU35" i="3"/>
  <c r="DT35" i="3"/>
  <c r="DS35" i="3"/>
  <c r="DU34" i="3"/>
  <c r="DT34" i="3"/>
  <c r="DS34" i="3"/>
  <c r="DU32" i="3"/>
  <c r="DT32" i="3"/>
  <c r="DS32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5" i="3"/>
  <c r="DT25" i="3"/>
  <c r="DS25" i="3"/>
  <c r="DU24" i="3"/>
  <c r="DT24" i="3"/>
  <c r="DS24" i="3"/>
  <c r="DU23" i="3"/>
  <c r="DT23" i="3"/>
  <c r="DS23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3" i="3"/>
  <c r="DT13" i="3"/>
  <c r="DS13" i="3"/>
  <c r="DU12" i="3"/>
  <c r="DT12" i="3"/>
  <c r="DS12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DS5" i="3"/>
  <c r="DU4" i="3"/>
  <c r="CO4" i="2" s="1"/>
  <c r="DT4" i="3"/>
  <c r="DS4" i="3"/>
  <c r="CO2" i="2" s="1"/>
  <c r="DU3" i="3"/>
  <c r="DT3" i="3"/>
  <c r="DS3" i="3"/>
  <c r="DU2" i="3"/>
  <c r="CP4" i="2" s="1"/>
  <c r="DT2" i="3"/>
  <c r="CP3" i="2" s="1"/>
  <c r="DS2" i="3"/>
  <c r="CP2" i="2" s="1"/>
  <c r="DR54" i="3"/>
  <c r="DQ54" i="3"/>
  <c r="DP54" i="3"/>
  <c r="DR53" i="3"/>
  <c r="DQ53" i="3"/>
  <c r="DP53" i="3"/>
  <c r="DR52" i="3"/>
  <c r="DQ52" i="3"/>
  <c r="DP52" i="3"/>
  <c r="DR51" i="3"/>
  <c r="DQ51" i="3"/>
  <c r="DP51" i="3"/>
  <c r="DR50" i="3"/>
  <c r="DQ50" i="3"/>
  <c r="DP50" i="3"/>
  <c r="DR49" i="3"/>
  <c r="DQ49" i="3"/>
  <c r="DP49" i="3"/>
  <c r="DR48" i="3"/>
  <c r="DQ48" i="3"/>
  <c r="DP48" i="3"/>
  <c r="DR47" i="3"/>
  <c r="DQ47" i="3"/>
  <c r="DP47" i="3"/>
  <c r="DR46" i="3"/>
  <c r="DQ46" i="3"/>
  <c r="DP46" i="3"/>
  <c r="DR45" i="3"/>
  <c r="DQ45" i="3"/>
  <c r="DP45" i="3"/>
  <c r="DR43" i="3"/>
  <c r="DQ43" i="3"/>
  <c r="DP43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7" i="3"/>
  <c r="DQ37" i="3"/>
  <c r="DP37" i="3"/>
  <c r="DR36" i="3"/>
  <c r="DQ36" i="3"/>
  <c r="DP36" i="3"/>
  <c r="DR35" i="3"/>
  <c r="DQ35" i="3"/>
  <c r="DP35" i="3"/>
  <c r="DR34" i="3"/>
  <c r="DQ34" i="3"/>
  <c r="DP34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4" i="3"/>
  <c r="DQ24" i="3"/>
  <c r="DP24" i="3"/>
  <c r="DR23" i="3"/>
  <c r="DQ23" i="3"/>
  <c r="DP23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4" i="3"/>
  <c r="CL4" i="2" s="1"/>
  <c r="DQ14" i="3"/>
  <c r="DP14" i="3"/>
  <c r="DR13" i="3"/>
  <c r="DQ13" i="3"/>
  <c r="DP13" i="3"/>
  <c r="DR12" i="3"/>
  <c r="DQ12" i="3"/>
  <c r="DP12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DQ5" i="3"/>
  <c r="CM3" i="2" s="1"/>
  <c r="DP5" i="3"/>
  <c r="DR4" i="3"/>
  <c r="DQ4" i="3"/>
  <c r="DP4" i="3"/>
  <c r="DR3" i="3"/>
  <c r="DQ3" i="3"/>
  <c r="DP3" i="3"/>
  <c r="DR2" i="3"/>
  <c r="CM4" i="2" s="1"/>
  <c r="DQ2" i="3"/>
  <c r="DP2" i="3"/>
  <c r="CM2" i="2" s="1"/>
  <c r="DN54" i="3"/>
  <c r="DM54" i="3"/>
  <c r="DL54" i="3"/>
  <c r="DN53" i="3"/>
  <c r="DM53" i="3"/>
  <c r="DL53" i="3"/>
  <c r="DN52" i="3"/>
  <c r="DM52" i="3"/>
  <c r="DL52" i="3"/>
  <c r="DN51" i="3"/>
  <c r="DM51" i="3"/>
  <c r="DL51" i="3"/>
  <c r="DN50" i="3"/>
  <c r="DM50" i="3"/>
  <c r="DL50" i="3"/>
  <c r="DN49" i="3"/>
  <c r="DM49" i="3"/>
  <c r="DL49" i="3"/>
  <c r="DN48" i="3"/>
  <c r="DM48" i="3"/>
  <c r="DL48" i="3"/>
  <c r="DN47" i="3"/>
  <c r="DM47" i="3"/>
  <c r="DL47" i="3"/>
  <c r="DN46" i="3"/>
  <c r="DM46" i="3"/>
  <c r="DL46" i="3"/>
  <c r="DN45" i="3"/>
  <c r="DM45" i="3"/>
  <c r="DL45" i="3"/>
  <c r="DN41" i="3"/>
  <c r="DM41" i="3"/>
  <c r="DL41" i="3"/>
  <c r="DN40" i="3"/>
  <c r="DM40" i="3"/>
  <c r="DL40" i="3"/>
  <c r="DN39" i="3"/>
  <c r="DM39" i="3"/>
  <c r="DL39" i="3"/>
  <c r="DN38" i="3"/>
  <c r="DM38" i="3"/>
  <c r="DL38" i="3"/>
  <c r="DN37" i="3"/>
  <c r="DM37" i="3"/>
  <c r="DL37" i="3"/>
  <c r="DN36" i="3"/>
  <c r="DM36" i="3"/>
  <c r="DL36" i="3"/>
  <c r="DN35" i="3"/>
  <c r="DM35" i="3"/>
  <c r="DL35" i="3"/>
  <c r="DN34" i="3"/>
  <c r="DM34" i="3"/>
  <c r="DL34" i="3"/>
  <c r="DN30" i="3"/>
  <c r="DM30" i="3"/>
  <c r="DL30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5" i="3"/>
  <c r="DM25" i="3"/>
  <c r="DL25" i="3"/>
  <c r="DN24" i="3"/>
  <c r="DM24" i="3"/>
  <c r="DL24" i="3"/>
  <c r="DN23" i="3"/>
  <c r="DM23" i="3"/>
  <c r="DL23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4" i="3"/>
  <c r="DM14" i="3"/>
  <c r="DL14" i="3"/>
  <c r="DN13" i="3"/>
  <c r="DM13" i="3"/>
  <c r="DL13" i="3"/>
  <c r="DN12" i="3"/>
  <c r="DM12" i="3"/>
  <c r="DL12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CI4" i="2" s="1"/>
  <c r="DM3" i="3"/>
  <c r="CI3" i="2" s="1"/>
  <c r="DL3" i="3"/>
  <c r="CI2" i="2" s="1"/>
  <c r="DN2" i="3"/>
  <c r="DM2" i="3"/>
  <c r="CH3" i="2" s="1"/>
  <c r="DL2" i="3"/>
  <c r="DK53" i="3"/>
  <c r="DJ53" i="3"/>
  <c r="DI53" i="3"/>
  <c r="DK52" i="3"/>
  <c r="DJ52" i="3"/>
  <c r="DI52" i="3"/>
  <c r="DK51" i="3"/>
  <c r="DJ51" i="3"/>
  <c r="DI51" i="3"/>
  <c r="DK50" i="3"/>
  <c r="DJ50" i="3"/>
  <c r="DI50" i="3"/>
  <c r="DK49" i="3"/>
  <c r="DJ49" i="3"/>
  <c r="DI49" i="3"/>
  <c r="DK48" i="3"/>
  <c r="DJ48" i="3"/>
  <c r="DI48" i="3"/>
  <c r="DK47" i="3"/>
  <c r="DJ47" i="3"/>
  <c r="DI47" i="3"/>
  <c r="DK46" i="3"/>
  <c r="DJ46" i="3"/>
  <c r="DI46" i="3"/>
  <c r="DK45" i="3"/>
  <c r="DJ45" i="3"/>
  <c r="DI45" i="3"/>
  <c r="DK41" i="3"/>
  <c r="DJ41" i="3"/>
  <c r="DI41" i="3"/>
  <c r="DK40" i="3"/>
  <c r="DJ40" i="3"/>
  <c r="DI40" i="3"/>
  <c r="DK39" i="3"/>
  <c r="DJ39" i="3"/>
  <c r="DI39" i="3"/>
  <c r="DK38" i="3"/>
  <c r="DJ38" i="3"/>
  <c r="DI38" i="3"/>
  <c r="DK37" i="3"/>
  <c r="DJ37" i="3"/>
  <c r="DI37" i="3"/>
  <c r="DK36" i="3"/>
  <c r="DJ36" i="3"/>
  <c r="DI36" i="3"/>
  <c r="DK35" i="3"/>
  <c r="DJ35" i="3"/>
  <c r="DI35" i="3"/>
  <c r="DK34" i="3"/>
  <c r="DJ34" i="3"/>
  <c r="DI34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7" i="3"/>
  <c r="DJ27" i="3"/>
  <c r="DI27" i="3"/>
  <c r="DK26" i="3"/>
  <c r="DJ26" i="3"/>
  <c r="DI26" i="3"/>
  <c r="DK25" i="3"/>
  <c r="DJ25" i="3"/>
  <c r="DI25" i="3"/>
  <c r="DK24" i="3"/>
  <c r="DJ24" i="3"/>
  <c r="DI24" i="3"/>
  <c r="DK23" i="3"/>
  <c r="DJ23" i="3"/>
  <c r="DI23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4" i="3"/>
  <c r="DJ14" i="3"/>
  <c r="DI14" i="3"/>
  <c r="DK13" i="3"/>
  <c r="DJ13" i="3"/>
  <c r="DI13" i="3"/>
  <c r="DK12" i="3"/>
  <c r="DJ12" i="3"/>
  <c r="DI12" i="3"/>
  <c r="DK8" i="3"/>
  <c r="DJ8" i="3"/>
  <c r="DI8" i="3"/>
  <c r="DK7" i="3"/>
  <c r="DJ7" i="3"/>
  <c r="DI7" i="3"/>
  <c r="DK6" i="3"/>
  <c r="DJ6" i="3"/>
  <c r="DI6" i="3"/>
  <c r="DK5" i="3"/>
  <c r="DJ5" i="3"/>
  <c r="DI5" i="3"/>
  <c r="DK4" i="3"/>
  <c r="DJ4" i="3"/>
  <c r="DI4" i="3"/>
  <c r="CE2" i="2" s="1"/>
  <c r="DK3" i="3"/>
  <c r="DJ3" i="3"/>
  <c r="DI3" i="3"/>
  <c r="DK2" i="3"/>
  <c r="CF4" i="2" s="1"/>
  <c r="DJ2" i="3"/>
  <c r="CF3" i="2" s="1"/>
  <c r="DI2" i="3"/>
  <c r="CF2" i="2" s="1"/>
  <c r="DH53" i="3"/>
  <c r="DG53" i="3"/>
  <c r="DF53" i="3"/>
  <c r="DH52" i="3"/>
  <c r="DG52" i="3"/>
  <c r="DF52" i="3"/>
  <c r="DH51" i="3"/>
  <c r="DG51" i="3"/>
  <c r="DF51" i="3"/>
  <c r="DH50" i="3"/>
  <c r="DG50" i="3"/>
  <c r="DF50" i="3"/>
  <c r="DH49" i="3"/>
  <c r="DG49" i="3"/>
  <c r="DF49" i="3"/>
  <c r="DH48" i="3"/>
  <c r="DG48" i="3"/>
  <c r="DF48" i="3"/>
  <c r="DH47" i="3"/>
  <c r="DG47" i="3"/>
  <c r="DF47" i="3"/>
  <c r="DH46" i="3"/>
  <c r="DG46" i="3"/>
  <c r="DF46" i="3"/>
  <c r="DH45" i="3"/>
  <c r="DG45" i="3"/>
  <c r="DF45" i="3"/>
  <c r="DH42" i="3"/>
  <c r="DG42" i="3"/>
  <c r="DF42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7" i="3"/>
  <c r="DG37" i="3"/>
  <c r="DF37" i="3"/>
  <c r="DH36" i="3"/>
  <c r="DG36" i="3"/>
  <c r="DF36" i="3"/>
  <c r="DH35" i="3"/>
  <c r="DG35" i="3"/>
  <c r="DF35" i="3"/>
  <c r="DH34" i="3"/>
  <c r="DG34" i="3"/>
  <c r="DF34" i="3"/>
  <c r="DH31" i="3"/>
  <c r="DG31" i="3"/>
  <c r="DF31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5" i="3"/>
  <c r="DG25" i="3"/>
  <c r="DF25" i="3"/>
  <c r="DH24" i="3"/>
  <c r="DG24" i="3"/>
  <c r="DF24" i="3"/>
  <c r="DH23" i="3"/>
  <c r="DG23" i="3"/>
  <c r="DF23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4" i="3"/>
  <c r="DG14" i="3"/>
  <c r="DF14" i="3"/>
  <c r="DH13" i="3"/>
  <c r="DG13" i="3"/>
  <c r="DF13" i="3"/>
  <c r="DH12" i="3"/>
  <c r="DG12" i="3"/>
  <c r="DF12" i="3"/>
  <c r="DH9" i="3"/>
  <c r="DG9" i="3"/>
  <c r="DF9" i="3"/>
  <c r="DH8" i="3"/>
  <c r="DG8" i="3"/>
  <c r="DF8" i="3"/>
  <c r="DH7" i="3"/>
  <c r="DG7" i="3"/>
  <c r="DF7" i="3"/>
  <c r="DH6" i="3"/>
  <c r="DG6" i="3"/>
  <c r="DF6" i="3"/>
  <c r="CC2" i="2" s="1"/>
  <c r="DH5" i="3"/>
  <c r="DG5" i="3"/>
  <c r="CB3" i="2" s="1"/>
  <c r="DF5" i="3"/>
  <c r="DH4" i="3"/>
  <c r="DG4" i="3"/>
  <c r="DF4" i="3"/>
  <c r="CB2" i="2" s="1"/>
  <c r="DH3" i="3"/>
  <c r="CC4" i="2" s="1"/>
  <c r="DG3" i="3"/>
  <c r="DF3" i="3"/>
  <c r="DH2" i="3"/>
  <c r="DG2" i="3"/>
  <c r="CC3" i="2" s="1"/>
  <c r="DF2" i="3"/>
  <c r="DE54" i="3"/>
  <c r="DD54" i="3"/>
  <c r="DC54" i="3"/>
  <c r="DE53" i="3"/>
  <c r="DD53" i="3"/>
  <c r="DC53" i="3"/>
  <c r="DE52" i="3"/>
  <c r="DD52" i="3"/>
  <c r="DC52" i="3"/>
  <c r="DE51" i="3"/>
  <c r="DD51" i="3"/>
  <c r="DC51" i="3"/>
  <c r="DE50" i="3"/>
  <c r="DD50" i="3"/>
  <c r="DC50" i="3"/>
  <c r="DE49" i="3"/>
  <c r="DD49" i="3"/>
  <c r="DC49" i="3"/>
  <c r="DE48" i="3"/>
  <c r="DD48" i="3"/>
  <c r="DC48" i="3"/>
  <c r="DE47" i="3"/>
  <c r="DD47" i="3"/>
  <c r="DC47" i="3"/>
  <c r="DE46" i="3"/>
  <c r="DD46" i="3"/>
  <c r="DC46" i="3"/>
  <c r="DE45" i="3"/>
  <c r="DD45" i="3"/>
  <c r="DC45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7" i="3"/>
  <c r="DD37" i="3"/>
  <c r="DC37" i="3"/>
  <c r="DE36" i="3"/>
  <c r="DD36" i="3"/>
  <c r="DC36" i="3"/>
  <c r="DE35" i="3"/>
  <c r="DD35" i="3"/>
  <c r="DC35" i="3"/>
  <c r="DE34" i="3"/>
  <c r="DD34" i="3"/>
  <c r="DC34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4" i="3"/>
  <c r="DD24" i="3"/>
  <c r="DC24" i="3"/>
  <c r="DE23" i="3"/>
  <c r="DD23" i="3"/>
  <c r="DC23" i="3"/>
  <c r="DE20" i="3"/>
  <c r="DD20" i="3"/>
  <c r="BY3" i="2" s="1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DD14" i="3"/>
  <c r="DC14" i="3"/>
  <c r="DE13" i="3"/>
  <c r="DD13" i="3"/>
  <c r="DC13" i="3"/>
  <c r="DE12" i="3"/>
  <c r="DD12" i="3"/>
  <c r="DC12" i="3"/>
  <c r="DE8" i="3"/>
  <c r="DD8" i="3"/>
  <c r="DC8" i="3"/>
  <c r="DE7" i="3"/>
  <c r="DD7" i="3"/>
  <c r="DC7" i="3"/>
  <c r="DE6" i="3"/>
  <c r="DD6" i="3"/>
  <c r="DC6" i="3"/>
  <c r="DE5" i="3"/>
  <c r="DD5" i="3"/>
  <c r="DC5" i="3"/>
  <c r="DE4" i="3"/>
  <c r="BZ4" i="2" s="1"/>
  <c r="DD4" i="3"/>
  <c r="DC4" i="3"/>
  <c r="DE3" i="3"/>
  <c r="DD3" i="3"/>
  <c r="DC3" i="3"/>
  <c r="DE2" i="3"/>
  <c r="DD2" i="3"/>
  <c r="BZ3" i="2" s="1"/>
  <c r="DC2" i="3"/>
  <c r="BZ2" i="2" s="1"/>
  <c r="AZ11" i="2"/>
  <c r="BD54" i="3"/>
  <c r="AY54" i="3"/>
  <c r="BD53" i="3"/>
  <c r="AY53" i="3"/>
  <c r="BD52" i="3"/>
  <c r="AY52" i="3"/>
  <c r="BD51" i="3"/>
  <c r="AY51" i="3"/>
  <c r="BD50" i="3"/>
  <c r="AY50" i="3"/>
  <c r="BD49" i="3"/>
  <c r="AY49" i="3"/>
  <c r="BD48" i="3"/>
  <c r="AY48" i="3"/>
  <c r="BD47" i="3"/>
  <c r="AY47" i="3"/>
  <c r="BD46" i="3"/>
  <c r="AY46" i="3"/>
  <c r="BD45" i="3"/>
  <c r="AY45" i="3"/>
  <c r="BD41" i="3"/>
  <c r="AY41" i="3"/>
  <c r="BD40" i="3"/>
  <c r="AY40" i="3"/>
  <c r="BD39" i="3"/>
  <c r="AY39" i="3"/>
  <c r="BD38" i="3"/>
  <c r="AY38" i="3"/>
  <c r="BD37" i="3"/>
  <c r="AY37" i="3"/>
  <c r="BD36" i="3"/>
  <c r="AY36" i="3"/>
  <c r="BD35" i="3"/>
  <c r="AY35" i="3"/>
  <c r="BD34" i="3"/>
  <c r="AY34" i="3"/>
  <c r="BD30" i="3"/>
  <c r="AY30" i="3"/>
  <c r="BD29" i="3"/>
  <c r="AY29" i="3"/>
  <c r="BD28" i="3"/>
  <c r="AY28" i="3"/>
  <c r="BD27" i="3"/>
  <c r="AY27" i="3"/>
  <c r="BD26" i="3"/>
  <c r="AY26" i="3"/>
  <c r="BD25" i="3"/>
  <c r="AY25" i="3"/>
  <c r="BD24" i="3"/>
  <c r="AY24" i="3"/>
  <c r="BD23" i="3"/>
  <c r="AY23" i="3"/>
  <c r="BD19" i="3"/>
  <c r="AY19" i="3"/>
  <c r="BD18" i="3"/>
  <c r="AY18" i="3"/>
  <c r="BD17" i="3"/>
  <c r="AY17" i="3"/>
  <c r="BD16" i="3"/>
  <c r="AY16" i="3"/>
  <c r="BD15" i="3"/>
  <c r="AY15" i="3"/>
  <c r="BD14" i="3"/>
  <c r="AY14" i="3"/>
  <c r="BD13" i="3"/>
  <c r="AY13" i="3"/>
  <c r="BD12" i="3"/>
  <c r="AY12" i="3"/>
  <c r="BD8" i="3"/>
  <c r="AY8" i="3"/>
  <c r="BD7" i="3"/>
  <c r="BH11" i="2" s="1"/>
  <c r="AY7" i="3"/>
  <c r="BD6" i="3"/>
  <c r="AY6" i="3"/>
  <c r="BD5" i="3"/>
  <c r="AY5" i="3"/>
  <c r="BD4" i="3"/>
  <c r="AY4" i="3"/>
  <c r="BD3" i="3"/>
  <c r="AY3" i="3"/>
  <c r="BD2" i="3"/>
  <c r="AY2" i="3"/>
  <c r="BH10" i="2" s="1"/>
  <c r="BC53" i="3"/>
  <c r="AX53" i="3"/>
  <c r="BC52" i="3"/>
  <c r="AX52" i="3"/>
  <c r="BC51" i="3"/>
  <c r="AX51" i="3"/>
  <c r="BC50" i="3"/>
  <c r="AX50" i="3"/>
  <c r="BC49" i="3"/>
  <c r="AX49" i="3"/>
  <c r="BC48" i="3"/>
  <c r="AX48" i="3"/>
  <c r="BC47" i="3"/>
  <c r="AX47" i="3"/>
  <c r="BC46" i="3"/>
  <c r="AX46" i="3"/>
  <c r="BC45" i="3"/>
  <c r="AX45" i="3"/>
  <c r="BC41" i="3"/>
  <c r="AX41" i="3"/>
  <c r="BC40" i="3"/>
  <c r="AX40" i="3"/>
  <c r="BC39" i="3"/>
  <c r="AX39" i="3"/>
  <c r="BC38" i="3"/>
  <c r="AX38" i="3"/>
  <c r="BC37" i="3"/>
  <c r="AX37" i="3"/>
  <c r="BC36" i="3"/>
  <c r="AX36" i="3"/>
  <c r="BC35" i="3"/>
  <c r="AX35" i="3"/>
  <c r="BC34" i="3"/>
  <c r="AX34" i="3"/>
  <c r="BC31" i="3"/>
  <c r="AX31" i="3"/>
  <c r="BC30" i="3"/>
  <c r="AX30" i="3"/>
  <c r="BC29" i="3"/>
  <c r="AX29" i="3"/>
  <c r="BC28" i="3"/>
  <c r="AX28" i="3"/>
  <c r="BC27" i="3"/>
  <c r="AX27" i="3"/>
  <c r="BC26" i="3"/>
  <c r="AX26" i="3"/>
  <c r="BC25" i="3"/>
  <c r="AX25" i="3"/>
  <c r="BC24" i="3"/>
  <c r="AX24" i="3"/>
  <c r="BC23" i="3"/>
  <c r="AX23" i="3"/>
  <c r="BC19" i="3"/>
  <c r="AX19" i="3"/>
  <c r="BC18" i="3"/>
  <c r="AX18" i="3"/>
  <c r="BC17" i="3"/>
  <c r="AX17" i="3"/>
  <c r="BC16" i="3"/>
  <c r="AX16" i="3"/>
  <c r="BC15" i="3"/>
  <c r="AX15" i="3"/>
  <c r="BC14" i="3"/>
  <c r="AX14" i="3"/>
  <c r="BC13" i="3"/>
  <c r="AX13" i="3"/>
  <c r="BC12" i="3"/>
  <c r="AX12" i="3"/>
  <c r="BC8" i="3"/>
  <c r="BF11" i="2" s="1"/>
  <c r="AX8" i="3"/>
  <c r="BC7" i="3"/>
  <c r="AX7" i="3"/>
  <c r="BC6" i="3"/>
  <c r="AX6" i="3"/>
  <c r="BC5" i="3"/>
  <c r="AX5" i="3"/>
  <c r="BC4" i="3"/>
  <c r="AX4" i="3"/>
  <c r="BC3" i="3"/>
  <c r="AX3" i="3"/>
  <c r="BC2" i="3"/>
  <c r="BE11" i="2" s="1"/>
  <c r="AX2" i="3"/>
  <c r="BE10" i="2" s="1"/>
  <c r="BB53" i="3"/>
  <c r="AW53" i="3"/>
  <c r="BB52" i="3"/>
  <c r="AW52" i="3"/>
  <c r="BB51" i="3"/>
  <c r="AW51" i="3"/>
  <c r="BB50" i="3"/>
  <c r="AW50" i="3"/>
  <c r="BB49" i="3"/>
  <c r="AW49" i="3"/>
  <c r="BB48" i="3"/>
  <c r="AW48" i="3"/>
  <c r="BB47" i="3"/>
  <c r="AW47" i="3"/>
  <c r="BB46" i="3"/>
  <c r="AW46" i="3"/>
  <c r="BB45" i="3"/>
  <c r="AW45" i="3"/>
  <c r="BB42" i="3"/>
  <c r="AW42" i="3"/>
  <c r="BB41" i="3"/>
  <c r="AW41" i="3"/>
  <c r="BB40" i="3"/>
  <c r="AW40" i="3"/>
  <c r="BB39" i="3"/>
  <c r="AW39" i="3"/>
  <c r="BB38" i="3"/>
  <c r="AW38" i="3"/>
  <c r="BB37" i="3"/>
  <c r="AW37" i="3"/>
  <c r="BB36" i="3"/>
  <c r="AW36" i="3"/>
  <c r="BB35" i="3"/>
  <c r="AW35" i="3"/>
  <c r="BB34" i="3"/>
  <c r="AW34" i="3"/>
  <c r="BB31" i="3"/>
  <c r="AW31" i="3"/>
  <c r="BB30" i="3"/>
  <c r="AW30" i="3"/>
  <c r="BB29" i="3"/>
  <c r="AW29" i="3"/>
  <c r="BB28" i="3"/>
  <c r="AW28" i="3"/>
  <c r="BB27" i="3"/>
  <c r="AW27" i="3"/>
  <c r="BB26" i="3"/>
  <c r="AW26" i="3"/>
  <c r="BB25" i="3"/>
  <c r="AW25" i="3"/>
  <c r="BB24" i="3"/>
  <c r="AW24" i="3"/>
  <c r="BB23" i="3"/>
  <c r="AW23" i="3"/>
  <c r="BB20" i="3"/>
  <c r="AW20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3" i="3"/>
  <c r="AW13" i="3"/>
  <c r="BB12" i="3"/>
  <c r="AW12" i="3"/>
  <c r="BB9" i="3"/>
  <c r="AW9" i="3"/>
  <c r="BB8" i="3"/>
  <c r="AW8" i="3"/>
  <c r="BB7" i="3"/>
  <c r="AW7" i="3"/>
  <c r="BB6" i="3"/>
  <c r="AW6" i="3"/>
  <c r="BB5" i="3"/>
  <c r="AW5" i="3"/>
  <c r="BB4" i="3"/>
  <c r="BB11" i="2" s="1"/>
  <c r="AW4" i="3"/>
  <c r="BB3" i="3"/>
  <c r="BC11" i="2" s="1"/>
  <c r="AW3" i="3"/>
  <c r="BB10" i="2" s="1"/>
  <c r="BB2" i="3"/>
  <c r="AW2" i="3"/>
  <c r="BC10" i="2" s="1"/>
  <c r="BA54" i="3"/>
  <c r="AV54" i="3"/>
  <c r="BA53" i="3"/>
  <c r="AV53" i="3"/>
  <c r="BA52" i="3"/>
  <c r="AV52" i="3"/>
  <c r="BA51" i="3"/>
  <c r="AV51" i="3"/>
  <c r="BA50" i="3"/>
  <c r="AV50" i="3"/>
  <c r="BA49" i="3"/>
  <c r="AV49" i="3"/>
  <c r="BA48" i="3"/>
  <c r="AV48" i="3"/>
  <c r="BA47" i="3"/>
  <c r="AV47" i="3"/>
  <c r="BA46" i="3"/>
  <c r="AV46" i="3"/>
  <c r="BA45" i="3"/>
  <c r="AV45" i="3"/>
  <c r="BA42" i="3"/>
  <c r="AV42" i="3"/>
  <c r="BA41" i="3"/>
  <c r="AV41" i="3"/>
  <c r="BA40" i="3"/>
  <c r="AV40" i="3"/>
  <c r="BA39" i="3"/>
  <c r="AV39" i="3"/>
  <c r="BA38" i="3"/>
  <c r="AV38" i="3"/>
  <c r="BA37" i="3"/>
  <c r="AV37" i="3"/>
  <c r="BA36" i="3"/>
  <c r="AV36" i="3"/>
  <c r="BA35" i="3"/>
  <c r="AV35" i="3"/>
  <c r="BA34" i="3"/>
  <c r="AV34" i="3"/>
  <c r="BA31" i="3"/>
  <c r="AV31" i="3"/>
  <c r="BA30" i="3"/>
  <c r="AV30" i="3"/>
  <c r="BA29" i="3"/>
  <c r="AV29" i="3"/>
  <c r="BA28" i="3"/>
  <c r="AV28" i="3"/>
  <c r="BA27" i="3"/>
  <c r="AV27" i="3"/>
  <c r="BA26" i="3"/>
  <c r="AV26" i="3"/>
  <c r="BA25" i="3"/>
  <c r="AV25" i="3"/>
  <c r="BA24" i="3"/>
  <c r="AV24" i="3"/>
  <c r="BA23" i="3"/>
  <c r="AV23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4" i="3"/>
  <c r="AV14" i="3"/>
  <c r="BA13" i="3"/>
  <c r="AV13" i="3"/>
  <c r="BA12" i="3"/>
  <c r="AV12" i="3"/>
  <c r="BA8" i="3"/>
  <c r="AV8" i="3"/>
  <c r="BA7" i="3"/>
  <c r="AV7" i="3"/>
  <c r="BA6" i="3"/>
  <c r="AV6" i="3"/>
  <c r="BA5" i="3"/>
  <c r="AV5" i="3"/>
  <c r="BA4" i="3"/>
  <c r="AV4" i="3"/>
  <c r="BA3" i="3"/>
  <c r="AV3" i="3"/>
  <c r="AZ10" i="2" s="1"/>
  <c r="BA2" i="3"/>
  <c r="AY11" i="2" s="1"/>
  <c r="AV2" i="3"/>
  <c r="AY10" i="2" s="1"/>
  <c r="AM54" i="3"/>
  <c r="AM53" i="3"/>
  <c r="AM52" i="3"/>
  <c r="AM51" i="3"/>
  <c r="AM50" i="3"/>
  <c r="AM49" i="3"/>
  <c r="AM48" i="3"/>
  <c r="AM47" i="3"/>
  <c r="AM46" i="3"/>
  <c r="AM45" i="3"/>
  <c r="AM41" i="3"/>
  <c r="AM40" i="3"/>
  <c r="AM39" i="3"/>
  <c r="AM38" i="3"/>
  <c r="AM37" i="3"/>
  <c r="AM36" i="3"/>
  <c r="AM35" i="3"/>
  <c r="AM34" i="3"/>
  <c r="AM30" i="3"/>
  <c r="AM29" i="3"/>
  <c r="AM28" i="3"/>
  <c r="AM27" i="3"/>
  <c r="AM26" i="3"/>
  <c r="AM25" i="3"/>
  <c r="AM24" i="3"/>
  <c r="AM23" i="3"/>
  <c r="AM19" i="3"/>
  <c r="AM18" i="3"/>
  <c r="AM17" i="3"/>
  <c r="AM16" i="3"/>
  <c r="AM15" i="3"/>
  <c r="AM14" i="3"/>
  <c r="AM13" i="3"/>
  <c r="AM12" i="3"/>
  <c r="AM8" i="3"/>
  <c r="AM7" i="3"/>
  <c r="AM6" i="3"/>
  <c r="AM5" i="3"/>
  <c r="AM4" i="3"/>
  <c r="AM3" i="3"/>
  <c r="AM2" i="3"/>
  <c r="BI8" i="2" s="1"/>
  <c r="AL53" i="3"/>
  <c r="AL52" i="3"/>
  <c r="AL51" i="3"/>
  <c r="AL50" i="3"/>
  <c r="AL49" i="3"/>
  <c r="AL48" i="3"/>
  <c r="AL47" i="3"/>
  <c r="AL46" i="3"/>
  <c r="AL45" i="3"/>
  <c r="AL41" i="3"/>
  <c r="AL40" i="3"/>
  <c r="AL39" i="3"/>
  <c r="AL38" i="3"/>
  <c r="AL37" i="3"/>
  <c r="AL36" i="3"/>
  <c r="AL35" i="3"/>
  <c r="AL34" i="3"/>
  <c r="AL31" i="3"/>
  <c r="AL30" i="3"/>
  <c r="AL29" i="3"/>
  <c r="AL28" i="3"/>
  <c r="AL27" i="3"/>
  <c r="AL26" i="3"/>
  <c r="AL25" i="3"/>
  <c r="AL24" i="3"/>
  <c r="AL23" i="3"/>
  <c r="AL19" i="3"/>
  <c r="AL18" i="3"/>
  <c r="AL17" i="3"/>
  <c r="AL16" i="3"/>
  <c r="AL15" i="3"/>
  <c r="AL14" i="3"/>
  <c r="AL13" i="3"/>
  <c r="AL12" i="3"/>
  <c r="AL8" i="3"/>
  <c r="AL7" i="3"/>
  <c r="AL6" i="3"/>
  <c r="BE8" i="2" s="1"/>
  <c r="AL5" i="3"/>
  <c r="AL4" i="3"/>
  <c r="AL3" i="3"/>
  <c r="AL2" i="3"/>
  <c r="AK53" i="3"/>
  <c r="AK52" i="3"/>
  <c r="AK51" i="3"/>
  <c r="AK50" i="3"/>
  <c r="AK49" i="3"/>
  <c r="AK48" i="3"/>
  <c r="AK47" i="3"/>
  <c r="AK46" i="3"/>
  <c r="AK45" i="3"/>
  <c r="AK42" i="3"/>
  <c r="AK41" i="3"/>
  <c r="AK40" i="3"/>
  <c r="AK39" i="3"/>
  <c r="AK38" i="3"/>
  <c r="AK37" i="3"/>
  <c r="AK36" i="3"/>
  <c r="AK35" i="3"/>
  <c r="AK34" i="3"/>
  <c r="AK31" i="3"/>
  <c r="AK30" i="3"/>
  <c r="AK29" i="3"/>
  <c r="AK28" i="3"/>
  <c r="AK27" i="3"/>
  <c r="AK26" i="3"/>
  <c r="AK25" i="3"/>
  <c r="AK24" i="3"/>
  <c r="AK23" i="3"/>
  <c r="AK20" i="3"/>
  <c r="AK19" i="3"/>
  <c r="AK18" i="3"/>
  <c r="AK17" i="3"/>
  <c r="AK16" i="3"/>
  <c r="AK15" i="3"/>
  <c r="AK14" i="3"/>
  <c r="AK13" i="3"/>
  <c r="AK12" i="3"/>
  <c r="AK9" i="3"/>
  <c r="AK8" i="3"/>
  <c r="AK7" i="3"/>
  <c r="AK6" i="3"/>
  <c r="AK5" i="3"/>
  <c r="BB8" i="2" s="1"/>
  <c r="AK4" i="3"/>
  <c r="BC8" i="2" s="1"/>
  <c r="AK3" i="3"/>
  <c r="AK2" i="3"/>
  <c r="AJ54" i="3"/>
  <c r="AJ53" i="3"/>
  <c r="AJ52" i="3"/>
  <c r="AJ51" i="3"/>
  <c r="AJ50" i="3"/>
  <c r="AJ49" i="3"/>
  <c r="AJ48" i="3"/>
  <c r="AJ47" i="3"/>
  <c r="AJ46" i="3"/>
  <c r="AJ45" i="3"/>
  <c r="AJ42" i="3"/>
  <c r="AJ41" i="3"/>
  <c r="AJ40" i="3"/>
  <c r="AJ39" i="3"/>
  <c r="AJ38" i="3"/>
  <c r="AJ37" i="3"/>
  <c r="AJ36" i="3"/>
  <c r="AJ35" i="3"/>
  <c r="AJ34" i="3"/>
  <c r="AJ31" i="3"/>
  <c r="AJ30" i="3"/>
  <c r="AJ29" i="3"/>
  <c r="AJ28" i="3"/>
  <c r="AJ27" i="3"/>
  <c r="AJ26" i="3"/>
  <c r="AJ25" i="3"/>
  <c r="AJ24" i="3"/>
  <c r="AJ23" i="3"/>
  <c r="AJ20" i="3"/>
  <c r="AJ19" i="3"/>
  <c r="AJ18" i="3"/>
  <c r="AJ17" i="3"/>
  <c r="AJ16" i="3"/>
  <c r="AJ15" i="3"/>
  <c r="AJ14" i="3"/>
  <c r="AJ13" i="3"/>
  <c r="AJ12" i="3"/>
  <c r="AJ8" i="3"/>
  <c r="AJ7" i="3"/>
  <c r="AJ6" i="3"/>
  <c r="AJ5" i="3"/>
  <c r="AJ4" i="3"/>
  <c r="AJ3" i="3"/>
  <c r="AJ2" i="3"/>
  <c r="AY8" i="2" s="1"/>
  <c r="BI6" i="2"/>
  <c r="X54" i="3"/>
  <c r="X53" i="3"/>
  <c r="X52" i="3"/>
  <c r="X51" i="3"/>
  <c r="X50" i="3"/>
  <c r="X49" i="3"/>
  <c r="X48" i="3"/>
  <c r="X47" i="3"/>
  <c r="X46" i="3"/>
  <c r="X45" i="3"/>
  <c r="X41" i="3"/>
  <c r="X40" i="3"/>
  <c r="X39" i="3"/>
  <c r="X38" i="3"/>
  <c r="X37" i="3"/>
  <c r="X36" i="3"/>
  <c r="X35" i="3"/>
  <c r="X34" i="3"/>
  <c r="X30" i="3"/>
  <c r="X29" i="3"/>
  <c r="X28" i="3"/>
  <c r="X27" i="3"/>
  <c r="X26" i="3"/>
  <c r="X25" i="3"/>
  <c r="X24" i="3"/>
  <c r="X23" i="3"/>
  <c r="X19" i="3"/>
  <c r="X18" i="3"/>
  <c r="X17" i="3"/>
  <c r="X16" i="3"/>
  <c r="X15" i="3"/>
  <c r="X14" i="3"/>
  <c r="X13" i="3"/>
  <c r="X12" i="3"/>
  <c r="X8" i="3"/>
  <c r="X7" i="3"/>
  <c r="X6" i="3"/>
  <c r="AH2" i="3" s="1"/>
  <c r="X5" i="3"/>
  <c r="X4" i="3"/>
  <c r="X3" i="3"/>
  <c r="X2" i="3"/>
  <c r="BH6" i="2" s="1"/>
  <c r="W53" i="3"/>
  <c r="W52" i="3"/>
  <c r="W51" i="3"/>
  <c r="W50" i="3"/>
  <c r="W49" i="3"/>
  <c r="W48" i="3"/>
  <c r="W47" i="3"/>
  <c r="W46" i="3"/>
  <c r="W45" i="3"/>
  <c r="W41" i="3"/>
  <c r="W40" i="3"/>
  <c r="W39" i="3"/>
  <c r="W38" i="3"/>
  <c r="W37" i="3"/>
  <c r="W36" i="3"/>
  <c r="W35" i="3"/>
  <c r="W34" i="3"/>
  <c r="W31" i="3"/>
  <c r="W30" i="3"/>
  <c r="W29" i="3"/>
  <c r="W28" i="3"/>
  <c r="W27" i="3"/>
  <c r="W26" i="3"/>
  <c r="W25" i="3"/>
  <c r="W24" i="3"/>
  <c r="W23" i="3"/>
  <c r="W19" i="3"/>
  <c r="W18" i="3"/>
  <c r="W17" i="3"/>
  <c r="W16" i="3"/>
  <c r="W15" i="3"/>
  <c r="W14" i="3"/>
  <c r="W13" i="3"/>
  <c r="W12" i="3"/>
  <c r="W8" i="3"/>
  <c r="W7" i="3"/>
  <c r="W6" i="3"/>
  <c r="W5" i="3"/>
  <c r="W4" i="3"/>
  <c r="BF6" i="2" s="1"/>
  <c r="W3" i="3"/>
  <c r="W2" i="3"/>
  <c r="BE6" i="2" s="1"/>
  <c r="V53" i="3"/>
  <c r="V52" i="3"/>
  <c r="V51" i="3"/>
  <c r="V50" i="3"/>
  <c r="V49" i="3"/>
  <c r="V48" i="3"/>
  <c r="V47" i="3"/>
  <c r="V46" i="3"/>
  <c r="V45" i="3"/>
  <c r="V42" i="3"/>
  <c r="V41" i="3"/>
  <c r="V40" i="3"/>
  <c r="V39" i="3"/>
  <c r="V38" i="3"/>
  <c r="V37" i="3"/>
  <c r="V36" i="3"/>
  <c r="V35" i="3"/>
  <c r="V34" i="3"/>
  <c r="V31" i="3"/>
  <c r="V30" i="3"/>
  <c r="V29" i="3"/>
  <c r="V28" i="3"/>
  <c r="V27" i="3"/>
  <c r="V26" i="3"/>
  <c r="V25" i="3"/>
  <c r="V24" i="3"/>
  <c r="V23" i="3"/>
  <c r="V20" i="3"/>
  <c r="V19" i="3"/>
  <c r="V18" i="3"/>
  <c r="V17" i="3"/>
  <c r="V16" i="3"/>
  <c r="V15" i="3"/>
  <c r="V14" i="3"/>
  <c r="V13" i="3"/>
  <c r="V12" i="3"/>
  <c r="V9" i="3"/>
  <c r="V8" i="3"/>
  <c r="V7" i="3"/>
  <c r="V6" i="3"/>
  <c r="V5" i="3"/>
  <c r="V4" i="3"/>
  <c r="V3" i="3"/>
  <c r="V2" i="3"/>
  <c r="BB6" i="2" s="1"/>
  <c r="U54" i="3"/>
  <c r="U53" i="3"/>
  <c r="U52" i="3"/>
  <c r="U51" i="3"/>
  <c r="U50" i="3"/>
  <c r="U49" i="3"/>
  <c r="U48" i="3"/>
  <c r="U47" i="3"/>
  <c r="U46" i="3"/>
  <c r="U45" i="3"/>
  <c r="U42" i="3"/>
  <c r="U41" i="3"/>
  <c r="U40" i="3"/>
  <c r="U39" i="3"/>
  <c r="U38" i="3"/>
  <c r="U37" i="3"/>
  <c r="U36" i="3"/>
  <c r="U35" i="3"/>
  <c r="U34" i="3"/>
  <c r="U31" i="3"/>
  <c r="U30" i="3"/>
  <c r="U29" i="3"/>
  <c r="U28" i="3"/>
  <c r="U27" i="3"/>
  <c r="U26" i="3"/>
  <c r="U25" i="3"/>
  <c r="U24" i="3"/>
  <c r="U23" i="3"/>
  <c r="U20" i="3"/>
  <c r="U19" i="3"/>
  <c r="U18" i="3"/>
  <c r="U17" i="3"/>
  <c r="U16" i="3"/>
  <c r="U15" i="3"/>
  <c r="U14" i="3"/>
  <c r="U13" i="3"/>
  <c r="U12" i="3"/>
  <c r="U8" i="3"/>
  <c r="U7" i="3"/>
  <c r="U6" i="3"/>
  <c r="U5" i="3"/>
  <c r="U4" i="3"/>
  <c r="AE2" i="3" s="1"/>
  <c r="U3" i="3"/>
  <c r="AY6" i="2" s="1"/>
  <c r="U2" i="3"/>
  <c r="AZ6" i="2" s="1"/>
  <c r="BF5" i="2"/>
  <c r="S54" i="3"/>
  <c r="S53" i="3"/>
  <c r="S52" i="3"/>
  <c r="S51" i="3"/>
  <c r="S50" i="3"/>
  <c r="S49" i="3"/>
  <c r="S48" i="3"/>
  <c r="S47" i="3"/>
  <c r="S46" i="3"/>
  <c r="S45" i="3"/>
  <c r="S42" i="3"/>
  <c r="S41" i="3"/>
  <c r="S40" i="3"/>
  <c r="S39" i="3"/>
  <c r="S38" i="3"/>
  <c r="S37" i="3"/>
  <c r="S36" i="3"/>
  <c r="S35" i="3"/>
  <c r="S34" i="3"/>
  <c r="S31" i="3"/>
  <c r="S30" i="3"/>
  <c r="S29" i="3"/>
  <c r="S28" i="3"/>
  <c r="S27" i="3"/>
  <c r="S26" i="3"/>
  <c r="S25" i="3"/>
  <c r="S24" i="3"/>
  <c r="S23" i="3"/>
  <c r="S20" i="3"/>
  <c r="S19" i="3"/>
  <c r="S18" i="3"/>
  <c r="S17" i="3"/>
  <c r="S16" i="3"/>
  <c r="S15" i="3"/>
  <c r="S14" i="3"/>
  <c r="S13" i="3"/>
  <c r="S12" i="3"/>
  <c r="S9" i="3"/>
  <c r="S8" i="3"/>
  <c r="S7" i="3"/>
  <c r="S6" i="3"/>
  <c r="S5" i="3"/>
  <c r="S4" i="3"/>
  <c r="S3" i="3"/>
  <c r="BH5" i="2" s="1"/>
  <c r="S2" i="3"/>
  <c r="R54" i="3"/>
  <c r="R53" i="3"/>
  <c r="R52" i="3"/>
  <c r="R51" i="3"/>
  <c r="R50" i="3"/>
  <c r="R49" i="3"/>
  <c r="R48" i="3"/>
  <c r="R47" i="3"/>
  <c r="R46" i="3"/>
  <c r="R45" i="3"/>
  <c r="R42" i="3"/>
  <c r="R41" i="3"/>
  <c r="R40" i="3"/>
  <c r="R39" i="3"/>
  <c r="R38" i="3"/>
  <c r="R37" i="3"/>
  <c r="R36" i="3"/>
  <c r="R35" i="3"/>
  <c r="R34" i="3"/>
  <c r="R32" i="3"/>
  <c r="R31" i="3"/>
  <c r="R30" i="3"/>
  <c r="R29" i="3"/>
  <c r="R28" i="3"/>
  <c r="R27" i="3"/>
  <c r="R26" i="3"/>
  <c r="R25" i="3"/>
  <c r="R24" i="3"/>
  <c r="R23" i="3"/>
  <c r="R20" i="3"/>
  <c r="R19" i="3"/>
  <c r="R18" i="3"/>
  <c r="R17" i="3"/>
  <c r="R16" i="3"/>
  <c r="R15" i="3"/>
  <c r="R14" i="3"/>
  <c r="R13" i="3"/>
  <c r="R12" i="3"/>
  <c r="R9" i="3"/>
  <c r="R8" i="3"/>
  <c r="R7" i="3"/>
  <c r="R6" i="3"/>
  <c r="R5" i="3"/>
  <c r="R4" i="3"/>
  <c r="R3" i="3"/>
  <c r="R2" i="3"/>
  <c r="BE5" i="2" s="1"/>
  <c r="Q54" i="3"/>
  <c r="Q53" i="3"/>
  <c r="Q52" i="3"/>
  <c r="Q51" i="3"/>
  <c r="Q50" i="3"/>
  <c r="Q49" i="3"/>
  <c r="Q48" i="3"/>
  <c r="Q47" i="3"/>
  <c r="Q46" i="3"/>
  <c r="Q45" i="3"/>
  <c r="Q42" i="3"/>
  <c r="Q41" i="3"/>
  <c r="Q40" i="3"/>
  <c r="Q39" i="3"/>
  <c r="Q38" i="3"/>
  <c r="Q37" i="3"/>
  <c r="Q36" i="3"/>
  <c r="Q35" i="3"/>
  <c r="Q34" i="3"/>
  <c r="Q32" i="3"/>
  <c r="Q31" i="3"/>
  <c r="Q30" i="3"/>
  <c r="Q29" i="3"/>
  <c r="Q28" i="3"/>
  <c r="Q27" i="3"/>
  <c r="Q26" i="3"/>
  <c r="Q25" i="3"/>
  <c r="Q24" i="3"/>
  <c r="Q23" i="3"/>
  <c r="Q21" i="3"/>
  <c r="Q20" i="3"/>
  <c r="Q19" i="3"/>
  <c r="Q18" i="3"/>
  <c r="Q17" i="3"/>
  <c r="Q16" i="3"/>
  <c r="Q15" i="3"/>
  <c r="Q14" i="3"/>
  <c r="Q13" i="3"/>
  <c r="Q12" i="3"/>
  <c r="Q9" i="3"/>
  <c r="BC5" i="2" s="1"/>
  <c r="Q8" i="3"/>
  <c r="Q7" i="3"/>
  <c r="Q6" i="3"/>
  <c r="Q5" i="3"/>
  <c r="Q4" i="3"/>
  <c r="BB5" i="2" s="1"/>
  <c r="Q3" i="3"/>
  <c r="Q2" i="3"/>
  <c r="P54" i="3"/>
  <c r="P53" i="3"/>
  <c r="P52" i="3"/>
  <c r="P51" i="3"/>
  <c r="P50" i="3"/>
  <c r="P49" i="3"/>
  <c r="P48" i="3"/>
  <c r="P47" i="3"/>
  <c r="P46" i="3"/>
  <c r="P45" i="3"/>
  <c r="P43" i="3"/>
  <c r="P42" i="3"/>
  <c r="P41" i="3"/>
  <c r="P40" i="3"/>
  <c r="P39" i="3"/>
  <c r="P38" i="3"/>
  <c r="P37" i="3"/>
  <c r="P36" i="3"/>
  <c r="P35" i="3"/>
  <c r="P34" i="3"/>
  <c r="P31" i="3"/>
  <c r="P30" i="3"/>
  <c r="P29" i="3"/>
  <c r="P28" i="3"/>
  <c r="P27" i="3"/>
  <c r="P26" i="3"/>
  <c r="P25" i="3"/>
  <c r="P24" i="3"/>
  <c r="P23" i="3"/>
  <c r="P20" i="3"/>
  <c r="P19" i="3"/>
  <c r="P18" i="3"/>
  <c r="P17" i="3"/>
  <c r="P16" i="3"/>
  <c r="P15" i="3"/>
  <c r="P14" i="3"/>
  <c r="P13" i="3"/>
  <c r="P12" i="3"/>
  <c r="P9" i="3"/>
  <c r="P8" i="3"/>
  <c r="P7" i="3"/>
  <c r="P6" i="3"/>
  <c r="P5" i="3"/>
  <c r="P4" i="3"/>
  <c r="P3" i="3"/>
  <c r="P2" i="3"/>
  <c r="AY5" i="2" s="1"/>
  <c r="BF4" i="2"/>
  <c r="N54" i="3"/>
  <c r="N53" i="3"/>
  <c r="N52" i="3"/>
  <c r="N51" i="3"/>
  <c r="N50" i="3"/>
  <c r="N49" i="3"/>
  <c r="N48" i="3"/>
  <c r="N47" i="3"/>
  <c r="N46" i="3"/>
  <c r="N45" i="3"/>
  <c r="N41" i="3"/>
  <c r="N40" i="3"/>
  <c r="N39" i="3"/>
  <c r="N38" i="3"/>
  <c r="N37" i="3"/>
  <c r="N36" i="3"/>
  <c r="N35" i="3"/>
  <c r="N34" i="3"/>
  <c r="N30" i="3"/>
  <c r="N29" i="3"/>
  <c r="N28" i="3"/>
  <c r="N27" i="3"/>
  <c r="N26" i="3"/>
  <c r="N25" i="3"/>
  <c r="N24" i="3"/>
  <c r="N23" i="3"/>
  <c r="N19" i="3"/>
  <c r="N18" i="3"/>
  <c r="N17" i="3"/>
  <c r="N16" i="3"/>
  <c r="N15" i="3"/>
  <c r="N14" i="3"/>
  <c r="N13" i="3"/>
  <c r="N12" i="3"/>
  <c r="N8" i="3"/>
  <c r="N7" i="3"/>
  <c r="BH4" i="2" s="1"/>
  <c r="N6" i="3"/>
  <c r="N5" i="3"/>
  <c r="BI4" i="2" s="1"/>
  <c r="N4" i="3"/>
  <c r="N3" i="3"/>
  <c r="N2" i="3"/>
  <c r="M53" i="3"/>
  <c r="M52" i="3"/>
  <c r="M51" i="3"/>
  <c r="M50" i="3"/>
  <c r="M49" i="3"/>
  <c r="M48" i="3"/>
  <c r="M47" i="3"/>
  <c r="M46" i="3"/>
  <c r="M45" i="3"/>
  <c r="M41" i="3"/>
  <c r="M40" i="3"/>
  <c r="M39" i="3"/>
  <c r="M38" i="3"/>
  <c r="M37" i="3"/>
  <c r="M36" i="3"/>
  <c r="M35" i="3"/>
  <c r="M34" i="3"/>
  <c r="M31" i="3"/>
  <c r="M30" i="3"/>
  <c r="M29" i="3"/>
  <c r="M28" i="3"/>
  <c r="M27" i="3"/>
  <c r="M26" i="3"/>
  <c r="M25" i="3"/>
  <c r="M24" i="3"/>
  <c r="M23" i="3"/>
  <c r="M19" i="3"/>
  <c r="M18" i="3"/>
  <c r="M17" i="3"/>
  <c r="M16" i="3"/>
  <c r="M15" i="3"/>
  <c r="M14" i="3"/>
  <c r="M13" i="3"/>
  <c r="M12" i="3"/>
  <c r="M8" i="3"/>
  <c r="M7" i="3"/>
  <c r="M6" i="3"/>
  <c r="M5" i="3"/>
  <c r="M4" i="3"/>
  <c r="M3" i="3"/>
  <c r="M2" i="3"/>
  <c r="BE4" i="2" s="1"/>
  <c r="L53" i="3"/>
  <c r="L52" i="3"/>
  <c r="L51" i="3"/>
  <c r="L50" i="3"/>
  <c r="L49" i="3"/>
  <c r="L48" i="3"/>
  <c r="L47" i="3"/>
  <c r="L46" i="3"/>
  <c r="L45" i="3"/>
  <c r="L42" i="3"/>
  <c r="L41" i="3"/>
  <c r="L40" i="3"/>
  <c r="L39" i="3"/>
  <c r="L38" i="3"/>
  <c r="L37" i="3"/>
  <c r="L36" i="3"/>
  <c r="L35" i="3"/>
  <c r="L34" i="3"/>
  <c r="L31" i="3"/>
  <c r="L30" i="3"/>
  <c r="L29" i="3"/>
  <c r="L28" i="3"/>
  <c r="L27" i="3"/>
  <c r="L26" i="3"/>
  <c r="L25" i="3"/>
  <c r="L24" i="3"/>
  <c r="L23" i="3"/>
  <c r="L20" i="3"/>
  <c r="L19" i="3"/>
  <c r="L18" i="3"/>
  <c r="L17" i="3"/>
  <c r="L16" i="3"/>
  <c r="L15" i="3"/>
  <c r="L14" i="3"/>
  <c r="L13" i="3"/>
  <c r="L12" i="3"/>
  <c r="L9" i="3"/>
  <c r="L8" i="3"/>
  <c r="L7" i="3"/>
  <c r="L6" i="3"/>
  <c r="L5" i="3"/>
  <c r="L4" i="3"/>
  <c r="L3" i="3"/>
  <c r="L2" i="3"/>
  <c r="BB4" i="2" s="1"/>
  <c r="K54" i="3"/>
  <c r="K53" i="3"/>
  <c r="K52" i="3"/>
  <c r="K51" i="3"/>
  <c r="K50" i="3"/>
  <c r="K49" i="3"/>
  <c r="K48" i="3"/>
  <c r="K47" i="3"/>
  <c r="K46" i="3"/>
  <c r="K45" i="3"/>
  <c r="K42" i="3"/>
  <c r="K41" i="3"/>
  <c r="K40" i="3"/>
  <c r="K39" i="3"/>
  <c r="K38" i="3"/>
  <c r="K37" i="3"/>
  <c r="K36" i="3"/>
  <c r="K35" i="3"/>
  <c r="K34" i="3"/>
  <c r="K31" i="3"/>
  <c r="K30" i="3"/>
  <c r="K29" i="3"/>
  <c r="K28" i="3"/>
  <c r="K27" i="3"/>
  <c r="K26" i="3"/>
  <c r="K25" i="3"/>
  <c r="K24" i="3"/>
  <c r="K23" i="3"/>
  <c r="K20" i="3"/>
  <c r="K19" i="3"/>
  <c r="K18" i="3"/>
  <c r="K17" i="3"/>
  <c r="K16" i="3"/>
  <c r="K15" i="3"/>
  <c r="K14" i="3"/>
  <c r="K13" i="3"/>
  <c r="K12" i="3"/>
  <c r="K8" i="3"/>
  <c r="K7" i="3"/>
  <c r="K6" i="3"/>
  <c r="K5" i="3"/>
  <c r="K4" i="3"/>
  <c r="K3" i="3"/>
  <c r="K2" i="3"/>
  <c r="AY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Q15" i="2"/>
  <c r="BP5" i="2"/>
  <c r="BQ5" i="2"/>
  <c r="BP6" i="2"/>
  <c r="BQ6" i="2"/>
  <c r="BO55" i="3"/>
  <c r="BP54" i="3"/>
  <c r="BO54" i="3"/>
  <c r="BL54" i="3"/>
  <c r="BG54" i="3"/>
  <c r="BF54" i="3"/>
  <c r="AC54" i="3"/>
  <c r="AR54" i="3" s="1"/>
  <c r="Z54" i="3"/>
  <c r="AO54" i="3" s="1"/>
  <c r="BP53" i="3"/>
  <c r="BO53" i="3"/>
  <c r="BM53" i="3"/>
  <c r="BL53" i="3"/>
  <c r="BG53" i="3"/>
  <c r="BF53" i="3"/>
  <c r="AC53" i="3"/>
  <c r="AR53" i="3" s="1"/>
  <c r="AB53" i="3"/>
  <c r="AQ53" i="3" s="1"/>
  <c r="AA53" i="3"/>
  <c r="AP53" i="3" s="1"/>
  <c r="Z53" i="3"/>
  <c r="AO53" i="3" s="1"/>
  <c r="BP52" i="3"/>
  <c r="BO52" i="3"/>
  <c r="BM52" i="3"/>
  <c r="BL52" i="3"/>
  <c r="BG52" i="3"/>
  <c r="BF52" i="3"/>
  <c r="AC52" i="3"/>
  <c r="AR52" i="3" s="1"/>
  <c r="AB52" i="3"/>
  <c r="AQ52" i="3" s="1"/>
  <c r="AA52" i="3"/>
  <c r="AP52" i="3" s="1"/>
  <c r="Z52" i="3"/>
  <c r="AO52" i="3" s="1"/>
  <c r="BP51" i="3"/>
  <c r="BO51" i="3"/>
  <c r="BM51" i="3"/>
  <c r="BL51" i="3"/>
  <c r="BG51" i="3"/>
  <c r="BF51" i="3"/>
  <c r="AC51" i="3"/>
  <c r="AR51" i="3" s="1"/>
  <c r="AB51" i="3"/>
  <c r="AQ51" i="3" s="1"/>
  <c r="AA51" i="3"/>
  <c r="AP51" i="3" s="1"/>
  <c r="Z51" i="3"/>
  <c r="AO51" i="3" s="1"/>
  <c r="BP50" i="3"/>
  <c r="BO50" i="3"/>
  <c r="BM50" i="3"/>
  <c r="BL50" i="3"/>
  <c r="BG50" i="3"/>
  <c r="BF50" i="3"/>
  <c r="AC50" i="3"/>
  <c r="AR50" i="3" s="1"/>
  <c r="AB50" i="3"/>
  <c r="AQ50" i="3" s="1"/>
  <c r="AA50" i="3"/>
  <c r="AP50" i="3" s="1"/>
  <c r="Z50" i="3"/>
  <c r="AO50" i="3" s="1"/>
  <c r="BP49" i="3"/>
  <c r="BO49" i="3"/>
  <c r="BM49" i="3"/>
  <c r="BL49" i="3"/>
  <c r="BG49" i="3"/>
  <c r="BF49" i="3"/>
  <c r="AC49" i="3"/>
  <c r="AR49" i="3" s="1"/>
  <c r="AB49" i="3"/>
  <c r="AQ49" i="3" s="1"/>
  <c r="AA49" i="3"/>
  <c r="AP49" i="3" s="1"/>
  <c r="Z49" i="3"/>
  <c r="AO49" i="3" s="1"/>
  <c r="BP48" i="3"/>
  <c r="BO48" i="3"/>
  <c r="BM48" i="3"/>
  <c r="BL48" i="3"/>
  <c r="BG48" i="3"/>
  <c r="BF48" i="3"/>
  <c r="AC48" i="3"/>
  <c r="AR48" i="3" s="1"/>
  <c r="AB48" i="3"/>
  <c r="AQ48" i="3" s="1"/>
  <c r="AA48" i="3"/>
  <c r="Z48" i="3"/>
  <c r="AO48" i="3" s="1"/>
  <c r="BP47" i="3"/>
  <c r="BO47" i="3"/>
  <c r="BM47" i="3"/>
  <c r="BL47" i="3"/>
  <c r="BG47" i="3"/>
  <c r="BF47" i="3"/>
  <c r="AC47" i="3"/>
  <c r="AB47" i="3"/>
  <c r="AQ47" i="3" s="1"/>
  <c r="AA47" i="3"/>
  <c r="AP47" i="3" s="1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BF43" i="3"/>
  <c r="BP42" i="3"/>
  <c r="BO42" i="3"/>
  <c r="BM42" i="3"/>
  <c r="BL42" i="3"/>
  <c r="BG42" i="3"/>
  <c r="BF42" i="3"/>
  <c r="AA42" i="3"/>
  <c r="AP42" i="3" s="1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P37" i="3"/>
  <c r="BO37" i="3"/>
  <c r="BM37" i="3"/>
  <c r="BL37" i="3"/>
  <c r="BG37" i="3"/>
  <c r="BF37" i="3"/>
  <c r="AC37" i="3"/>
  <c r="AR37" i="3" s="1"/>
  <c r="AB37" i="3"/>
  <c r="AQ37" i="3" s="1"/>
  <c r="AA37" i="3"/>
  <c r="AP37" i="3" s="1"/>
  <c r="Z37" i="3"/>
  <c r="AO37" i="3" s="1"/>
  <c r="BP36" i="3"/>
  <c r="BO36" i="3"/>
  <c r="BM36" i="3"/>
  <c r="BL36" i="3"/>
  <c r="BG36" i="3"/>
  <c r="BF36" i="3"/>
  <c r="AC36" i="3"/>
  <c r="AR36" i="3" s="1"/>
  <c r="AB36" i="3"/>
  <c r="AA36" i="3"/>
  <c r="AP36" i="3" s="1"/>
  <c r="Z36" i="3"/>
  <c r="AO36" i="3" s="1"/>
  <c r="BP35" i="3"/>
  <c r="BO35" i="3"/>
  <c r="BM35" i="3"/>
  <c r="BL35" i="3"/>
  <c r="BG35" i="3"/>
  <c r="BF35" i="3"/>
  <c r="AC35" i="3"/>
  <c r="AR35" i="3" s="1"/>
  <c r="AB35" i="3"/>
  <c r="AQ35" i="3" s="1"/>
  <c r="AA35" i="3"/>
  <c r="AP35" i="3" s="1"/>
  <c r="Z35" i="3"/>
  <c r="AO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F32" i="3"/>
  <c r="BP31" i="3"/>
  <c r="BO31" i="3"/>
  <c r="BM31" i="3"/>
  <c r="BL31" i="3"/>
  <c r="BG31" i="3"/>
  <c r="BF31" i="3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L25" i="3"/>
  <c r="BG25" i="3"/>
  <c r="BF25" i="3"/>
  <c r="AC25" i="3"/>
  <c r="AB25" i="3"/>
  <c r="AQ25" i="3" s="1"/>
  <c r="AA25" i="3"/>
  <c r="AP25" i="3" s="1"/>
  <c r="Z25" i="3"/>
  <c r="AO25" i="3" s="1"/>
  <c r="BP24" i="3"/>
  <c r="BO24" i="3"/>
  <c r="BM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P23" i="3"/>
  <c r="BO23" i="3"/>
  <c r="BM23" i="3"/>
  <c r="BL23" i="3"/>
  <c r="BG23" i="3"/>
  <c r="BF23" i="3"/>
  <c r="AC23" i="3"/>
  <c r="AR23" i="3" s="1"/>
  <c r="AB23" i="3"/>
  <c r="AQ23" i="3" s="1"/>
  <c r="AA23" i="3"/>
  <c r="AP23" i="3" s="1"/>
  <c r="Z23" i="3"/>
  <c r="AO23" i="3" s="1"/>
  <c r="BF21" i="3"/>
  <c r="BP20" i="3"/>
  <c r="BO20" i="3"/>
  <c r="BM20" i="3"/>
  <c r="BL20" i="3"/>
  <c r="BG20" i="3"/>
  <c r="BF20" i="3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P13" i="3"/>
  <c r="BO13" i="3"/>
  <c r="BM13" i="3"/>
  <c r="BL13" i="3"/>
  <c r="BG13" i="3"/>
  <c r="BF13" i="3"/>
  <c r="AC13" i="3"/>
  <c r="AR13" i="3" s="1"/>
  <c r="AB13" i="3"/>
  <c r="AQ13" i="3" s="1"/>
  <c r="AA13" i="3"/>
  <c r="AP13" i="3" s="1"/>
  <c r="Z13" i="3"/>
  <c r="AO13" i="3" s="1"/>
  <c r="BP12" i="3"/>
  <c r="BO12" i="3"/>
  <c r="BM12" i="3"/>
  <c r="BL12" i="3"/>
  <c r="BG12" i="3"/>
  <c r="BF12" i="3"/>
  <c r="AC12" i="3"/>
  <c r="AR12" i="3" s="1"/>
  <c r="AB12" i="3"/>
  <c r="AQ12" i="3" s="1"/>
  <c r="AA12" i="3"/>
  <c r="AP12" i="3" s="1"/>
  <c r="Z12" i="3"/>
  <c r="AO12" i="3" s="1"/>
  <c r="BP9" i="3"/>
  <c r="BM9" i="3"/>
  <c r="BG9" i="3"/>
  <c r="BF9" i="3"/>
  <c r="AA9" i="3"/>
  <c r="AP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Z7" i="2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BP3" i="3"/>
  <c r="BO3" i="3"/>
  <c r="BM3" i="3"/>
  <c r="BL3" i="3"/>
  <c r="BG3" i="3"/>
  <c r="BF3" i="3"/>
  <c r="AC3" i="3"/>
  <c r="AR3" i="3" s="1"/>
  <c r="AB3" i="3"/>
  <c r="BE7" i="2" s="1"/>
  <c r="AA3" i="3"/>
  <c r="AP3" i="3" s="1"/>
  <c r="Z3" i="3"/>
  <c r="AO3" i="3" s="1"/>
  <c r="BP2" i="3"/>
  <c r="BP15" i="2" s="1"/>
  <c r="BO2" i="3"/>
  <c r="BP14" i="2" s="1"/>
  <c r="BM2" i="3"/>
  <c r="BP9" i="2" s="1"/>
  <c r="BL2" i="3"/>
  <c r="BP8" i="2" s="1"/>
  <c r="BG2" i="3"/>
  <c r="BP3" i="2" s="1"/>
  <c r="BF2" i="3"/>
  <c r="BQ2" i="2" s="1"/>
  <c r="AC2" i="3"/>
  <c r="AR2" i="3" s="1"/>
  <c r="AB2" i="3"/>
  <c r="AQ2" i="3" s="1"/>
  <c r="AA2" i="3"/>
  <c r="BB7" i="2" s="1"/>
  <c r="Z2" i="3"/>
  <c r="AY7" i="2" s="1"/>
  <c r="BC4" i="2" l="1"/>
  <c r="BI10" i="2"/>
  <c r="BP2" i="2"/>
  <c r="BH8" i="2"/>
  <c r="AQ3" i="3"/>
  <c r="AH2" i="2"/>
  <c r="AM3" i="2"/>
  <c r="BF8" i="2"/>
  <c r="BY2" i="2"/>
  <c r="BY4" i="2"/>
  <c r="CL3" i="2"/>
  <c r="AF2" i="4"/>
  <c r="X3" i="2"/>
  <c r="AO3" i="2"/>
  <c r="AF2" i="3"/>
  <c r="AG2" i="3"/>
  <c r="BI11" i="2"/>
  <c r="CB4" i="2"/>
  <c r="CO3" i="2"/>
  <c r="AP2" i="3"/>
  <c r="AA3" i="2"/>
  <c r="AR3" i="2"/>
  <c r="BC7" i="2"/>
  <c r="AT4" i="3"/>
  <c r="BQ9" i="2"/>
  <c r="AZ8" i="2"/>
  <c r="CE4" i="2"/>
  <c r="AT6" i="3"/>
  <c r="AD3" i="2"/>
  <c r="AU3" i="2"/>
  <c r="BH7" i="2"/>
  <c r="BI7" i="2"/>
  <c r="BF7" i="2"/>
  <c r="BQ8" i="2"/>
  <c r="BI5" i="2"/>
  <c r="CH2" i="2"/>
  <c r="CH4" i="2"/>
  <c r="CU3" i="2"/>
  <c r="AO2" i="3"/>
  <c r="AG3" i="2"/>
  <c r="AL4" i="2"/>
  <c r="CL2" i="2"/>
  <c r="AO6" i="3"/>
  <c r="AA2" i="2"/>
  <c r="AA4" i="2"/>
  <c r="AR2" i="2"/>
  <c r="AR4" i="2"/>
  <c r="BQ14" i="2"/>
  <c r="BM2" i="4"/>
  <c r="BQ12" i="2"/>
  <c r="BQ3" i="2"/>
  <c r="AZ4" i="2"/>
  <c r="AZ5" i="2"/>
  <c r="BC6" i="2"/>
  <c r="BF10" i="2"/>
  <c r="CE3" i="2"/>
  <c r="CR2" i="2"/>
  <c r="CR4" i="2"/>
  <c r="AD2" i="2"/>
  <c r="AD4" i="2"/>
  <c r="AU2" i="2"/>
  <c r="AU4" i="2"/>
  <c r="BQ11" i="2"/>
  <c r="AT2" i="3" l="1"/>
  <c r="BM2" i="2"/>
  <c r="BL2" i="2"/>
</calcChain>
</file>

<file path=xl/sharedStrings.xml><?xml version="1.0" encoding="utf-8"?>
<sst xmlns="http://schemas.openxmlformats.org/spreadsheetml/2006/main" count="966" uniqueCount="325">
  <si>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</si>
  <si>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</si>
  <si>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</si>
  <si>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</si>
  <si>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</si>
  <si>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</si>
  <si>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</si>
  <si>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</si>
  <si>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</si>
  <si>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</si>
  <si>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</si>
  <si>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</si>
  <si>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</si>
  <si>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</si>
  <si>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</si>
  <si>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</si>
  <si>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</si>
  <si>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</si>
  <si>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</si>
  <si>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</si>
  <si>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</si>
  <si>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</si>
  <si>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</si>
  <si>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</si>
  <si>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</si>
  <si>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</si>
  <si>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</si>
  <si>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</si>
  <si>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</si>
  <si>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</si>
  <si>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</si>
  <si>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</si>
  <si>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</si>
  <si>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</si>
  <si>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</si>
  <si>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</si>
  <si>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</si>
  <si>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</si>
  <si>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</si>
  <si>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</si>
  <si>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</si>
  <si>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</si>
  <si>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</si>
  <si>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</si>
  <si>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</si>
  <si>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</si>
  <si>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</si>
  <si>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</si>
  <si>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</si>
  <si>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</si>
  <si>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</si>
  <si>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</si>
  <si>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</si>
  <si>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</si>
  <si>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</si>
  <si>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</si>
  <si>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</si>
  <si>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</si>
  <si>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</si>
  <si>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</si>
  <si>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</si>
  <si>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</si>
  <si>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</si>
  <si>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</si>
  <si>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</si>
  <si>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</si>
  <si>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</si>
  <si>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</si>
  <si>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</si>
  <si>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</si>
  <si>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</si>
  <si>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</si>
  <si>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</si>
  <si>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</si>
  <si>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</si>
  <si>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</si>
  <si>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</si>
  <si>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</si>
  <si>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</si>
  <si>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</si>
  <si>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</si>
  <si>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</si>
  <si>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</si>
  <si>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</si>
  <si>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</si>
  <si>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</si>
  <si>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</si>
  <si>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</si>
  <si>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</si>
  <si>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</si>
  <si>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</si>
  <si>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</si>
  <si>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</si>
  <si>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</si>
  <si>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</si>
  <si>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</si>
  <si>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</si>
  <si>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</si>
  <si>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</si>
  <si>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</si>
  <si>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</si>
  <si>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</si>
  <si>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</si>
  <si>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</si>
  <si>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</si>
  <si>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</si>
  <si>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</si>
  <si>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</si>
  <si>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</si>
  <si>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</si>
  <si>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</si>
  <si>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</si>
  <si>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</si>
  <si>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</si>
  <si>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</si>
  <si>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</si>
  <si>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</si>
  <si>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</si>
  <si>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</si>
  <si>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</si>
  <si>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</si>
  <si>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</si>
  <si>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</si>
  <si>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</si>
  <si>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</si>
  <si>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</si>
  <si>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</si>
  <si>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</si>
  <si>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</si>
  <si>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</si>
  <si>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</si>
  <si>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</si>
  <si>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</si>
  <si>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</si>
  <si>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</si>
  <si>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</si>
  <si>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</si>
  <si>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</si>
  <si>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</si>
  <si>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</si>
  <si>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</si>
  <si>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</si>
  <si>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</si>
  <si>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</si>
  <si>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</si>
  <si>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</si>
  <si>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</si>
  <si>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</si>
  <si>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</si>
  <si>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</si>
  <si>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</si>
  <si>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</si>
  <si>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</si>
  <si>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</si>
  <si>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</si>
  <si>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</si>
  <si>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</si>
  <si>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</si>
  <si>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</si>
  <si>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</si>
  <si>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</si>
  <si>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</si>
  <si>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</si>
  <si>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</si>
  <si>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</si>
  <si>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</si>
  <si>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</si>
  <si>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</si>
  <si>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</si>
  <si>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</si>
  <si>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</si>
  <si>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</si>
  <si>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</si>
  <si>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</si>
  <si>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</si>
  <si>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</si>
  <si>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</si>
  <si>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</si>
  <si>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</si>
  <si>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</si>
  <si>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</si>
  <si>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</si>
  <si>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</si>
  <si>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</si>
  <si>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</si>
  <si>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</si>
  <si>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</si>
  <si>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</si>
  <si>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</si>
  <si>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</si>
  <si>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</si>
  <si>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</si>
  <si>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</si>
  <si>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</si>
  <si>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</si>
  <si>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</si>
  <si>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</si>
  <si>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</si>
  <si>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</si>
  <si>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</si>
  <si>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</si>
  <si>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</si>
  <si>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</si>
  <si>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</si>
  <si>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</si>
  <si>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</si>
  <si>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</si>
  <si>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</si>
  <si>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</si>
  <si>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</si>
  <si>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</si>
  <si>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</si>
  <si>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</si>
  <si>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</si>
  <si>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</si>
  <si>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</si>
  <si>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</si>
  <si>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</si>
  <si>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</si>
  <si>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</si>
  <si>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</si>
  <si>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</si>
  <si>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</si>
  <si>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</si>
  <si>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</si>
  <si>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</si>
  <si>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</si>
  <si>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</si>
  <si>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</si>
  <si>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</si>
  <si>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</si>
  <si>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</si>
  <si>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</si>
  <si>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</si>
  <si>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</si>
  <si>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</si>
  <si>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</si>
  <si>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</si>
  <si>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</si>
  <si>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</si>
  <si>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</si>
  <si>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</si>
  <si>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</si>
  <si>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</si>
  <si>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</si>
  <si>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</si>
  <si>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</si>
  <si>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</si>
  <si>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</si>
  <si>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</si>
  <si>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</si>
  <si>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</si>
  <si>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</si>
  <si>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</si>
  <si>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</si>
  <si>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</si>
  <si>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</si>
  <si>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</si>
  <si>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</si>
  <si>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2341</t>
  </si>
  <si>
    <t>3412</t>
  </si>
  <si>
    <t>4123</t>
  </si>
  <si>
    <t>1234</t>
  </si>
  <si>
    <t>2413</t>
  </si>
  <si>
    <t>4132</t>
  </si>
  <si>
    <t>1324</t>
  </si>
  <si>
    <t>3241</t>
  </si>
  <si>
    <t>1321</t>
  </si>
  <si>
    <t>3214</t>
  </si>
  <si>
    <t>2143</t>
  </si>
  <si>
    <t>1432</t>
  </si>
  <si>
    <t>4321</t>
  </si>
  <si>
    <t>3413</t>
  </si>
  <si>
    <t>2412</t>
  </si>
  <si>
    <t>1231</t>
  </si>
  <si>
    <t>2314</t>
  </si>
  <si>
    <t>3142</t>
  </si>
  <si>
    <t>1423</t>
  </si>
  <si>
    <t>2142</t>
  </si>
  <si>
    <t>4231</t>
  </si>
  <si>
    <t>Ca</t>
  </si>
  <si>
    <t>Aa</t>
  </si>
  <si>
    <t>Other</t>
  </si>
  <si>
    <t>Cb</t>
  </si>
  <si>
    <t>Ab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</si>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</sst>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Graph!$A$4:$A$214</c:f>
              <c:numCache>
                <c:formatCode>General</c:formatCode>
                <c:ptCount val="2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</c:numCache>
            </c:numRef>
          </c:xVal>
          <c:yVal>
            <c:numRef>
              <c:f>Graph!$D$5:$D$213</c:f>
              <c:numCache>
                <c:formatCode>General</c:formatCode>
                <c:ptCount val="209"/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7-4A05-988C-0371E84813D3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Graph!$A$4:$A$214</c:f>
              <c:numCache>
                <c:formatCode>General</c:formatCode>
                <c:ptCount val="2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</c:numCache>
            </c:numRef>
          </c:xVal>
          <c:yVal>
            <c:numRef>
              <c:f>Graph!$B$5:$B$213</c:f>
              <c:numCache>
                <c:formatCode>General</c:formatCode>
                <c:ptCount val="209"/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17-4A05-988C-0371E84813D3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Graph!$A$4:$A$214</c:f>
              <c:numCache>
                <c:formatCode>General</c:formatCode>
                <c:ptCount val="2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</c:numCache>
            </c:numRef>
          </c:xVal>
          <c:yVal>
            <c:numRef>
              <c:f>Graph!$C$5:$C$213</c:f>
              <c:numCache>
                <c:formatCode>General</c:formatCode>
                <c:ptCount val="2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17-4A05-988C-0371E84813D3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Graph!$A$4:$A$214</c:f>
              <c:numCache>
                <c:formatCode>General</c:formatCode>
                <c:ptCount val="2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</c:numCache>
            </c:numRef>
          </c:xVal>
          <c:yVal>
            <c:numRef>
              <c:f>Graph!$E$5:$E$213</c:f>
              <c:numCache>
                <c:formatCode>General</c:formatCode>
                <c:ptCount val="209"/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17-4A05-988C-0371E84813D3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Graph!$A$4:$A$214</c:f>
              <c:numCache>
                <c:formatCode>General</c:formatCode>
                <c:ptCount val="2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</c:numCache>
            </c:numRef>
          </c:xVal>
          <c:yVal>
            <c:numRef>
              <c:f>Graph!$G$5:$G$213</c:f>
              <c:numCache>
                <c:formatCode>General</c:formatCode>
                <c:ptCount val="20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17-4A05-988C-0371E84813D3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Graph!$A$4:$A$214</c:f>
              <c:numCache>
                <c:formatCode>General</c:formatCode>
                <c:ptCount val="2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</c:numCache>
            </c:numRef>
          </c:xVal>
          <c:yVal>
            <c:numRef>
              <c:f>Graph!$H$5:$H$213</c:f>
              <c:numCache>
                <c:formatCode>General</c:formatCode>
                <c:ptCount val="20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617-4A05-988C-0371E848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345935"/>
        <c:axId val="1093345455"/>
      </c:scatterChart>
      <c:valAx>
        <c:axId val="1093345935"/>
        <c:scaling>
          <c:orientation val="minMax"/>
          <c:max val="213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093345455"/>
        <c:crosses val="autoZero"/>
        <c:crossBetween val="midCat"/>
      </c:valAx>
      <c:valAx>
        <c:axId val="10933454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933459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Graph!$A$216:$A$456</c:f>
              <c:numCache>
                <c:formatCode>General</c:formatCode>
                <c:ptCount val="241"/>
                <c:pt idx="0">
                  <c:v>215</c:v>
                </c:pt>
                <c:pt idx="1">
                  <c:v>216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223</c:v>
                </c:pt>
                <c:pt idx="9">
                  <c:v>224</c:v>
                </c:pt>
                <c:pt idx="10">
                  <c:v>225</c:v>
                </c:pt>
                <c:pt idx="11">
                  <c:v>226</c:v>
                </c:pt>
                <c:pt idx="12">
                  <c:v>227</c:v>
                </c:pt>
                <c:pt idx="13">
                  <c:v>228</c:v>
                </c:pt>
                <c:pt idx="14">
                  <c:v>229</c:v>
                </c:pt>
                <c:pt idx="15">
                  <c:v>230</c:v>
                </c:pt>
                <c:pt idx="16">
                  <c:v>231</c:v>
                </c:pt>
                <c:pt idx="17">
                  <c:v>232</c:v>
                </c:pt>
                <c:pt idx="18">
                  <c:v>233</c:v>
                </c:pt>
                <c:pt idx="19">
                  <c:v>234</c:v>
                </c:pt>
                <c:pt idx="20">
                  <c:v>235</c:v>
                </c:pt>
                <c:pt idx="21">
                  <c:v>236</c:v>
                </c:pt>
                <c:pt idx="22">
                  <c:v>237</c:v>
                </c:pt>
                <c:pt idx="23">
                  <c:v>238</c:v>
                </c:pt>
                <c:pt idx="24">
                  <c:v>239</c:v>
                </c:pt>
                <c:pt idx="25">
                  <c:v>240</c:v>
                </c:pt>
                <c:pt idx="26">
                  <c:v>241</c:v>
                </c:pt>
                <c:pt idx="27">
                  <c:v>242</c:v>
                </c:pt>
                <c:pt idx="28">
                  <c:v>243</c:v>
                </c:pt>
                <c:pt idx="29">
                  <c:v>244</c:v>
                </c:pt>
                <c:pt idx="30">
                  <c:v>245</c:v>
                </c:pt>
                <c:pt idx="31">
                  <c:v>246</c:v>
                </c:pt>
                <c:pt idx="32">
                  <c:v>247</c:v>
                </c:pt>
                <c:pt idx="33">
                  <c:v>248</c:v>
                </c:pt>
                <c:pt idx="34">
                  <c:v>249</c:v>
                </c:pt>
                <c:pt idx="35">
                  <c:v>250</c:v>
                </c:pt>
                <c:pt idx="36">
                  <c:v>251</c:v>
                </c:pt>
                <c:pt idx="37">
                  <c:v>252</c:v>
                </c:pt>
                <c:pt idx="38">
                  <c:v>253</c:v>
                </c:pt>
                <c:pt idx="39">
                  <c:v>254</c:v>
                </c:pt>
                <c:pt idx="40">
                  <c:v>255</c:v>
                </c:pt>
                <c:pt idx="41">
                  <c:v>256</c:v>
                </c:pt>
                <c:pt idx="42">
                  <c:v>257</c:v>
                </c:pt>
                <c:pt idx="43">
                  <c:v>258</c:v>
                </c:pt>
                <c:pt idx="44">
                  <c:v>259</c:v>
                </c:pt>
                <c:pt idx="45">
                  <c:v>260</c:v>
                </c:pt>
                <c:pt idx="46">
                  <c:v>261</c:v>
                </c:pt>
                <c:pt idx="47">
                  <c:v>262</c:v>
                </c:pt>
                <c:pt idx="48">
                  <c:v>263</c:v>
                </c:pt>
                <c:pt idx="49">
                  <c:v>264</c:v>
                </c:pt>
                <c:pt idx="50">
                  <c:v>265</c:v>
                </c:pt>
                <c:pt idx="51">
                  <c:v>266</c:v>
                </c:pt>
                <c:pt idx="52">
                  <c:v>267</c:v>
                </c:pt>
                <c:pt idx="53">
                  <c:v>268</c:v>
                </c:pt>
                <c:pt idx="54">
                  <c:v>269</c:v>
                </c:pt>
                <c:pt idx="55">
                  <c:v>270</c:v>
                </c:pt>
                <c:pt idx="56">
                  <c:v>271</c:v>
                </c:pt>
                <c:pt idx="57">
                  <c:v>272</c:v>
                </c:pt>
                <c:pt idx="58">
                  <c:v>273</c:v>
                </c:pt>
                <c:pt idx="59">
                  <c:v>274</c:v>
                </c:pt>
                <c:pt idx="60">
                  <c:v>275</c:v>
                </c:pt>
                <c:pt idx="61">
                  <c:v>276</c:v>
                </c:pt>
                <c:pt idx="62">
                  <c:v>277</c:v>
                </c:pt>
                <c:pt idx="63">
                  <c:v>278</c:v>
                </c:pt>
                <c:pt idx="64">
                  <c:v>279</c:v>
                </c:pt>
                <c:pt idx="65">
                  <c:v>280</c:v>
                </c:pt>
                <c:pt idx="66">
                  <c:v>281</c:v>
                </c:pt>
                <c:pt idx="67">
                  <c:v>282</c:v>
                </c:pt>
                <c:pt idx="68">
                  <c:v>283</c:v>
                </c:pt>
                <c:pt idx="69">
                  <c:v>284</c:v>
                </c:pt>
                <c:pt idx="70">
                  <c:v>285</c:v>
                </c:pt>
                <c:pt idx="71">
                  <c:v>286</c:v>
                </c:pt>
                <c:pt idx="72">
                  <c:v>287</c:v>
                </c:pt>
                <c:pt idx="73">
                  <c:v>288</c:v>
                </c:pt>
                <c:pt idx="74">
                  <c:v>289</c:v>
                </c:pt>
                <c:pt idx="75">
                  <c:v>290</c:v>
                </c:pt>
                <c:pt idx="76">
                  <c:v>291</c:v>
                </c:pt>
                <c:pt idx="77">
                  <c:v>292</c:v>
                </c:pt>
                <c:pt idx="78">
                  <c:v>293</c:v>
                </c:pt>
                <c:pt idx="79">
                  <c:v>294</c:v>
                </c:pt>
                <c:pt idx="80">
                  <c:v>295</c:v>
                </c:pt>
                <c:pt idx="81">
                  <c:v>296</c:v>
                </c:pt>
                <c:pt idx="82">
                  <c:v>297</c:v>
                </c:pt>
                <c:pt idx="83">
                  <c:v>298</c:v>
                </c:pt>
                <c:pt idx="84">
                  <c:v>299</c:v>
                </c:pt>
                <c:pt idx="85">
                  <c:v>300</c:v>
                </c:pt>
                <c:pt idx="86">
                  <c:v>301</c:v>
                </c:pt>
                <c:pt idx="87">
                  <c:v>302</c:v>
                </c:pt>
                <c:pt idx="88">
                  <c:v>303</c:v>
                </c:pt>
                <c:pt idx="89">
                  <c:v>304</c:v>
                </c:pt>
                <c:pt idx="90">
                  <c:v>305</c:v>
                </c:pt>
                <c:pt idx="91">
                  <c:v>306</c:v>
                </c:pt>
                <c:pt idx="92">
                  <c:v>307</c:v>
                </c:pt>
                <c:pt idx="93">
                  <c:v>308</c:v>
                </c:pt>
                <c:pt idx="94">
                  <c:v>309</c:v>
                </c:pt>
                <c:pt idx="95">
                  <c:v>310</c:v>
                </c:pt>
                <c:pt idx="96">
                  <c:v>311</c:v>
                </c:pt>
                <c:pt idx="97">
                  <c:v>312</c:v>
                </c:pt>
                <c:pt idx="98">
                  <c:v>313</c:v>
                </c:pt>
                <c:pt idx="99">
                  <c:v>314</c:v>
                </c:pt>
                <c:pt idx="100">
                  <c:v>315</c:v>
                </c:pt>
                <c:pt idx="101">
                  <c:v>316</c:v>
                </c:pt>
                <c:pt idx="102">
                  <c:v>317</c:v>
                </c:pt>
                <c:pt idx="103">
                  <c:v>318</c:v>
                </c:pt>
                <c:pt idx="104">
                  <c:v>319</c:v>
                </c:pt>
                <c:pt idx="105">
                  <c:v>320</c:v>
                </c:pt>
                <c:pt idx="106">
                  <c:v>321</c:v>
                </c:pt>
                <c:pt idx="107">
                  <c:v>322</c:v>
                </c:pt>
                <c:pt idx="108">
                  <c:v>323</c:v>
                </c:pt>
                <c:pt idx="109">
                  <c:v>324</c:v>
                </c:pt>
                <c:pt idx="110">
                  <c:v>325</c:v>
                </c:pt>
                <c:pt idx="111">
                  <c:v>326</c:v>
                </c:pt>
                <c:pt idx="112">
                  <c:v>327</c:v>
                </c:pt>
                <c:pt idx="113">
                  <c:v>328</c:v>
                </c:pt>
                <c:pt idx="114">
                  <c:v>329</c:v>
                </c:pt>
                <c:pt idx="115">
                  <c:v>330</c:v>
                </c:pt>
                <c:pt idx="116">
                  <c:v>331</c:v>
                </c:pt>
                <c:pt idx="117">
                  <c:v>332</c:v>
                </c:pt>
                <c:pt idx="118">
                  <c:v>333</c:v>
                </c:pt>
                <c:pt idx="119">
                  <c:v>334</c:v>
                </c:pt>
                <c:pt idx="120">
                  <c:v>335</c:v>
                </c:pt>
                <c:pt idx="121">
                  <c:v>336</c:v>
                </c:pt>
                <c:pt idx="122">
                  <c:v>337</c:v>
                </c:pt>
                <c:pt idx="123">
                  <c:v>338</c:v>
                </c:pt>
                <c:pt idx="124">
                  <c:v>339</c:v>
                </c:pt>
                <c:pt idx="125">
                  <c:v>340</c:v>
                </c:pt>
                <c:pt idx="126">
                  <c:v>341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346</c:v>
                </c:pt>
                <c:pt idx="132">
                  <c:v>347</c:v>
                </c:pt>
                <c:pt idx="133">
                  <c:v>348</c:v>
                </c:pt>
                <c:pt idx="134">
                  <c:v>349</c:v>
                </c:pt>
                <c:pt idx="135">
                  <c:v>350</c:v>
                </c:pt>
                <c:pt idx="136">
                  <c:v>351</c:v>
                </c:pt>
                <c:pt idx="137">
                  <c:v>352</c:v>
                </c:pt>
                <c:pt idx="138">
                  <c:v>353</c:v>
                </c:pt>
                <c:pt idx="139">
                  <c:v>354</c:v>
                </c:pt>
                <c:pt idx="140">
                  <c:v>355</c:v>
                </c:pt>
                <c:pt idx="141">
                  <c:v>356</c:v>
                </c:pt>
                <c:pt idx="142">
                  <c:v>357</c:v>
                </c:pt>
                <c:pt idx="143">
                  <c:v>358</c:v>
                </c:pt>
                <c:pt idx="144">
                  <c:v>359</c:v>
                </c:pt>
                <c:pt idx="145">
                  <c:v>360</c:v>
                </c:pt>
                <c:pt idx="146">
                  <c:v>361</c:v>
                </c:pt>
                <c:pt idx="147">
                  <c:v>362</c:v>
                </c:pt>
                <c:pt idx="148">
                  <c:v>363</c:v>
                </c:pt>
                <c:pt idx="149">
                  <c:v>364</c:v>
                </c:pt>
                <c:pt idx="150">
                  <c:v>365</c:v>
                </c:pt>
                <c:pt idx="151">
                  <c:v>366</c:v>
                </c:pt>
                <c:pt idx="152">
                  <c:v>367</c:v>
                </c:pt>
                <c:pt idx="153">
                  <c:v>368</c:v>
                </c:pt>
                <c:pt idx="154">
                  <c:v>369</c:v>
                </c:pt>
                <c:pt idx="155">
                  <c:v>370</c:v>
                </c:pt>
                <c:pt idx="156">
                  <c:v>371</c:v>
                </c:pt>
                <c:pt idx="157">
                  <c:v>372</c:v>
                </c:pt>
                <c:pt idx="158">
                  <c:v>373</c:v>
                </c:pt>
                <c:pt idx="159">
                  <c:v>374</c:v>
                </c:pt>
                <c:pt idx="160">
                  <c:v>375</c:v>
                </c:pt>
                <c:pt idx="161">
                  <c:v>376</c:v>
                </c:pt>
                <c:pt idx="162">
                  <c:v>377</c:v>
                </c:pt>
                <c:pt idx="163">
                  <c:v>378</c:v>
                </c:pt>
                <c:pt idx="164">
                  <c:v>379</c:v>
                </c:pt>
                <c:pt idx="165">
                  <c:v>380</c:v>
                </c:pt>
                <c:pt idx="166">
                  <c:v>381</c:v>
                </c:pt>
                <c:pt idx="167">
                  <c:v>382</c:v>
                </c:pt>
                <c:pt idx="168">
                  <c:v>383</c:v>
                </c:pt>
                <c:pt idx="169">
                  <c:v>384</c:v>
                </c:pt>
                <c:pt idx="170">
                  <c:v>385</c:v>
                </c:pt>
                <c:pt idx="171">
                  <c:v>386</c:v>
                </c:pt>
                <c:pt idx="172">
                  <c:v>387</c:v>
                </c:pt>
                <c:pt idx="173">
                  <c:v>388</c:v>
                </c:pt>
                <c:pt idx="174">
                  <c:v>389</c:v>
                </c:pt>
                <c:pt idx="175">
                  <c:v>390</c:v>
                </c:pt>
                <c:pt idx="176">
                  <c:v>391</c:v>
                </c:pt>
                <c:pt idx="177">
                  <c:v>392</c:v>
                </c:pt>
                <c:pt idx="178">
                  <c:v>393</c:v>
                </c:pt>
                <c:pt idx="179">
                  <c:v>394</c:v>
                </c:pt>
                <c:pt idx="180">
                  <c:v>395</c:v>
                </c:pt>
                <c:pt idx="181">
                  <c:v>396</c:v>
                </c:pt>
                <c:pt idx="182">
                  <c:v>397</c:v>
                </c:pt>
                <c:pt idx="183">
                  <c:v>398</c:v>
                </c:pt>
                <c:pt idx="184">
                  <c:v>399</c:v>
                </c:pt>
                <c:pt idx="185">
                  <c:v>400</c:v>
                </c:pt>
                <c:pt idx="186">
                  <c:v>401</c:v>
                </c:pt>
                <c:pt idx="187">
                  <c:v>402</c:v>
                </c:pt>
                <c:pt idx="188">
                  <c:v>403</c:v>
                </c:pt>
                <c:pt idx="189">
                  <c:v>404</c:v>
                </c:pt>
                <c:pt idx="190">
                  <c:v>405</c:v>
                </c:pt>
                <c:pt idx="191">
                  <c:v>406</c:v>
                </c:pt>
                <c:pt idx="192">
                  <c:v>407</c:v>
                </c:pt>
                <c:pt idx="193">
                  <c:v>408</c:v>
                </c:pt>
                <c:pt idx="194">
                  <c:v>409</c:v>
                </c:pt>
                <c:pt idx="195">
                  <c:v>410</c:v>
                </c:pt>
                <c:pt idx="196">
                  <c:v>411</c:v>
                </c:pt>
                <c:pt idx="197">
                  <c:v>412</c:v>
                </c:pt>
                <c:pt idx="198">
                  <c:v>413</c:v>
                </c:pt>
                <c:pt idx="199">
                  <c:v>414</c:v>
                </c:pt>
                <c:pt idx="200">
                  <c:v>415</c:v>
                </c:pt>
                <c:pt idx="201">
                  <c:v>416</c:v>
                </c:pt>
                <c:pt idx="202">
                  <c:v>417</c:v>
                </c:pt>
                <c:pt idx="203">
                  <c:v>418</c:v>
                </c:pt>
                <c:pt idx="204">
                  <c:v>419</c:v>
                </c:pt>
                <c:pt idx="205">
                  <c:v>420</c:v>
                </c:pt>
                <c:pt idx="206">
                  <c:v>421</c:v>
                </c:pt>
                <c:pt idx="207">
                  <c:v>422</c:v>
                </c:pt>
                <c:pt idx="208">
                  <c:v>423</c:v>
                </c:pt>
                <c:pt idx="209">
                  <c:v>424</c:v>
                </c:pt>
                <c:pt idx="210">
                  <c:v>425</c:v>
                </c:pt>
                <c:pt idx="211">
                  <c:v>426</c:v>
                </c:pt>
                <c:pt idx="212">
                  <c:v>427</c:v>
                </c:pt>
                <c:pt idx="213">
                  <c:v>428</c:v>
                </c:pt>
                <c:pt idx="214">
                  <c:v>429</c:v>
                </c:pt>
                <c:pt idx="215">
                  <c:v>430</c:v>
                </c:pt>
                <c:pt idx="216">
                  <c:v>431</c:v>
                </c:pt>
                <c:pt idx="217">
                  <c:v>432</c:v>
                </c:pt>
                <c:pt idx="218">
                  <c:v>433</c:v>
                </c:pt>
                <c:pt idx="219">
                  <c:v>434</c:v>
                </c:pt>
                <c:pt idx="220">
                  <c:v>435</c:v>
                </c:pt>
                <c:pt idx="221">
                  <c:v>436</c:v>
                </c:pt>
                <c:pt idx="222">
                  <c:v>437</c:v>
                </c:pt>
                <c:pt idx="223">
                  <c:v>438</c:v>
                </c:pt>
                <c:pt idx="224">
                  <c:v>439</c:v>
                </c:pt>
                <c:pt idx="225">
                  <c:v>440</c:v>
                </c:pt>
                <c:pt idx="226">
                  <c:v>441</c:v>
                </c:pt>
                <c:pt idx="227">
                  <c:v>442</c:v>
                </c:pt>
                <c:pt idx="228">
                  <c:v>443</c:v>
                </c:pt>
                <c:pt idx="229">
                  <c:v>444</c:v>
                </c:pt>
                <c:pt idx="230">
                  <c:v>445</c:v>
                </c:pt>
                <c:pt idx="231">
                  <c:v>446</c:v>
                </c:pt>
                <c:pt idx="232">
                  <c:v>447</c:v>
                </c:pt>
                <c:pt idx="233">
                  <c:v>448</c:v>
                </c:pt>
                <c:pt idx="234">
                  <c:v>449</c:v>
                </c:pt>
                <c:pt idx="235">
                  <c:v>450</c:v>
                </c:pt>
                <c:pt idx="236">
                  <c:v>451</c:v>
                </c:pt>
                <c:pt idx="237">
                  <c:v>452</c:v>
                </c:pt>
                <c:pt idx="238">
                  <c:v>453</c:v>
                </c:pt>
                <c:pt idx="239">
                  <c:v>454</c:v>
                </c:pt>
                <c:pt idx="240">
                  <c:v>455</c:v>
                </c:pt>
              </c:numCache>
            </c:numRef>
          </c:xVal>
          <c:yVal>
            <c:numRef>
              <c:f>Graph!$D$217:$D$455</c:f>
              <c:numCache>
                <c:formatCode>General</c:formatCode>
                <c:ptCount val="239"/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9-438C-B79C-A6FFFE109772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Graph!$A$216:$A$456</c:f>
              <c:numCache>
                <c:formatCode>General</c:formatCode>
                <c:ptCount val="241"/>
                <c:pt idx="0">
                  <c:v>215</c:v>
                </c:pt>
                <c:pt idx="1">
                  <c:v>216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223</c:v>
                </c:pt>
                <c:pt idx="9">
                  <c:v>224</c:v>
                </c:pt>
                <c:pt idx="10">
                  <c:v>225</c:v>
                </c:pt>
                <c:pt idx="11">
                  <c:v>226</c:v>
                </c:pt>
                <c:pt idx="12">
                  <c:v>227</c:v>
                </c:pt>
                <c:pt idx="13">
                  <c:v>228</c:v>
                </c:pt>
                <c:pt idx="14">
                  <c:v>229</c:v>
                </c:pt>
                <c:pt idx="15">
                  <c:v>230</c:v>
                </c:pt>
                <c:pt idx="16">
                  <c:v>231</c:v>
                </c:pt>
                <c:pt idx="17">
                  <c:v>232</c:v>
                </c:pt>
                <c:pt idx="18">
                  <c:v>233</c:v>
                </c:pt>
                <c:pt idx="19">
                  <c:v>234</c:v>
                </c:pt>
                <c:pt idx="20">
                  <c:v>235</c:v>
                </c:pt>
                <c:pt idx="21">
                  <c:v>236</c:v>
                </c:pt>
                <c:pt idx="22">
                  <c:v>237</c:v>
                </c:pt>
                <c:pt idx="23">
                  <c:v>238</c:v>
                </c:pt>
                <c:pt idx="24">
                  <c:v>239</c:v>
                </c:pt>
                <c:pt idx="25">
                  <c:v>240</c:v>
                </c:pt>
                <c:pt idx="26">
                  <c:v>241</c:v>
                </c:pt>
                <c:pt idx="27">
                  <c:v>242</c:v>
                </c:pt>
                <c:pt idx="28">
                  <c:v>243</c:v>
                </c:pt>
                <c:pt idx="29">
                  <c:v>244</c:v>
                </c:pt>
                <c:pt idx="30">
                  <c:v>245</c:v>
                </c:pt>
                <c:pt idx="31">
                  <c:v>246</c:v>
                </c:pt>
                <c:pt idx="32">
                  <c:v>247</c:v>
                </c:pt>
                <c:pt idx="33">
                  <c:v>248</c:v>
                </c:pt>
                <c:pt idx="34">
                  <c:v>249</c:v>
                </c:pt>
                <c:pt idx="35">
                  <c:v>250</c:v>
                </c:pt>
                <c:pt idx="36">
                  <c:v>251</c:v>
                </c:pt>
                <c:pt idx="37">
                  <c:v>252</c:v>
                </c:pt>
                <c:pt idx="38">
                  <c:v>253</c:v>
                </c:pt>
                <c:pt idx="39">
                  <c:v>254</c:v>
                </c:pt>
                <c:pt idx="40">
                  <c:v>255</c:v>
                </c:pt>
                <c:pt idx="41">
                  <c:v>256</c:v>
                </c:pt>
                <c:pt idx="42">
                  <c:v>257</c:v>
                </c:pt>
                <c:pt idx="43">
                  <c:v>258</c:v>
                </c:pt>
                <c:pt idx="44">
                  <c:v>259</c:v>
                </c:pt>
                <c:pt idx="45">
                  <c:v>260</c:v>
                </c:pt>
                <c:pt idx="46">
                  <c:v>261</c:v>
                </c:pt>
                <c:pt idx="47">
                  <c:v>262</c:v>
                </c:pt>
                <c:pt idx="48">
                  <c:v>263</c:v>
                </c:pt>
                <c:pt idx="49">
                  <c:v>264</c:v>
                </c:pt>
                <c:pt idx="50">
                  <c:v>265</c:v>
                </c:pt>
                <c:pt idx="51">
                  <c:v>266</c:v>
                </c:pt>
                <c:pt idx="52">
                  <c:v>267</c:v>
                </c:pt>
                <c:pt idx="53">
                  <c:v>268</c:v>
                </c:pt>
                <c:pt idx="54">
                  <c:v>269</c:v>
                </c:pt>
                <c:pt idx="55">
                  <c:v>270</c:v>
                </c:pt>
                <c:pt idx="56">
                  <c:v>271</c:v>
                </c:pt>
                <c:pt idx="57">
                  <c:v>272</c:v>
                </c:pt>
                <c:pt idx="58">
                  <c:v>273</c:v>
                </c:pt>
                <c:pt idx="59">
                  <c:v>274</c:v>
                </c:pt>
                <c:pt idx="60">
                  <c:v>275</c:v>
                </c:pt>
                <c:pt idx="61">
                  <c:v>276</c:v>
                </c:pt>
                <c:pt idx="62">
                  <c:v>277</c:v>
                </c:pt>
                <c:pt idx="63">
                  <c:v>278</c:v>
                </c:pt>
                <c:pt idx="64">
                  <c:v>279</c:v>
                </c:pt>
                <c:pt idx="65">
                  <c:v>280</c:v>
                </c:pt>
                <c:pt idx="66">
                  <c:v>281</c:v>
                </c:pt>
                <c:pt idx="67">
                  <c:v>282</c:v>
                </c:pt>
                <c:pt idx="68">
                  <c:v>283</c:v>
                </c:pt>
                <c:pt idx="69">
                  <c:v>284</c:v>
                </c:pt>
                <c:pt idx="70">
                  <c:v>285</c:v>
                </c:pt>
                <c:pt idx="71">
                  <c:v>286</c:v>
                </c:pt>
                <c:pt idx="72">
                  <c:v>287</c:v>
                </c:pt>
                <c:pt idx="73">
                  <c:v>288</c:v>
                </c:pt>
                <c:pt idx="74">
                  <c:v>289</c:v>
                </c:pt>
                <c:pt idx="75">
                  <c:v>290</c:v>
                </c:pt>
                <c:pt idx="76">
                  <c:v>291</c:v>
                </c:pt>
                <c:pt idx="77">
                  <c:v>292</c:v>
                </c:pt>
                <c:pt idx="78">
                  <c:v>293</c:v>
                </c:pt>
                <c:pt idx="79">
                  <c:v>294</c:v>
                </c:pt>
                <c:pt idx="80">
                  <c:v>295</c:v>
                </c:pt>
                <c:pt idx="81">
                  <c:v>296</c:v>
                </c:pt>
                <c:pt idx="82">
                  <c:v>297</c:v>
                </c:pt>
                <c:pt idx="83">
                  <c:v>298</c:v>
                </c:pt>
                <c:pt idx="84">
                  <c:v>299</c:v>
                </c:pt>
                <c:pt idx="85">
                  <c:v>300</c:v>
                </c:pt>
                <c:pt idx="86">
                  <c:v>301</c:v>
                </c:pt>
                <c:pt idx="87">
                  <c:v>302</c:v>
                </c:pt>
                <c:pt idx="88">
                  <c:v>303</c:v>
                </c:pt>
                <c:pt idx="89">
                  <c:v>304</c:v>
                </c:pt>
                <c:pt idx="90">
                  <c:v>305</c:v>
                </c:pt>
                <c:pt idx="91">
                  <c:v>306</c:v>
                </c:pt>
                <c:pt idx="92">
                  <c:v>307</c:v>
                </c:pt>
                <c:pt idx="93">
                  <c:v>308</c:v>
                </c:pt>
                <c:pt idx="94">
                  <c:v>309</c:v>
                </c:pt>
                <c:pt idx="95">
                  <c:v>310</c:v>
                </c:pt>
                <c:pt idx="96">
                  <c:v>311</c:v>
                </c:pt>
                <c:pt idx="97">
                  <c:v>312</c:v>
                </c:pt>
                <c:pt idx="98">
                  <c:v>313</c:v>
                </c:pt>
                <c:pt idx="99">
                  <c:v>314</c:v>
                </c:pt>
                <c:pt idx="100">
                  <c:v>315</c:v>
                </c:pt>
                <c:pt idx="101">
                  <c:v>316</c:v>
                </c:pt>
                <c:pt idx="102">
                  <c:v>317</c:v>
                </c:pt>
                <c:pt idx="103">
                  <c:v>318</c:v>
                </c:pt>
                <c:pt idx="104">
                  <c:v>319</c:v>
                </c:pt>
                <c:pt idx="105">
                  <c:v>320</c:v>
                </c:pt>
                <c:pt idx="106">
                  <c:v>321</c:v>
                </c:pt>
                <c:pt idx="107">
                  <c:v>322</c:v>
                </c:pt>
                <c:pt idx="108">
                  <c:v>323</c:v>
                </c:pt>
                <c:pt idx="109">
                  <c:v>324</c:v>
                </c:pt>
                <c:pt idx="110">
                  <c:v>325</c:v>
                </c:pt>
                <c:pt idx="111">
                  <c:v>326</c:v>
                </c:pt>
                <c:pt idx="112">
                  <c:v>327</c:v>
                </c:pt>
                <c:pt idx="113">
                  <c:v>328</c:v>
                </c:pt>
                <c:pt idx="114">
                  <c:v>329</c:v>
                </c:pt>
                <c:pt idx="115">
                  <c:v>330</c:v>
                </c:pt>
                <c:pt idx="116">
                  <c:v>331</c:v>
                </c:pt>
                <c:pt idx="117">
                  <c:v>332</c:v>
                </c:pt>
                <c:pt idx="118">
                  <c:v>333</c:v>
                </c:pt>
                <c:pt idx="119">
                  <c:v>334</c:v>
                </c:pt>
                <c:pt idx="120">
                  <c:v>335</c:v>
                </c:pt>
                <c:pt idx="121">
                  <c:v>336</c:v>
                </c:pt>
                <c:pt idx="122">
                  <c:v>337</c:v>
                </c:pt>
                <c:pt idx="123">
                  <c:v>338</c:v>
                </c:pt>
                <c:pt idx="124">
                  <c:v>339</c:v>
                </c:pt>
                <c:pt idx="125">
                  <c:v>340</c:v>
                </c:pt>
                <c:pt idx="126">
                  <c:v>341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346</c:v>
                </c:pt>
                <c:pt idx="132">
                  <c:v>347</c:v>
                </c:pt>
                <c:pt idx="133">
                  <c:v>348</c:v>
                </c:pt>
                <c:pt idx="134">
                  <c:v>349</c:v>
                </c:pt>
                <c:pt idx="135">
                  <c:v>350</c:v>
                </c:pt>
                <c:pt idx="136">
                  <c:v>351</c:v>
                </c:pt>
                <c:pt idx="137">
                  <c:v>352</c:v>
                </c:pt>
                <c:pt idx="138">
                  <c:v>353</c:v>
                </c:pt>
                <c:pt idx="139">
                  <c:v>354</c:v>
                </c:pt>
                <c:pt idx="140">
                  <c:v>355</c:v>
                </c:pt>
                <c:pt idx="141">
                  <c:v>356</c:v>
                </c:pt>
                <c:pt idx="142">
                  <c:v>357</c:v>
                </c:pt>
                <c:pt idx="143">
                  <c:v>358</c:v>
                </c:pt>
                <c:pt idx="144">
                  <c:v>359</c:v>
                </c:pt>
                <c:pt idx="145">
                  <c:v>360</c:v>
                </c:pt>
                <c:pt idx="146">
                  <c:v>361</c:v>
                </c:pt>
                <c:pt idx="147">
                  <c:v>362</c:v>
                </c:pt>
                <c:pt idx="148">
                  <c:v>363</c:v>
                </c:pt>
                <c:pt idx="149">
                  <c:v>364</c:v>
                </c:pt>
                <c:pt idx="150">
                  <c:v>365</c:v>
                </c:pt>
                <c:pt idx="151">
                  <c:v>366</c:v>
                </c:pt>
                <c:pt idx="152">
                  <c:v>367</c:v>
                </c:pt>
                <c:pt idx="153">
                  <c:v>368</c:v>
                </c:pt>
                <c:pt idx="154">
                  <c:v>369</c:v>
                </c:pt>
                <c:pt idx="155">
                  <c:v>370</c:v>
                </c:pt>
                <c:pt idx="156">
                  <c:v>371</c:v>
                </c:pt>
                <c:pt idx="157">
                  <c:v>372</c:v>
                </c:pt>
                <c:pt idx="158">
                  <c:v>373</c:v>
                </c:pt>
                <c:pt idx="159">
                  <c:v>374</c:v>
                </c:pt>
                <c:pt idx="160">
                  <c:v>375</c:v>
                </c:pt>
                <c:pt idx="161">
                  <c:v>376</c:v>
                </c:pt>
                <c:pt idx="162">
                  <c:v>377</c:v>
                </c:pt>
                <c:pt idx="163">
                  <c:v>378</c:v>
                </c:pt>
                <c:pt idx="164">
                  <c:v>379</c:v>
                </c:pt>
                <c:pt idx="165">
                  <c:v>380</c:v>
                </c:pt>
                <c:pt idx="166">
                  <c:v>381</c:v>
                </c:pt>
                <c:pt idx="167">
                  <c:v>382</c:v>
                </c:pt>
                <c:pt idx="168">
                  <c:v>383</c:v>
                </c:pt>
                <c:pt idx="169">
                  <c:v>384</c:v>
                </c:pt>
                <c:pt idx="170">
                  <c:v>385</c:v>
                </c:pt>
                <c:pt idx="171">
                  <c:v>386</c:v>
                </c:pt>
                <c:pt idx="172">
                  <c:v>387</c:v>
                </c:pt>
                <c:pt idx="173">
                  <c:v>388</c:v>
                </c:pt>
                <c:pt idx="174">
                  <c:v>389</c:v>
                </c:pt>
                <c:pt idx="175">
                  <c:v>390</c:v>
                </c:pt>
                <c:pt idx="176">
                  <c:v>391</c:v>
                </c:pt>
                <c:pt idx="177">
                  <c:v>392</c:v>
                </c:pt>
                <c:pt idx="178">
                  <c:v>393</c:v>
                </c:pt>
                <c:pt idx="179">
                  <c:v>394</c:v>
                </c:pt>
                <c:pt idx="180">
                  <c:v>395</c:v>
                </c:pt>
                <c:pt idx="181">
                  <c:v>396</c:v>
                </c:pt>
                <c:pt idx="182">
                  <c:v>397</c:v>
                </c:pt>
                <c:pt idx="183">
                  <c:v>398</c:v>
                </c:pt>
                <c:pt idx="184">
                  <c:v>399</c:v>
                </c:pt>
                <c:pt idx="185">
                  <c:v>400</c:v>
                </c:pt>
                <c:pt idx="186">
                  <c:v>401</c:v>
                </c:pt>
                <c:pt idx="187">
                  <c:v>402</c:v>
                </c:pt>
                <c:pt idx="188">
                  <c:v>403</c:v>
                </c:pt>
                <c:pt idx="189">
                  <c:v>404</c:v>
                </c:pt>
                <c:pt idx="190">
                  <c:v>405</c:v>
                </c:pt>
                <c:pt idx="191">
                  <c:v>406</c:v>
                </c:pt>
                <c:pt idx="192">
                  <c:v>407</c:v>
                </c:pt>
                <c:pt idx="193">
                  <c:v>408</c:v>
                </c:pt>
                <c:pt idx="194">
                  <c:v>409</c:v>
                </c:pt>
                <c:pt idx="195">
                  <c:v>410</c:v>
                </c:pt>
                <c:pt idx="196">
                  <c:v>411</c:v>
                </c:pt>
                <c:pt idx="197">
                  <c:v>412</c:v>
                </c:pt>
                <c:pt idx="198">
                  <c:v>413</c:v>
                </c:pt>
                <c:pt idx="199">
                  <c:v>414</c:v>
                </c:pt>
                <c:pt idx="200">
                  <c:v>415</c:v>
                </c:pt>
                <c:pt idx="201">
                  <c:v>416</c:v>
                </c:pt>
                <c:pt idx="202">
                  <c:v>417</c:v>
                </c:pt>
                <c:pt idx="203">
                  <c:v>418</c:v>
                </c:pt>
                <c:pt idx="204">
                  <c:v>419</c:v>
                </c:pt>
                <c:pt idx="205">
                  <c:v>420</c:v>
                </c:pt>
                <c:pt idx="206">
                  <c:v>421</c:v>
                </c:pt>
                <c:pt idx="207">
                  <c:v>422</c:v>
                </c:pt>
                <c:pt idx="208">
                  <c:v>423</c:v>
                </c:pt>
                <c:pt idx="209">
                  <c:v>424</c:v>
                </c:pt>
                <c:pt idx="210">
                  <c:v>425</c:v>
                </c:pt>
                <c:pt idx="211">
                  <c:v>426</c:v>
                </c:pt>
                <c:pt idx="212">
                  <c:v>427</c:v>
                </c:pt>
                <c:pt idx="213">
                  <c:v>428</c:v>
                </c:pt>
                <c:pt idx="214">
                  <c:v>429</c:v>
                </c:pt>
                <c:pt idx="215">
                  <c:v>430</c:v>
                </c:pt>
                <c:pt idx="216">
                  <c:v>431</c:v>
                </c:pt>
                <c:pt idx="217">
                  <c:v>432</c:v>
                </c:pt>
                <c:pt idx="218">
                  <c:v>433</c:v>
                </c:pt>
                <c:pt idx="219">
                  <c:v>434</c:v>
                </c:pt>
                <c:pt idx="220">
                  <c:v>435</c:v>
                </c:pt>
                <c:pt idx="221">
                  <c:v>436</c:v>
                </c:pt>
                <c:pt idx="222">
                  <c:v>437</c:v>
                </c:pt>
                <c:pt idx="223">
                  <c:v>438</c:v>
                </c:pt>
                <c:pt idx="224">
                  <c:v>439</c:v>
                </c:pt>
                <c:pt idx="225">
                  <c:v>440</c:v>
                </c:pt>
                <c:pt idx="226">
                  <c:v>441</c:v>
                </c:pt>
                <c:pt idx="227">
                  <c:v>442</c:v>
                </c:pt>
                <c:pt idx="228">
                  <c:v>443</c:v>
                </c:pt>
                <c:pt idx="229">
                  <c:v>444</c:v>
                </c:pt>
                <c:pt idx="230">
                  <c:v>445</c:v>
                </c:pt>
                <c:pt idx="231">
                  <c:v>446</c:v>
                </c:pt>
                <c:pt idx="232">
                  <c:v>447</c:v>
                </c:pt>
                <c:pt idx="233">
                  <c:v>448</c:v>
                </c:pt>
                <c:pt idx="234">
                  <c:v>449</c:v>
                </c:pt>
                <c:pt idx="235">
                  <c:v>450</c:v>
                </c:pt>
                <c:pt idx="236">
                  <c:v>451</c:v>
                </c:pt>
                <c:pt idx="237">
                  <c:v>452</c:v>
                </c:pt>
                <c:pt idx="238">
                  <c:v>453</c:v>
                </c:pt>
                <c:pt idx="239">
                  <c:v>454</c:v>
                </c:pt>
                <c:pt idx="240">
                  <c:v>455</c:v>
                </c:pt>
              </c:numCache>
            </c:numRef>
          </c:xVal>
          <c:yVal>
            <c:numRef>
              <c:f>Graph!$B$217:$B$455</c:f>
              <c:numCache>
                <c:formatCode>General</c:formatCode>
                <c:ptCount val="239"/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9-438C-B79C-A6FFFE109772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Graph!$A$216:$A$456</c:f>
              <c:numCache>
                <c:formatCode>General</c:formatCode>
                <c:ptCount val="241"/>
                <c:pt idx="0">
                  <c:v>215</c:v>
                </c:pt>
                <c:pt idx="1">
                  <c:v>216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223</c:v>
                </c:pt>
                <c:pt idx="9">
                  <c:v>224</c:v>
                </c:pt>
                <c:pt idx="10">
                  <c:v>225</c:v>
                </c:pt>
                <c:pt idx="11">
                  <c:v>226</c:v>
                </c:pt>
                <c:pt idx="12">
                  <c:v>227</c:v>
                </c:pt>
                <c:pt idx="13">
                  <c:v>228</c:v>
                </c:pt>
                <c:pt idx="14">
                  <c:v>229</c:v>
                </c:pt>
                <c:pt idx="15">
                  <c:v>230</c:v>
                </c:pt>
                <c:pt idx="16">
                  <c:v>231</c:v>
                </c:pt>
                <c:pt idx="17">
                  <c:v>232</c:v>
                </c:pt>
                <c:pt idx="18">
                  <c:v>233</c:v>
                </c:pt>
                <c:pt idx="19">
                  <c:v>234</c:v>
                </c:pt>
                <c:pt idx="20">
                  <c:v>235</c:v>
                </c:pt>
                <c:pt idx="21">
                  <c:v>236</c:v>
                </c:pt>
                <c:pt idx="22">
                  <c:v>237</c:v>
                </c:pt>
                <c:pt idx="23">
                  <c:v>238</c:v>
                </c:pt>
                <c:pt idx="24">
                  <c:v>239</c:v>
                </c:pt>
                <c:pt idx="25">
                  <c:v>240</c:v>
                </c:pt>
                <c:pt idx="26">
                  <c:v>241</c:v>
                </c:pt>
                <c:pt idx="27">
                  <c:v>242</c:v>
                </c:pt>
                <c:pt idx="28">
                  <c:v>243</c:v>
                </c:pt>
                <c:pt idx="29">
                  <c:v>244</c:v>
                </c:pt>
                <c:pt idx="30">
                  <c:v>245</c:v>
                </c:pt>
                <c:pt idx="31">
                  <c:v>246</c:v>
                </c:pt>
                <c:pt idx="32">
                  <c:v>247</c:v>
                </c:pt>
                <c:pt idx="33">
                  <c:v>248</c:v>
                </c:pt>
                <c:pt idx="34">
                  <c:v>249</c:v>
                </c:pt>
                <c:pt idx="35">
                  <c:v>250</c:v>
                </c:pt>
                <c:pt idx="36">
                  <c:v>251</c:v>
                </c:pt>
                <c:pt idx="37">
                  <c:v>252</c:v>
                </c:pt>
                <c:pt idx="38">
                  <c:v>253</c:v>
                </c:pt>
                <c:pt idx="39">
                  <c:v>254</c:v>
                </c:pt>
                <c:pt idx="40">
                  <c:v>255</c:v>
                </c:pt>
                <c:pt idx="41">
                  <c:v>256</c:v>
                </c:pt>
                <c:pt idx="42">
                  <c:v>257</c:v>
                </c:pt>
                <c:pt idx="43">
                  <c:v>258</c:v>
                </c:pt>
                <c:pt idx="44">
                  <c:v>259</c:v>
                </c:pt>
                <c:pt idx="45">
                  <c:v>260</c:v>
                </c:pt>
                <c:pt idx="46">
                  <c:v>261</c:v>
                </c:pt>
                <c:pt idx="47">
                  <c:v>262</c:v>
                </c:pt>
                <c:pt idx="48">
                  <c:v>263</c:v>
                </c:pt>
                <c:pt idx="49">
                  <c:v>264</c:v>
                </c:pt>
                <c:pt idx="50">
                  <c:v>265</c:v>
                </c:pt>
                <c:pt idx="51">
                  <c:v>266</c:v>
                </c:pt>
                <c:pt idx="52">
                  <c:v>267</c:v>
                </c:pt>
                <c:pt idx="53">
                  <c:v>268</c:v>
                </c:pt>
                <c:pt idx="54">
                  <c:v>269</c:v>
                </c:pt>
                <c:pt idx="55">
                  <c:v>270</c:v>
                </c:pt>
                <c:pt idx="56">
                  <c:v>271</c:v>
                </c:pt>
                <c:pt idx="57">
                  <c:v>272</c:v>
                </c:pt>
                <c:pt idx="58">
                  <c:v>273</c:v>
                </c:pt>
                <c:pt idx="59">
                  <c:v>274</c:v>
                </c:pt>
                <c:pt idx="60">
                  <c:v>275</c:v>
                </c:pt>
                <c:pt idx="61">
                  <c:v>276</c:v>
                </c:pt>
                <c:pt idx="62">
                  <c:v>277</c:v>
                </c:pt>
                <c:pt idx="63">
                  <c:v>278</c:v>
                </c:pt>
                <c:pt idx="64">
                  <c:v>279</c:v>
                </c:pt>
                <c:pt idx="65">
                  <c:v>280</c:v>
                </c:pt>
                <c:pt idx="66">
                  <c:v>281</c:v>
                </c:pt>
                <c:pt idx="67">
                  <c:v>282</c:v>
                </c:pt>
                <c:pt idx="68">
                  <c:v>283</c:v>
                </c:pt>
                <c:pt idx="69">
                  <c:v>284</c:v>
                </c:pt>
                <c:pt idx="70">
                  <c:v>285</c:v>
                </c:pt>
                <c:pt idx="71">
                  <c:v>286</c:v>
                </c:pt>
                <c:pt idx="72">
                  <c:v>287</c:v>
                </c:pt>
                <c:pt idx="73">
                  <c:v>288</c:v>
                </c:pt>
                <c:pt idx="74">
                  <c:v>289</c:v>
                </c:pt>
                <c:pt idx="75">
                  <c:v>290</c:v>
                </c:pt>
                <c:pt idx="76">
                  <c:v>291</c:v>
                </c:pt>
                <c:pt idx="77">
                  <c:v>292</c:v>
                </c:pt>
                <c:pt idx="78">
                  <c:v>293</c:v>
                </c:pt>
                <c:pt idx="79">
                  <c:v>294</c:v>
                </c:pt>
                <c:pt idx="80">
                  <c:v>295</c:v>
                </c:pt>
                <c:pt idx="81">
                  <c:v>296</c:v>
                </c:pt>
                <c:pt idx="82">
                  <c:v>297</c:v>
                </c:pt>
                <c:pt idx="83">
                  <c:v>298</c:v>
                </c:pt>
                <c:pt idx="84">
                  <c:v>299</c:v>
                </c:pt>
                <c:pt idx="85">
                  <c:v>300</c:v>
                </c:pt>
                <c:pt idx="86">
                  <c:v>301</c:v>
                </c:pt>
                <c:pt idx="87">
                  <c:v>302</c:v>
                </c:pt>
                <c:pt idx="88">
                  <c:v>303</c:v>
                </c:pt>
                <c:pt idx="89">
                  <c:v>304</c:v>
                </c:pt>
                <c:pt idx="90">
                  <c:v>305</c:v>
                </c:pt>
                <c:pt idx="91">
                  <c:v>306</c:v>
                </c:pt>
                <c:pt idx="92">
                  <c:v>307</c:v>
                </c:pt>
                <c:pt idx="93">
                  <c:v>308</c:v>
                </c:pt>
                <c:pt idx="94">
                  <c:v>309</c:v>
                </c:pt>
                <c:pt idx="95">
                  <c:v>310</c:v>
                </c:pt>
                <c:pt idx="96">
                  <c:v>311</c:v>
                </c:pt>
                <c:pt idx="97">
                  <c:v>312</c:v>
                </c:pt>
                <c:pt idx="98">
                  <c:v>313</c:v>
                </c:pt>
                <c:pt idx="99">
                  <c:v>314</c:v>
                </c:pt>
                <c:pt idx="100">
                  <c:v>315</c:v>
                </c:pt>
                <c:pt idx="101">
                  <c:v>316</c:v>
                </c:pt>
                <c:pt idx="102">
                  <c:v>317</c:v>
                </c:pt>
                <c:pt idx="103">
                  <c:v>318</c:v>
                </c:pt>
                <c:pt idx="104">
                  <c:v>319</c:v>
                </c:pt>
                <c:pt idx="105">
                  <c:v>320</c:v>
                </c:pt>
                <c:pt idx="106">
                  <c:v>321</c:v>
                </c:pt>
                <c:pt idx="107">
                  <c:v>322</c:v>
                </c:pt>
                <c:pt idx="108">
                  <c:v>323</c:v>
                </c:pt>
                <c:pt idx="109">
                  <c:v>324</c:v>
                </c:pt>
                <c:pt idx="110">
                  <c:v>325</c:v>
                </c:pt>
                <c:pt idx="111">
                  <c:v>326</c:v>
                </c:pt>
                <c:pt idx="112">
                  <c:v>327</c:v>
                </c:pt>
                <c:pt idx="113">
                  <c:v>328</c:v>
                </c:pt>
                <c:pt idx="114">
                  <c:v>329</c:v>
                </c:pt>
                <c:pt idx="115">
                  <c:v>330</c:v>
                </c:pt>
                <c:pt idx="116">
                  <c:v>331</c:v>
                </c:pt>
                <c:pt idx="117">
                  <c:v>332</c:v>
                </c:pt>
                <c:pt idx="118">
                  <c:v>333</c:v>
                </c:pt>
                <c:pt idx="119">
                  <c:v>334</c:v>
                </c:pt>
                <c:pt idx="120">
                  <c:v>335</c:v>
                </c:pt>
                <c:pt idx="121">
                  <c:v>336</c:v>
                </c:pt>
                <c:pt idx="122">
                  <c:v>337</c:v>
                </c:pt>
                <c:pt idx="123">
                  <c:v>338</c:v>
                </c:pt>
                <c:pt idx="124">
                  <c:v>339</c:v>
                </c:pt>
                <c:pt idx="125">
                  <c:v>340</c:v>
                </c:pt>
                <c:pt idx="126">
                  <c:v>341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346</c:v>
                </c:pt>
                <c:pt idx="132">
                  <c:v>347</c:v>
                </c:pt>
                <c:pt idx="133">
                  <c:v>348</c:v>
                </c:pt>
                <c:pt idx="134">
                  <c:v>349</c:v>
                </c:pt>
                <c:pt idx="135">
                  <c:v>350</c:v>
                </c:pt>
                <c:pt idx="136">
                  <c:v>351</c:v>
                </c:pt>
                <c:pt idx="137">
                  <c:v>352</c:v>
                </c:pt>
                <c:pt idx="138">
                  <c:v>353</c:v>
                </c:pt>
                <c:pt idx="139">
                  <c:v>354</c:v>
                </c:pt>
                <c:pt idx="140">
                  <c:v>355</c:v>
                </c:pt>
                <c:pt idx="141">
                  <c:v>356</c:v>
                </c:pt>
                <c:pt idx="142">
                  <c:v>357</c:v>
                </c:pt>
                <c:pt idx="143">
                  <c:v>358</c:v>
                </c:pt>
                <c:pt idx="144">
                  <c:v>359</c:v>
                </c:pt>
                <c:pt idx="145">
                  <c:v>360</c:v>
                </c:pt>
                <c:pt idx="146">
                  <c:v>361</c:v>
                </c:pt>
                <c:pt idx="147">
                  <c:v>362</c:v>
                </c:pt>
                <c:pt idx="148">
                  <c:v>363</c:v>
                </c:pt>
                <c:pt idx="149">
                  <c:v>364</c:v>
                </c:pt>
                <c:pt idx="150">
                  <c:v>365</c:v>
                </c:pt>
                <c:pt idx="151">
                  <c:v>366</c:v>
                </c:pt>
                <c:pt idx="152">
                  <c:v>367</c:v>
                </c:pt>
                <c:pt idx="153">
                  <c:v>368</c:v>
                </c:pt>
                <c:pt idx="154">
                  <c:v>369</c:v>
                </c:pt>
                <c:pt idx="155">
                  <c:v>370</c:v>
                </c:pt>
                <c:pt idx="156">
                  <c:v>371</c:v>
                </c:pt>
                <c:pt idx="157">
                  <c:v>372</c:v>
                </c:pt>
                <c:pt idx="158">
                  <c:v>373</c:v>
                </c:pt>
                <c:pt idx="159">
                  <c:v>374</c:v>
                </c:pt>
                <c:pt idx="160">
                  <c:v>375</c:v>
                </c:pt>
                <c:pt idx="161">
                  <c:v>376</c:v>
                </c:pt>
                <c:pt idx="162">
                  <c:v>377</c:v>
                </c:pt>
                <c:pt idx="163">
                  <c:v>378</c:v>
                </c:pt>
                <c:pt idx="164">
                  <c:v>379</c:v>
                </c:pt>
                <c:pt idx="165">
                  <c:v>380</c:v>
                </c:pt>
                <c:pt idx="166">
                  <c:v>381</c:v>
                </c:pt>
                <c:pt idx="167">
                  <c:v>382</c:v>
                </c:pt>
                <c:pt idx="168">
                  <c:v>383</c:v>
                </c:pt>
                <c:pt idx="169">
                  <c:v>384</c:v>
                </c:pt>
                <c:pt idx="170">
                  <c:v>385</c:v>
                </c:pt>
                <c:pt idx="171">
                  <c:v>386</c:v>
                </c:pt>
                <c:pt idx="172">
                  <c:v>387</c:v>
                </c:pt>
                <c:pt idx="173">
                  <c:v>388</c:v>
                </c:pt>
                <c:pt idx="174">
                  <c:v>389</c:v>
                </c:pt>
                <c:pt idx="175">
                  <c:v>390</c:v>
                </c:pt>
                <c:pt idx="176">
                  <c:v>391</c:v>
                </c:pt>
                <c:pt idx="177">
                  <c:v>392</c:v>
                </c:pt>
                <c:pt idx="178">
                  <c:v>393</c:v>
                </c:pt>
                <c:pt idx="179">
                  <c:v>394</c:v>
                </c:pt>
                <c:pt idx="180">
                  <c:v>395</c:v>
                </c:pt>
                <c:pt idx="181">
                  <c:v>396</c:v>
                </c:pt>
                <c:pt idx="182">
                  <c:v>397</c:v>
                </c:pt>
                <c:pt idx="183">
                  <c:v>398</c:v>
                </c:pt>
                <c:pt idx="184">
                  <c:v>399</c:v>
                </c:pt>
                <c:pt idx="185">
                  <c:v>400</c:v>
                </c:pt>
                <c:pt idx="186">
                  <c:v>401</c:v>
                </c:pt>
                <c:pt idx="187">
                  <c:v>402</c:v>
                </c:pt>
                <c:pt idx="188">
                  <c:v>403</c:v>
                </c:pt>
                <c:pt idx="189">
                  <c:v>404</c:v>
                </c:pt>
                <c:pt idx="190">
                  <c:v>405</c:v>
                </c:pt>
                <c:pt idx="191">
                  <c:v>406</c:v>
                </c:pt>
                <c:pt idx="192">
                  <c:v>407</c:v>
                </c:pt>
                <c:pt idx="193">
                  <c:v>408</c:v>
                </c:pt>
                <c:pt idx="194">
                  <c:v>409</c:v>
                </c:pt>
                <c:pt idx="195">
                  <c:v>410</c:v>
                </c:pt>
                <c:pt idx="196">
                  <c:v>411</c:v>
                </c:pt>
                <c:pt idx="197">
                  <c:v>412</c:v>
                </c:pt>
                <c:pt idx="198">
                  <c:v>413</c:v>
                </c:pt>
                <c:pt idx="199">
                  <c:v>414</c:v>
                </c:pt>
                <c:pt idx="200">
                  <c:v>415</c:v>
                </c:pt>
                <c:pt idx="201">
                  <c:v>416</c:v>
                </c:pt>
                <c:pt idx="202">
                  <c:v>417</c:v>
                </c:pt>
                <c:pt idx="203">
                  <c:v>418</c:v>
                </c:pt>
                <c:pt idx="204">
                  <c:v>419</c:v>
                </c:pt>
                <c:pt idx="205">
                  <c:v>420</c:v>
                </c:pt>
                <c:pt idx="206">
                  <c:v>421</c:v>
                </c:pt>
                <c:pt idx="207">
                  <c:v>422</c:v>
                </c:pt>
                <c:pt idx="208">
                  <c:v>423</c:v>
                </c:pt>
                <c:pt idx="209">
                  <c:v>424</c:v>
                </c:pt>
                <c:pt idx="210">
                  <c:v>425</c:v>
                </c:pt>
                <c:pt idx="211">
                  <c:v>426</c:v>
                </c:pt>
                <c:pt idx="212">
                  <c:v>427</c:v>
                </c:pt>
                <c:pt idx="213">
                  <c:v>428</c:v>
                </c:pt>
                <c:pt idx="214">
                  <c:v>429</c:v>
                </c:pt>
                <c:pt idx="215">
                  <c:v>430</c:v>
                </c:pt>
                <c:pt idx="216">
                  <c:v>431</c:v>
                </c:pt>
                <c:pt idx="217">
                  <c:v>432</c:v>
                </c:pt>
                <c:pt idx="218">
                  <c:v>433</c:v>
                </c:pt>
                <c:pt idx="219">
                  <c:v>434</c:v>
                </c:pt>
                <c:pt idx="220">
                  <c:v>435</c:v>
                </c:pt>
                <c:pt idx="221">
                  <c:v>436</c:v>
                </c:pt>
                <c:pt idx="222">
                  <c:v>437</c:v>
                </c:pt>
                <c:pt idx="223">
                  <c:v>438</c:v>
                </c:pt>
                <c:pt idx="224">
                  <c:v>439</c:v>
                </c:pt>
                <c:pt idx="225">
                  <c:v>440</c:v>
                </c:pt>
                <c:pt idx="226">
                  <c:v>441</c:v>
                </c:pt>
                <c:pt idx="227">
                  <c:v>442</c:v>
                </c:pt>
                <c:pt idx="228">
                  <c:v>443</c:v>
                </c:pt>
                <c:pt idx="229">
                  <c:v>444</c:v>
                </c:pt>
                <c:pt idx="230">
                  <c:v>445</c:v>
                </c:pt>
                <c:pt idx="231">
                  <c:v>446</c:v>
                </c:pt>
                <c:pt idx="232">
                  <c:v>447</c:v>
                </c:pt>
                <c:pt idx="233">
                  <c:v>448</c:v>
                </c:pt>
                <c:pt idx="234">
                  <c:v>449</c:v>
                </c:pt>
                <c:pt idx="235">
                  <c:v>450</c:v>
                </c:pt>
                <c:pt idx="236">
                  <c:v>451</c:v>
                </c:pt>
                <c:pt idx="237">
                  <c:v>452</c:v>
                </c:pt>
                <c:pt idx="238">
                  <c:v>453</c:v>
                </c:pt>
                <c:pt idx="239">
                  <c:v>454</c:v>
                </c:pt>
                <c:pt idx="240">
                  <c:v>455</c:v>
                </c:pt>
              </c:numCache>
            </c:numRef>
          </c:xVal>
          <c:yVal>
            <c:numRef>
              <c:f>Graph!$C$217:$C$455</c:f>
              <c:numCache>
                <c:formatCode>General</c:formatCode>
                <c:ptCount val="23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9-438C-B79C-A6FFFE109772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Graph!$A$216:$A$456</c:f>
              <c:numCache>
                <c:formatCode>General</c:formatCode>
                <c:ptCount val="241"/>
                <c:pt idx="0">
                  <c:v>215</c:v>
                </c:pt>
                <c:pt idx="1">
                  <c:v>216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223</c:v>
                </c:pt>
                <c:pt idx="9">
                  <c:v>224</c:v>
                </c:pt>
                <c:pt idx="10">
                  <c:v>225</c:v>
                </c:pt>
                <c:pt idx="11">
                  <c:v>226</c:v>
                </c:pt>
                <c:pt idx="12">
                  <c:v>227</c:v>
                </c:pt>
                <c:pt idx="13">
                  <c:v>228</c:v>
                </c:pt>
                <c:pt idx="14">
                  <c:v>229</c:v>
                </c:pt>
                <c:pt idx="15">
                  <c:v>230</c:v>
                </c:pt>
                <c:pt idx="16">
                  <c:v>231</c:v>
                </c:pt>
                <c:pt idx="17">
                  <c:v>232</c:v>
                </c:pt>
                <c:pt idx="18">
                  <c:v>233</c:v>
                </c:pt>
                <c:pt idx="19">
                  <c:v>234</c:v>
                </c:pt>
                <c:pt idx="20">
                  <c:v>235</c:v>
                </c:pt>
                <c:pt idx="21">
                  <c:v>236</c:v>
                </c:pt>
                <c:pt idx="22">
                  <c:v>237</c:v>
                </c:pt>
                <c:pt idx="23">
                  <c:v>238</c:v>
                </c:pt>
                <c:pt idx="24">
                  <c:v>239</c:v>
                </c:pt>
                <c:pt idx="25">
                  <c:v>240</c:v>
                </c:pt>
                <c:pt idx="26">
                  <c:v>241</c:v>
                </c:pt>
                <c:pt idx="27">
                  <c:v>242</c:v>
                </c:pt>
                <c:pt idx="28">
                  <c:v>243</c:v>
                </c:pt>
                <c:pt idx="29">
                  <c:v>244</c:v>
                </c:pt>
                <c:pt idx="30">
                  <c:v>245</c:v>
                </c:pt>
                <c:pt idx="31">
                  <c:v>246</c:v>
                </c:pt>
                <c:pt idx="32">
                  <c:v>247</c:v>
                </c:pt>
                <c:pt idx="33">
                  <c:v>248</c:v>
                </c:pt>
                <c:pt idx="34">
                  <c:v>249</c:v>
                </c:pt>
                <c:pt idx="35">
                  <c:v>250</c:v>
                </c:pt>
                <c:pt idx="36">
                  <c:v>251</c:v>
                </c:pt>
                <c:pt idx="37">
                  <c:v>252</c:v>
                </c:pt>
                <c:pt idx="38">
                  <c:v>253</c:v>
                </c:pt>
                <c:pt idx="39">
                  <c:v>254</c:v>
                </c:pt>
                <c:pt idx="40">
                  <c:v>255</c:v>
                </c:pt>
                <c:pt idx="41">
                  <c:v>256</c:v>
                </c:pt>
                <c:pt idx="42">
                  <c:v>257</c:v>
                </c:pt>
                <c:pt idx="43">
                  <c:v>258</c:v>
                </c:pt>
                <c:pt idx="44">
                  <c:v>259</c:v>
                </c:pt>
                <c:pt idx="45">
                  <c:v>260</c:v>
                </c:pt>
                <c:pt idx="46">
                  <c:v>261</c:v>
                </c:pt>
                <c:pt idx="47">
                  <c:v>262</c:v>
                </c:pt>
                <c:pt idx="48">
                  <c:v>263</c:v>
                </c:pt>
                <c:pt idx="49">
                  <c:v>264</c:v>
                </c:pt>
                <c:pt idx="50">
                  <c:v>265</c:v>
                </c:pt>
                <c:pt idx="51">
                  <c:v>266</c:v>
                </c:pt>
                <c:pt idx="52">
                  <c:v>267</c:v>
                </c:pt>
                <c:pt idx="53">
                  <c:v>268</c:v>
                </c:pt>
                <c:pt idx="54">
                  <c:v>269</c:v>
                </c:pt>
                <c:pt idx="55">
                  <c:v>270</c:v>
                </c:pt>
                <c:pt idx="56">
                  <c:v>271</c:v>
                </c:pt>
                <c:pt idx="57">
                  <c:v>272</c:v>
                </c:pt>
                <c:pt idx="58">
                  <c:v>273</c:v>
                </c:pt>
                <c:pt idx="59">
                  <c:v>274</c:v>
                </c:pt>
                <c:pt idx="60">
                  <c:v>275</c:v>
                </c:pt>
                <c:pt idx="61">
                  <c:v>276</c:v>
                </c:pt>
                <c:pt idx="62">
                  <c:v>277</c:v>
                </c:pt>
                <c:pt idx="63">
                  <c:v>278</c:v>
                </c:pt>
                <c:pt idx="64">
                  <c:v>279</c:v>
                </c:pt>
                <c:pt idx="65">
                  <c:v>280</c:v>
                </c:pt>
                <c:pt idx="66">
                  <c:v>281</c:v>
                </c:pt>
                <c:pt idx="67">
                  <c:v>282</c:v>
                </c:pt>
                <c:pt idx="68">
                  <c:v>283</c:v>
                </c:pt>
                <c:pt idx="69">
                  <c:v>284</c:v>
                </c:pt>
                <c:pt idx="70">
                  <c:v>285</c:v>
                </c:pt>
                <c:pt idx="71">
                  <c:v>286</c:v>
                </c:pt>
                <c:pt idx="72">
                  <c:v>287</c:v>
                </c:pt>
                <c:pt idx="73">
                  <c:v>288</c:v>
                </c:pt>
                <c:pt idx="74">
                  <c:v>289</c:v>
                </c:pt>
                <c:pt idx="75">
                  <c:v>290</c:v>
                </c:pt>
                <c:pt idx="76">
                  <c:v>291</c:v>
                </c:pt>
                <c:pt idx="77">
                  <c:v>292</c:v>
                </c:pt>
                <c:pt idx="78">
                  <c:v>293</c:v>
                </c:pt>
                <c:pt idx="79">
                  <c:v>294</c:v>
                </c:pt>
                <c:pt idx="80">
                  <c:v>295</c:v>
                </c:pt>
                <c:pt idx="81">
                  <c:v>296</c:v>
                </c:pt>
                <c:pt idx="82">
                  <c:v>297</c:v>
                </c:pt>
                <c:pt idx="83">
                  <c:v>298</c:v>
                </c:pt>
                <c:pt idx="84">
                  <c:v>299</c:v>
                </c:pt>
                <c:pt idx="85">
                  <c:v>300</c:v>
                </c:pt>
                <c:pt idx="86">
                  <c:v>301</c:v>
                </c:pt>
                <c:pt idx="87">
                  <c:v>302</c:v>
                </c:pt>
                <c:pt idx="88">
                  <c:v>303</c:v>
                </c:pt>
                <c:pt idx="89">
                  <c:v>304</c:v>
                </c:pt>
                <c:pt idx="90">
                  <c:v>305</c:v>
                </c:pt>
                <c:pt idx="91">
                  <c:v>306</c:v>
                </c:pt>
                <c:pt idx="92">
                  <c:v>307</c:v>
                </c:pt>
                <c:pt idx="93">
                  <c:v>308</c:v>
                </c:pt>
                <c:pt idx="94">
                  <c:v>309</c:v>
                </c:pt>
                <c:pt idx="95">
                  <c:v>310</c:v>
                </c:pt>
                <c:pt idx="96">
                  <c:v>311</c:v>
                </c:pt>
                <c:pt idx="97">
                  <c:v>312</c:v>
                </c:pt>
                <c:pt idx="98">
                  <c:v>313</c:v>
                </c:pt>
                <c:pt idx="99">
                  <c:v>314</c:v>
                </c:pt>
                <c:pt idx="100">
                  <c:v>315</c:v>
                </c:pt>
                <c:pt idx="101">
                  <c:v>316</c:v>
                </c:pt>
                <c:pt idx="102">
                  <c:v>317</c:v>
                </c:pt>
                <c:pt idx="103">
                  <c:v>318</c:v>
                </c:pt>
                <c:pt idx="104">
                  <c:v>319</c:v>
                </c:pt>
                <c:pt idx="105">
                  <c:v>320</c:v>
                </c:pt>
                <c:pt idx="106">
                  <c:v>321</c:v>
                </c:pt>
                <c:pt idx="107">
                  <c:v>322</c:v>
                </c:pt>
                <c:pt idx="108">
                  <c:v>323</c:v>
                </c:pt>
                <c:pt idx="109">
                  <c:v>324</c:v>
                </c:pt>
                <c:pt idx="110">
                  <c:v>325</c:v>
                </c:pt>
                <c:pt idx="111">
                  <c:v>326</c:v>
                </c:pt>
                <c:pt idx="112">
                  <c:v>327</c:v>
                </c:pt>
                <c:pt idx="113">
                  <c:v>328</c:v>
                </c:pt>
                <c:pt idx="114">
                  <c:v>329</c:v>
                </c:pt>
                <c:pt idx="115">
                  <c:v>330</c:v>
                </c:pt>
                <c:pt idx="116">
                  <c:v>331</c:v>
                </c:pt>
                <c:pt idx="117">
                  <c:v>332</c:v>
                </c:pt>
                <c:pt idx="118">
                  <c:v>333</c:v>
                </c:pt>
                <c:pt idx="119">
                  <c:v>334</c:v>
                </c:pt>
                <c:pt idx="120">
                  <c:v>335</c:v>
                </c:pt>
                <c:pt idx="121">
                  <c:v>336</c:v>
                </c:pt>
                <c:pt idx="122">
                  <c:v>337</c:v>
                </c:pt>
                <c:pt idx="123">
                  <c:v>338</c:v>
                </c:pt>
                <c:pt idx="124">
                  <c:v>339</c:v>
                </c:pt>
                <c:pt idx="125">
                  <c:v>340</c:v>
                </c:pt>
                <c:pt idx="126">
                  <c:v>341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346</c:v>
                </c:pt>
                <c:pt idx="132">
                  <c:v>347</c:v>
                </c:pt>
                <c:pt idx="133">
                  <c:v>348</c:v>
                </c:pt>
                <c:pt idx="134">
                  <c:v>349</c:v>
                </c:pt>
                <c:pt idx="135">
                  <c:v>350</c:v>
                </c:pt>
                <c:pt idx="136">
                  <c:v>351</c:v>
                </c:pt>
                <c:pt idx="137">
                  <c:v>352</c:v>
                </c:pt>
                <c:pt idx="138">
                  <c:v>353</c:v>
                </c:pt>
                <c:pt idx="139">
                  <c:v>354</c:v>
                </c:pt>
                <c:pt idx="140">
                  <c:v>355</c:v>
                </c:pt>
                <c:pt idx="141">
                  <c:v>356</c:v>
                </c:pt>
                <c:pt idx="142">
                  <c:v>357</c:v>
                </c:pt>
                <c:pt idx="143">
                  <c:v>358</c:v>
                </c:pt>
                <c:pt idx="144">
                  <c:v>359</c:v>
                </c:pt>
                <c:pt idx="145">
                  <c:v>360</c:v>
                </c:pt>
                <c:pt idx="146">
                  <c:v>361</c:v>
                </c:pt>
                <c:pt idx="147">
                  <c:v>362</c:v>
                </c:pt>
                <c:pt idx="148">
                  <c:v>363</c:v>
                </c:pt>
                <c:pt idx="149">
                  <c:v>364</c:v>
                </c:pt>
                <c:pt idx="150">
                  <c:v>365</c:v>
                </c:pt>
                <c:pt idx="151">
                  <c:v>366</c:v>
                </c:pt>
                <c:pt idx="152">
                  <c:v>367</c:v>
                </c:pt>
                <c:pt idx="153">
                  <c:v>368</c:v>
                </c:pt>
                <c:pt idx="154">
                  <c:v>369</c:v>
                </c:pt>
                <c:pt idx="155">
                  <c:v>370</c:v>
                </c:pt>
                <c:pt idx="156">
                  <c:v>371</c:v>
                </c:pt>
                <c:pt idx="157">
                  <c:v>372</c:v>
                </c:pt>
                <c:pt idx="158">
                  <c:v>373</c:v>
                </c:pt>
                <c:pt idx="159">
                  <c:v>374</c:v>
                </c:pt>
                <c:pt idx="160">
                  <c:v>375</c:v>
                </c:pt>
                <c:pt idx="161">
                  <c:v>376</c:v>
                </c:pt>
                <c:pt idx="162">
                  <c:v>377</c:v>
                </c:pt>
                <c:pt idx="163">
                  <c:v>378</c:v>
                </c:pt>
                <c:pt idx="164">
                  <c:v>379</c:v>
                </c:pt>
                <c:pt idx="165">
                  <c:v>380</c:v>
                </c:pt>
                <c:pt idx="166">
                  <c:v>381</c:v>
                </c:pt>
                <c:pt idx="167">
                  <c:v>382</c:v>
                </c:pt>
                <c:pt idx="168">
                  <c:v>383</c:v>
                </c:pt>
                <c:pt idx="169">
                  <c:v>384</c:v>
                </c:pt>
                <c:pt idx="170">
                  <c:v>385</c:v>
                </c:pt>
                <c:pt idx="171">
                  <c:v>386</c:v>
                </c:pt>
                <c:pt idx="172">
                  <c:v>387</c:v>
                </c:pt>
                <c:pt idx="173">
                  <c:v>388</c:v>
                </c:pt>
                <c:pt idx="174">
                  <c:v>389</c:v>
                </c:pt>
                <c:pt idx="175">
                  <c:v>390</c:v>
                </c:pt>
                <c:pt idx="176">
                  <c:v>391</c:v>
                </c:pt>
                <c:pt idx="177">
                  <c:v>392</c:v>
                </c:pt>
                <c:pt idx="178">
                  <c:v>393</c:v>
                </c:pt>
                <c:pt idx="179">
                  <c:v>394</c:v>
                </c:pt>
                <c:pt idx="180">
                  <c:v>395</c:v>
                </c:pt>
                <c:pt idx="181">
                  <c:v>396</c:v>
                </c:pt>
                <c:pt idx="182">
                  <c:v>397</c:v>
                </c:pt>
                <c:pt idx="183">
                  <c:v>398</c:v>
                </c:pt>
                <c:pt idx="184">
                  <c:v>399</c:v>
                </c:pt>
                <c:pt idx="185">
                  <c:v>400</c:v>
                </c:pt>
                <c:pt idx="186">
                  <c:v>401</c:v>
                </c:pt>
                <c:pt idx="187">
                  <c:v>402</c:v>
                </c:pt>
                <c:pt idx="188">
                  <c:v>403</c:v>
                </c:pt>
                <c:pt idx="189">
                  <c:v>404</c:v>
                </c:pt>
                <c:pt idx="190">
                  <c:v>405</c:v>
                </c:pt>
                <c:pt idx="191">
                  <c:v>406</c:v>
                </c:pt>
                <c:pt idx="192">
                  <c:v>407</c:v>
                </c:pt>
                <c:pt idx="193">
                  <c:v>408</c:v>
                </c:pt>
                <c:pt idx="194">
                  <c:v>409</c:v>
                </c:pt>
                <c:pt idx="195">
                  <c:v>410</c:v>
                </c:pt>
                <c:pt idx="196">
                  <c:v>411</c:v>
                </c:pt>
                <c:pt idx="197">
                  <c:v>412</c:v>
                </c:pt>
                <c:pt idx="198">
                  <c:v>413</c:v>
                </c:pt>
                <c:pt idx="199">
                  <c:v>414</c:v>
                </c:pt>
                <c:pt idx="200">
                  <c:v>415</c:v>
                </c:pt>
                <c:pt idx="201">
                  <c:v>416</c:v>
                </c:pt>
                <c:pt idx="202">
                  <c:v>417</c:v>
                </c:pt>
                <c:pt idx="203">
                  <c:v>418</c:v>
                </c:pt>
                <c:pt idx="204">
                  <c:v>419</c:v>
                </c:pt>
                <c:pt idx="205">
                  <c:v>420</c:v>
                </c:pt>
                <c:pt idx="206">
                  <c:v>421</c:v>
                </c:pt>
                <c:pt idx="207">
                  <c:v>422</c:v>
                </c:pt>
                <c:pt idx="208">
                  <c:v>423</c:v>
                </c:pt>
                <c:pt idx="209">
                  <c:v>424</c:v>
                </c:pt>
                <c:pt idx="210">
                  <c:v>425</c:v>
                </c:pt>
                <c:pt idx="211">
                  <c:v>426</c:v>
                </c:pt>
                <c:pt idx="212">
                  <c:v>427</c:v>
                </c:pt>
                <c:pt idx="213">
                  <c:v>428</c:v>
                </c:pt>
                <c:pt idx="214">
                  <c:v>429</c:v>
                </c:pt>
                <c:pt idx="215">
                  <c:v>430</c:v>
                </c:pt>
                <c:pt idx="216">
                  <c:v>431</c:v>
                </c:pt>
                <c:pt idx="217">
                  <c:v>432</c:v>
                </c:pt>
                <c:pt idx="218">
                  <c:v>433</c:v>
                </c:pt>
                <c:pt idx="219">
                  <c:v>434</c:v>
                </c:pt>
                <c:pt idx="220">
                  <c:v>435</c:v>
                </c:pt>
                <c:pt idx="221">
                  <c:v>436</c:v>
                </c:pt>
                <c:pt idx="222">
                  <c:v>437</c:v>
                </c:pt>
                <c:pt idx="223">
                  <c:v>438</c:v>
                </c:pt>
                <c:pt idx="224">
                  <c:v>439</c:v>
                </c:pt>
                <c:pt idx="225">
                  <c:v>440</c:v>
                </c:pt>
                <c:pt idx="226">
                  <c:v>441</c:v>
                </c:pt>
                <c:pt idx="227">
                  <c:v>442</c:v>
                </c:pt>
                <c:pt idx="228">
                  <c:v>443</c:v>
                </c:pt>
                <c:pt idx="229">
                  <c:v>444</c:v>
                </c:pt>
                <c:pt idx="230">
                  <c:v>445</c:v>
                </c:pt>
                <c:pt idx="231">
                  <c:v>446</c:v>
                </c:pt>
                <c:pt idx="232">
                  <c:v>447</c:v>
                </c:pt>
                <c:pt idx="233">
                  <c:v>448</c:v>
                </c:pt>
                <c:pt idx="234">
                  <c:v>449</c:v>
                </c:pt>
                <c:pt idx="235">
                  <c:v>450</c:v>
                </c:pt>
                <c:pt idx="236">
                  <c:v>451</c:v>
                </c:pt>
                <c:pt idx="237">
                  <c:v>452</c:v>
                </c:pt>
                <c:pt idx="238">
                  <c:v>453</c:v>
                </c:pt>
                <c:pt idx="239">
                  <c:v>454</c:v>
                </c:pt>
                <c:pt idx="240">
                  <c:v>455</c:v>
                </c:pt>
              </c:numCache>
            </c:numRef>
          </c:xVal>
          <c:yVal>
            <c:numRef>
              <c:f>Graph!$E$217:$E$455</c:f>
              <c:numCache>
                <c:formatCode>General</c:formatCode>
                <c:ptCount val="239"/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B9-438C-B79C-A6FFFE109772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Graph!$A$216:$A$456</c:f>
              <c:numCache>
                <c:formatCode>General</c:formatCode>
                <c:ptCount val="241"/>
                <c:pt idx="0">
                  <c:v>215</c:v>
                </c:pt>
                <c:pt idx="1">
                  <c:v>216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223</c:v>
                </c:pt>
                <c:pt idx="9">
                  <c:v>224</c:v>
                </c:pt>
                <c:pt idx="10">
                  <c:v>225</c:v>
                </c:pt>
                <c:pt idx="11">
                  <c:v>226</c:v>
                </c:pt>
                <c:pt idx="12">
                  <c:v>227</c:v>
                </c:pt>
                <c:pt idx="13">
                  <c:v>228</c:v>
                </c:pt>
                <c:pt idx="14">
                  <c:v>229</c:v>
                </c:pt>
                <c:pt idx="15">
                  <c:v>230</c:v>
                </c:pt>
                <c:pt idx="16">
                  <c:v>231</c:v>
                </c:pt>
                <c:pt idx="17">
                  <c:v>232</c:v>
                </c:pt>
                <c:pt idx="18">
                  <c:v>233</c:v>
                </c:pt>
                <c:pt idx="19">
                  <c:v>234</c:v>
                </c:pt>
                <c:pt idx="20">
                  <c:v>235</c:v>
                </c:pt>
                <c:pt idx="21">
                  <c:v>236</c:v>
                </c:pt>
                <c:pt idx="22">
                  <c:v>237</c:v>
                </c:pt>
                <c:pt idx="23">
                  <c:v>238</c:v>
                </c:pt>
                <c:pt idx="24">
                  <c:v>239</c:v>
                </c:pt>
                <c:pt idx="25">
                  <c:v>240</c:v>
                </c:pt>
                <c:pt idx="26">
                  <c:v>241</c:v>
                </c:pt>
                <c:pt idx="27">
                  <c:v>242</c:v>
                </c:pt>
                <c:pt idx="28">
                  <c:v>243</c:v>
                </c:pt>
                <c:pt idx="29">
                  <c:v>244</c:v>
                </c:pt>
                <c:pt idx="30">
                  <c:v>245</c:v>
                </c:pt>
                <c:pt idx="31">
                  <c:v>246</c:v>
                </c:pt>
                <c:pt idx="32">
                  <c:v>247</c:v>
                </c:pt>
                <c:pt idx="33">
                  <c:v>248</c:v>
                </c:pt>
                <c:pt idx="34">
                  <c:v>249</c:v>
                </c:pt>
                <c:pt idx="35">
                  <c:v>250</c:v>
                </c:pt>
                <c:pt idx="36">
                  <c:v>251</c:v>
                </c:pt>
                <c:pt idx="37">
                  <c:v>252</c:v>
                </c:pt>
                <c:pt idx="38">
                  <c:v>253</c:v>
                </c:pt>
                <c:pt idx="39">
                  <c:v>254</c:v>
                </c:pt>
                <c:pt idx="40">
                  <c:v>255</c:v>
                </c:pt>
                <c:pt idx="41">
                  <c:v>256</c:v>
                </c:pt>
                <c:pt idx="42">
                  <c:v>257</c:v>
                </c:pt>
                <c:pt idx="43">
                  <c:v>258</c:v>
                </c:pt>
                <c:pt idx="44">
                  <c:v>259</c:v>
                </c:pt>
                <c:pt idx="45">
                  <c:v>260</c:v>
                </c:pt>
                <c:pt idx="46">
                  <c:v>261</c:v>
                </c:pt>
                <c:pt idx="47">
                  <c:v>262</c:v>
                </c:pt>
                <c:pt idx="48">
                  <c:v>263</c:v>
                </c:pt>
                <c:pt idx="49">
                  <c:v>264</c:v>
                </c:pt>
                <c:pt idx="50">
                  <c:v>265</c:v>
                </c:pt>
                <c:pt idx="51">
                  <c:v>266</c:v>
                </c:pt>
                <c:pt idx="52">
                  <c:v>267</c:v>
                </c:pt>
                <c:pt idx="53">
                  <c:v>268</c:v>
                </c:pt>
                <c:pt idx="54">
                  <c:v>269</c:v>
                </c:pt>
                <c:pt idx="55">
                  <c:v>270</c:v>
                </c:pt>
                <c:pt idx="56">
                  <c:v>271</c:v>
                </c:pt>
                <c:pt idx="57">
                  <c:v>272</c:v>
                </c:pt>
                <c:pt idx="58">
                  <c:v>273</c:v>
                </c:pt>
                <c:pt idx="59">
                  <c:v>274</c:v>
                </c:pt>
                <c:pt idx="60">
                  <c:v>275</c:v>
                </c:pt>
                <c:pt idx="61">
                  <c:v>276</c:v>
                </c:pt>
                <c:pt idx="62">
                  <c:v>277</c:v>
                </c:pt>
                <c:pt idx="63">
                  <c:v>278</c:v>
                </c:pt>
                <c:pt idx="64">
                  <c:v>279</c:v>
                </c:pt>
                <c:pt idx="65">
                  <c:v>280</c:v>
                </c:pt>
                <c:pt idx="66">
                  <c:v>281</c:v>
                </c:pt>
                <c:pt idx="67">
                  <c:v>282</c:v>
                </c:pt>
                <c:pt idx="68">
                  <c:v>283</c:v>
                </c:pt>
                <c:pt idx="69">
                  <c:v>284</c:v>
                </c:pt>
                <c:pt idx="70">
                  <c:v>285</c:v>
                </c:pt>
                <c:pt idx="71">
                  <c:v>286</c:v>
                </c:pt>
                <c:pt idx="72">
                  <c:v>287</c:v>
                </c:pt>
                <c:pt idx="73">
                  <c:v>288</c:v>
                </c:pt>
                <c:pt idx="74">
                  <c:v>289</c:v>
                </c:pt>
                <c:pt idx="75">
                  <c:v>290</c:v>
                </c:pt>
                <c:pt idx="76">
                  <c:v>291</c:v>
                </c:pt>
                <c:pt idx="77">
                  <c:v>292</c:v>
                </c:pt>
                <c:pt idx="78">
                  <c:v>293</c:v>
                </c:pt>
                <c:pt idx="79">
                  <c:v>294</c:v>
                </c:pt>
                <c:pt idx="80">
                  <c:v>295</c:v>
                </c:pt>
                <c:pt idx="81">
                  <c:v>296</c:v>
                </c:pt>
                <c:pt idx="82">
                  <c:v>297</c:v>
                </c:pt>
                <c:pt idx="83">
                  <c:v>298</c:v>
                </c:pt>
                <c:pt idx="84">
                  <c:v>299</c:v>
                </c:pt>
                <c:pt idx="85">
                  <c:v>300</c:v>
                </c:pt>
                <c:pt idx="86">
                  <c:v>301</c:v>
                </c:pt>
                <c:pt idx="87">
                  <c:v>302</c:v>
                </c:pt>
                <c:pt idx="88">
                  <c:v>303</c:v>
                </c:pt>
                <c:pt idx="89">
                  <c:v>304</c:v>
                </c:pt>
                <c:pt idx="90">
                  <c:v>305</c:v>
                </c:pt>
                <c:pt idx="91">
                  <c:v>306</c:v>
                </c:pt>
                <c:pt idx="92">
                  <c:v>307</c:v>
                </c:pt>
                <c:pt idx="93">
                  <c:v>308</c:v>
                </c:pt>
                <c:pt idx="94">
                  <c:v>309</c:v>
                </c:pt>
                <c:pt idx="95">
                  <c:v>310</c:v>
                </c:pt>
                <c:pt idx="96">
                  <c:v>311</c:v>
                </c:pt>
                <c:pt idx="97">
                  <c:v>312</c:v>
                </c:pt>
                <c:pt idx="98">
                  <c:v>313</c:v>
                </c:pt>
                <c:pt idx="99">
                  <c:v>314</c:v>
                </c:pt>
                <c:pt idx="100">
                  <c:v>315</c:v>
                </c:pt>
                <c:pt idx="101">
                  <c:v>316</c:v>
                </c:pt>
                <c:pt idx="102">
                  <c:v>317</c:v>
                </c:pt>
                <c:pt idx="103">
                  <c:v>318</c:v>
                </c:pt>
                <c:pt idx="104">
                  <c:v>319</c:v>
                </c:pt>
                <c:pt idx="105">
                  <c:v>320</c:v>
                </c:pt>
                <c:pt idx="106">
                  <c:v>321</c:v>
                </c:pt>
                <c:pt idx="107">
                  <c:v>322</c:v>
                </c:pt>
                <c:pt idx="108">
                  <c:v>323</c:v>
                </c:pt>
                <c:pt idx="109">
                  <c:v>324</c:v>
                </c:pt>
                <c:pt idx="110">
                  <c:v>325</c:v>
                </c:pt>
                <c:pt idx="111">
                  <c:v>326</c:v>
                </c:pt>
                <c:pt idx="112">
                  <c:v>327</c:v>
                </c:pt>
                <c:pt idx="113">
                  <c:v>328</c:v>
                </c:pt>
                <c:pt idx="114">
                  <c:v>329</c:v>
                </c:pt>
                <c:pt idx="115">
                  <c:v>330</c:v>
                </c:pt>
                <c:pt idx="116">
                  <c:v>331</c:v>
                </c:pt>
                <c:pt idx="117">
                  <c:v>332</c:v>
                </c:pt>
                <c:pt idx="118">
                  <c:v>333</c:v>
                </c:pt>
                <c:pt idx="119">
                  <c:v>334</c:v>
                </c:pt>
                <c:pt idx="120">
                  <c:v>335</c:v>
                </c:pt>
                <c:pt idx="121">
                  <c:v>336</c:v>
                </c:pt>
                <c:pt idx="122">
                  <c:v>337</c:v>
                </c:pt>
                <c:pt idx="123">
                  <c:v>338</c:v>
                </c:pt>
                <c:pt idx="124">
                  <c:v>339</c:v>
                </c:pt>
                <c:pt idx="125">
                  <c:v>340</c:v>
                </c:pt>
                <c:pt idx="126">
                  <c:v>341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346</c:v>
                </c:pt>
                <c:pt idx="132">
                  <c:v>347</c:v>
                </c:pt>
                <c:pt idx="133">
                  <c:v>348</c:v>
                </c:pt>
                <c:pt idx="134">
                  <c:v>349</c:v>
                </c:pt>
                <c:pt idx="135">
                  <c:v>350</c:v>
                </c:pt>
                <c:pt idx="136">
                  <c:v>351</c:v>
                </c:pt>
                <c:pt idx="137">
                  <c:v>352</c:v>
                </c:pt>
                <c:pt idx="138">
                  <c:v>353</c:v>
                </c:pt>
                <c:pt idx="139">
                  <c:v>354</c:v>
                </c:pt>
                <c:pt idx="140">
                  <c:v>355</c:v>
                </c:pt>
                <c:pt idx="141">
                  <c:v>356</c:v>
                </c:pt>
                <c:pt idx="142">
                  <c:v>357</c:v>
                </c:pt>
                <c:pt idx="143">
                  <c:v>358</c:v>
                </c:pt>
                <c:pt idx="144">
                  <c:v>359</c:v>
                </c:pt>
                <c:pt idx="145">
                  <c:v>360</c:v>
                </c:pt>
                <c:pt idx="146">
                  <c:v>361</c:v>
                </c:pt>
                <c:pt idx="147">
                  <c:v>362</c:v>
                </c:pt>
                <c:pt idx="148">
                  <c:v>363</c:v>
                </c:pt>
                <c:pt idx="149">
                  <c:v>364</c:v>
                </c:pt>
                <c:pt idx="150">
                  <c:v>365</c:v>
                </c:pt>
                <c:pt idx="151">
                  <c:v>366</c:v>
                </c:pt>
                <c:pt idx="152">
                  <c:v>367</c:v>
                </c:pt>
                <c:pt idx="153">
                  <c:v>368</c:v>
                </c:pt>
                <c:pt idx="154">
                  <c:v>369</c:v>
                </c:pt>
                <c:pt idx="155">
                  <c:v>370</c:v>
                </c:pt>
                <c:pt idx="156">
                  <c:v>371</c:v>
                </c:pt>
                <c:pt idx="157">
                  <c:v>372</c:v>
                </c:pt>
                <c:pt idx="158">
                  <c:v>373</c:v>
                </c:pt>
                <c:pt idx="159">
                  <c:v>374</c:v>
                </c:pt>
                <c:pt idx="160">
                  <c:v>375</c:v>
                </c:pt>
                <c:pt idx="161">
                  <c:v>376</c:v>
                </c:pt>
                <c:pt idx="162">
                  <c:v>377</c:v>
                </c:pt>
                <c:pt idx="163">
                  <c:v>378</c:v>
                </c:pt>
                <c:pt idx="164">
                  <c:v>379</c:v>
                </c:pt>
                <c:pt idx="165">
                  <c:v>380</c:v>
                </c:pt>
                <c:pt idx="166">
                  <c:v>381</c:v>
                </c:pt>
                <c:pt idx="167">
                  <c:v>382</c:v>
                </c:pt>
                <c:pt idx="168">
                  <c:v>383</c:v>
                </c:pt>
                <c:pt idx="169">
                  <c:v>384</c:v>
                </c:pt>
                <c:pt idx="170">
                  <c:v>385</c:v>
                </c:pt>
                <c:pt idx="171">
                  <c:v>386</c:v>
                </c:pt>
                <c:pt idx="172">
                  <c:v>387</c:v>
                </c:pt>
                <c:pt idx="173">
                  <c:v>388</c:v>
                </c:pt>
                <c:pt idx="174">
                  <c:v>389</c:v>
                </c:pt>
                <c:pt idx="175">
                  <c:v>390</c:v>
                </c:pt>
                <c:pt idx="176">
                  <c:v>391</c:v>
                </c:pt>
                <c:pt idx="177">
                  <c:v>392</c:v>
                </c:pt>
                <c:pt idx="178">
                  <c:v>393</c:v>
                </c:pt>
                <c:pt idx="179">
                  <c:v>394</c:v>
                </c:pt>
                <c:pt idx="180">
                  <c:v>395</c:v>
                </c:pt>
                <c:pt idx="181">
                  <c:v>396</c:v>
                </c:pt>
                <c:pt idx="182">
                  <c:v>397</c:v>
                </c:pt>
                <c:pt idx="183">
                  <c:v>398</c:v>
                </c:pt>
                <c:pt idx="184">
                  <c:v>399</c:v>
                </c:pt>
                <c:pt idx="185">
                  <c:v>400</c:v>
                </c:pt>
                <c:pt idx="186">
                  <c:v>401</c:v>
                </c:pt>
                <c:pt idx="187">
                  <c:v>402</c:v>
                </c:pt>
                <c:pt idx="188">
                  <c:v>403</c:v>
                </c:pt>
                <c:pt idx="189">
                  <c:v>404</c:v>
                </c:pt>
                <c:pt idx="190">
                  <c:v>405</c:v>
                </c:pt>
                <c:pt idx="191">
                  <c:v>406</c:v>
                </c:pt>
                <c:pt idx="192">
                  <c:v>407</c:v>
                </c:pt>
                <c:pt idx="193">
                  <c:v>408</c:v>
                </c:pt>
                <c:pt idx="194">
                  <c:v>409</c:v>
                </c:pt>
                <c:pt idx="195">
                  <c:v>410</c:v>
                </c:pt>
                <c:pt idx="196">
                  <c:v>411</c:v>
                </c:pt>
                <c:pt idx="197">
                  <c:v>412</c:v>
                </c:pt>
                <c:pt idx="198">
                  <c:v>413</c:v>
                </c:pt>
                <c:pt idx="199">
                  <c:v>414</c:v>
                </c:pt>
                <c:pt idx="200">
                  <c:v>415</c:v>
                </c:pt>
                <c:pt idx="201">
                  <c:v>416</c:v>
                </c:pt>
                <c:pt idx="202">
                  <c:v>417</c:v>
                </c:pt>
                <c:pt idx="203">
                  <c:v>418</c:v>
                </c:pt>
                <c:pt idx="204">
                  <c:v>419</c:v>
                </c:pt>
                <c:pt idx="205">
                  <c:v>420</c:v>
                </c:pt>
                <c:pt idx="206">
                  <c:v>421</c:v>
                </c:pt>
                <c:pt idx="207">
                  <c:v>422</c:v>
                </c:pt>
                <c:pt idx="208">
                  <c:v>423</c:v>
                </c:pt>
                <c:pt idx="209">
                  <c:v>424</c:v>
                </c:pt>
                <c:pt idx="210">
                  <c:v>425</c:v>
                </c:pt>
                <c:pt idx="211">
                  <c:v>426</c:v>
                </c:pt>
                <c:pt idx="212">
                  <c:v>427</c:v>
                </c:pt>
                <c:pt idx="213">
                  <c:v>428</c:v>
                </c:pt>
                <c:pt idx="214">
                  <c:v>429</c:v>
                </c:pt>
                <c:pt idx="215">
                  <c:v>430</c:v>
                </c:pt>
                <c:pt idx="216">
                  <c:v>431</c:v>
                </c:pt>
                <c:pt idx="217">
                  <c:v>432</c:v>
                </c:pt>
                <c:pt idx="218">
                  <c:v>433</c:v>
                </c:pt>
                <c:pt idx="219">
                  <c:v>434</c:v>
                </c:pt>
                <c:pt idx="220">
                  <c:v>435</c:v>
                </c:pt>
                <c:pt idx="221">
                  <c:v>436</c:v>
                </c:pt>
                <c:pt idx="222">
                  <c:v>437</c:v>
                </c:pt>
                <c:pt idx="223">
                  <c:v>438</c:v>
                </c:pt>
                <c:pt idx="224">
                  <c:v>439</c:v>
                </c:pt>
                <c:pt idx="225">
                  <c:v>440</c:v>
                </c:pt>
                <c:pt idx="226">
                  <c:v>441</c:v>
                </c:pt>
                <c:pt idx="227">
                  <c:v>442</c:v>
                </c:pt>
                <c:pt idx="228">
                  <c:v>443</c:v>
                </c:pt>
                <c:pt idx="229">
                  <c:v>444</c:v>
                </c:pt>
                <c:pt idx="230">
                  <c:v>445</c:v>
                </c:pt>
                <c:pt idx="231">
                  <c:v>446</c:v>
                </c:pt>
                <c:pt idx="232">
                  <c:v>447</c:v>
                </c:pt>
                <c:pt idx="233">
                  <c:v>448</c:v>
                </c:pt>
                <c:pt idx="234">
                  <c:v>449</c:v>
                </c:pt>
                <c:pt idx="235">
                  <c:v>450</c:v>
                </c:pt>
                <c:pt idx="236">
                  <c:v>451</c:v>
                </c:pt>
                <c:pt idx="237">
                  <c:v>452</c:v>
                </c:pt>
                <c:pt idx="238">
                  <c:v>453</c:v>
                </c:pt>
                <c:pt idx="239">
                  <c:v>454</c:v>
                </c:pt>
                <c:pt idx="240">
                  <c:v>455</c:v>
                </c:pt>
              </c:numCache>
            </c:numRef>
          </c:xVal>
          <c:yVal>
            <c:numRef>
              <c:f>Graph!$G$217:$G$455</c:f>
              <c:numCache>
                <c:formatCode>General</c:formatCode>
                <c:ptCount val="2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B9-438C-B79C-A6FFFE109772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Graph!$A$216:$A$456</c:f>
              <c:numCache>
                <c:formatCode>General</c:formatCode>
                <c:ptCount val="241"/>
                <c:pt idx="0">
                  <c:v>215</c:v>
                </c:pt>
                <c:pt idx="1">
                  <c:v>216</c:v>
                </c:pt>
                <c:pt idx="2">
                  <c:v>217</c:v>
                </c:pt>
                <c:pt idx="3">
                  <c:v>218</c:v>
                </c:pt>
                <c:pt idx="4">
                  <c:v>219</c:v>
                </c:pt>
                <c:pt idx="5">
                  <c:v>220</c:v>
                </c:pt>
                <c:pt idx="6">
                  <c:v>221</c:v>
                </c:pt>
                <c:pt idx="7">
                  <c:v>222</c:v>
                </c:pt>
                <c:pt idx="8">
                  <c:v>223</c:v>
                </c:pt>
                <c:pt idx="9">
                  <c:v>224</c:v>
                </c:pt>
                <c:pt idx="10">
                  <c:v>225</c:v>
                </c:pt>
                <c:pt idx="11">
                  <c:v>226</c:v>
                </c:pt>
                <c:pt idx="12">
                  <c:v>227</c:v>
                </c:pt>
                <c:pt idx="13">
                  <c:v>228</c:v>
                </c:pt>
                <c:pt idx="14">
                  <c:v>229</c:v>
                </c:pt>
                <c:pt idx="15">
                  <c:v>230</c:v>
                </c:pt>
                <c:pt idx="16">
                  <c:v>231</c:v>
                </c:pt>
                <c:pt idx="17">
                  <c:v>232</c:v>
                </c:pt>
                <c:pt idx="18">
                  <c:v>233</c:v>
                </c:pt>
                <c:pt idx="19">
                  <c:v>234</c:v>
                </c:pt>
                <c:pt idx="20">
                  <c:v>235</c:v>
                </c:pt>
                <c:pt idx="21">
                  <c:v>236</c:v>
                </c:pt>
                <c:pt idx="22">
                  <c:v>237</c:v>
                </c:pt>
                <c:pt idx="23">
                  <c:v>238</c:v>
                </c:pt>
                <c:pt idx="24">
                  <c:v>239</c:v>
                </c:pt>
                <c:pt idx="25">
                  <c:v>240</c:v>
                </c:pt>
                <c:pt idx="26">
                  <c:v>241</c:v>
                </c:pt>
                <c:pt idx="27">
                  <c:v>242</c:v>
                </c:pt>
                <c:pt idx="28">
                  <c:v>243</c:v>
                </c:pt>
                <c:pt idx="29">
                  <c:v>244</c:v>
                </c:pt>
                <c:pt idx="30">
                  <c:v>245</c:v>
                </c:pt>
                <c:pt idx="31">
                  <c:v>246</c:v>
                </c:pt>
                <c:pt idx="32">
                  <c:v>247</c:v>
                </c:pt>
                <c:pt idx="33">
                  <c:v>248</c:v>
                </c:pt>
                <c:pt idx="34">
                  <c:v>249</c:v>
                </c:pt>
                <c:pt idx="35">
                  <c:v>250</c:v>
                </c:pt>
                <c:pt idx="36">
                  <c:v>251</c:v>
                </c:pt>
                <c:pt idx="37">
                  <c:v>252</c:v>
                </c:pt>
                <c:pt idx="38">
                  <c:v>253</c:v>
                </c:pt>
                <c:pt idx="39">
                  <c:v>254</c:v>
                </c:pt>
                <c:pt idx="40">
                  <c:v>255</c:v>
                </c:pt>
                <c:pt idx="41">
                  <c:v>256</c:v>
                </c:pt>
                <c:pt idx="42">
                  <c:v>257</c:v>
                </c:pt>
                <c:pt idx="43">
                  <c:v>258</c:v>
                </c:pt>
                <c:pt idx="44">
                  <c:v>259</c:v>
                </c:pt>
                <c:pt idx="45">
                  <c:v>260</c:v>
                </c:pt>
                <c:pt idx="46">
                  <c:v>261</c:v>
                </c:pt>
                <c:pt idx="47">
                  <c:v>262</c:v>
                </c:pt>
                <c:pt idx="48">
                  <c:v>263</c:v>
                </c:pt>
                <c:pt idx="49">
                  <c:v>264</c:v>
                </c:pt>
                <c:pt idx="50">
                  <c:v>265</c:v>
                </c:pt>
                <c:pt idx="51">
                  <c:v>266</c:v>
                </c:pt>
                <c:pt idx="52">
                  <c:v>267</c:v>
                </c:pt>
                <c:pt idx="53">
                  <c:v>268</c:v>
                </c:pt>
                <c:pt idx="54">
                  <c:v>269</c:v>
                </c:pt>
                <c:pt idx="55">
                  <c:v>270</c:v>
                </c:pt>
                <c:pt idx="56">
                  <c:v>271</c:v>
                </c:pt>
                <c:pt idx="57">
                  <c:v>272</c:v>
                </c:pt>
                <c:pt idx="58">
                  <c:v>273</c:v>
                </c:pt>
                <c:pt idx="59">
                  <c:v>274</c:v>
                </c:pt>
                <c:pt idx="60">
                  <c:v>275</c:v>
                </c:pt>
                <c:pt idx="61">
                  <c:v>276</c:v>
                </c:pt>
                <c:pt idx="62">
                  <c:v>277</c:v>
                </c:pt>
                <c:pt idx="63">
                  <c:v>278</c:v>
                </c:pt>
                <c:pt idx="64">
                  <c:v>279</c:v>
                </c:pt>
                <c:pt idx="65">
                  <c:v>280</c:v>
                </c:pt>
                <c:pt idx="66">
                  <c:v>281</c:v>
                </c:pt>
                <c:pt idx="67">
                  <c:v>282</c:v>
                </c:pt>
                <c:pt idx="68">
                  <c:v>283</c:v>
                </c:pt>
                <c:pt idx="69">
                  <c:v>284</c:v>
                </c:pt>
                <c:pt idx="70">
                  <c:v>285</c:v>
                </c:pt>
                <c:pt idx="71">
                  <c:v>286</c:v>
                </c:pt>
                <c:pt idx="72">
                  <c:v>287</c:v>
                </c:pt>
                <c:pt idx="73">
                  <c:v>288</c:v>
                </c:pt>
                <c:pt idx="74">
                  <c:v>289</c:v>
                </c:pt>
                <c:pt idx="75">
                  <c:v>290</c:v>
                </c:pt>
                <c:pt idx="76">
                  <c:v>291</c:v>
                </c:pt>
                <c:pt idx="77">
                  <c:v>292</c:v>
                </c:pt>
                <c:pt idx="78">
                  <c:v>293</c:v>
                </c:pt>
                <c:pt idx="79">
                  <c:v>294</c:v>
                </c:pt>
                <c:pt idx="80">
                  <c:v>295</c:v>
                </c:pt>
                <c:pt idx="81">
                  <c:v>296</c:v>
                </c:pt>
                <c:pt idx="82">
                  <c:v>297</c:v>
                </c:pt>
                <c:pt idx="83">
                  <c:v>298</c:v>
                </c:pt>
                <c:pt idx="84">
                  <c:v>299</c:v>
                </c:pt>
                <c:pt idx="85">
                  <c:v>300</c:v>
                </c:pt>
                <c:pt idx="86">
                  <c:v>301</c:v>
                </c:pt>
                <c:pt idx="87">
                  <c:v>302</c:v>
                </c:pt>
                <c:pt idx="88">
                  <c:v>303</c:v>
                </c:pt>
                <c:pt idx="89">
                  <c:v>304</c:v>
                </c:pt>
                <c:pt idx="90">
                  <c:v>305</c:v>
                </c:pt>
                <c:pt idx="91">
                  <c:v>306</c:v>
                </c:pt>
                <c:pt idx="92">
                  <c:v>307</c:v>
                </c:pt>
                <c:pt idx="93">
                  <c:v>308</c:v>
                </c:pt>
                <c:pt idx="94">
                  <c:v>309</c:v>
                </c:pt>
                <c:pt idx="95">
                  <c:v>310</c:v>
                </c:pt>
                <c:pt idx="96">
                  <c:v>311</c:v>
                </c:pt>
                <c:pt idx="97">
                  <c:v>312</c:v>
                </c:pt>
                <c:pt idx="98">
                  <c:v>313</c:v>
                </c:pt>
                <c:pt idx="99">
                  <c:v>314</c:v>
                </c:pt>
                <c:pt idx="100">
                  <c:v>315</c:v>
                </c:pt>
                <c:pt idx="101">
                  <c:v>316</c:v>
                </c:pt>
                <c:pt idx="102">
                  <c:v>317</c:v>
                </c:pt>
                <c:pt idx="103">
                  <c:v>318</c:v>
                </c:pt>
                <c:pt idx="104">
                  <c:v>319</c:v>
                </c:pt>
                <c:pt idx="105">
                  <c:v>320</c:v>
                </c:pt>
                <c:pt idx="106">
                  <c:v>321</c:v>
                </c:pt>
                <c:pt idx="107">
                  <c:v>322</c:v>
                </c:pt>
                <c:pt idx="108">
                  <c:v>323</c:v>
                </c:pt>
                <c:pt idx="109">
                  <c:v>324</c:v>
                </c:pt>
                <c:pt idx="110">
                  <c:v>325</c:v>
                </c:pt>
                <c:pt idx="111">
                  <c:v>326</c:v>
                </c:pt>
                <c:pt idx="112">
                  <c:v>327</c:v>
                </c:pt>
                <c:pt idx="113">
                  <c:v>328</c:v>
                </c:pt>
                <c:pt idx="114">
                  <c:v>329</c:v>
                </c:pt>
                <c:pt idx="115">
                  <c:v>330</c:v>
                </c:pt>
                <c:pt idx="116">
                  <c:v>331</c:v>
                </c:pt>
                <c:pt idx="117">
                  <c:v>332</c:v>
                </c:pt>
                <c:pt idx="118">
                  <c:v>333</c:v>
                </c:pt>
                <c:pt idx="119">
                  <c:v>334</c:v>
                </c:pt>
                <c:pt idx="120">
                  <c:v>335</c:v>
                </c:pt>
                <c:pt idx="121">
                  <c:v>336</c:v>
                </c:pt>
                <c:pt idx="122">
                  <c:v>337</c:v>
                </c:pt>
                <c:pt idx="123">
                  <c:v>338</c:v>
                </c:pt>
                <c:pt idx="124">
                  <c:v>339</c:v>
                </c:pt>
                <c:pt idx="125">
                  <c:v>340</c:v>
                </c:pt>
                <c:pt idx="126">
                  <c:v>341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346</c:v>
                </c:pt>
                <c:pt idx="132">
                  <c:v>347</c:v>
                </c:pt>
                <c:pt idx="133">
                  <c:v>348</c:v>
                </c:pt>
                <c:pt idx="134">
                  <c:v>349</c:v>
                </c:pt>
                <c:pt idx="135">
                  <c:v>350</c:v>
                </c:pt>
                <c:pt idx="136">
                  <c:v>351</c:v>
                </c:pt>
                <c:pt idx="137">
                  <c:v>352</c:v>
                </c:pt>
                <c:pt idx="138">
                  <c:v>353</c:v>
                </c:pt>
                <c:pt idx="139">
                  <c:v>354</c:v>
                </c:pt>
                <c:pt idx="140">
                  <c:v>355</c:v>
                </c:pt>
                <c:pt idx="141">
                  <c:v>356</c:v>
                </c:pt>
                <c:pt idx="142">
                  <c:v>357</c:v>
                </c:pt>
                <c:pt idx="143">
                  <c:v>358</c:v>
                </c:pt>
                <c:pt idx="144">
                  <c:v>359</c:v>
                </c:pt>
                <c:pt idx="145">
                  <c:v>360</c:v>
                </c:pt>
                <c:pt idx="146">
                  <c:v>361</c:v>
                </c:pt>
                <c:pt idx="147">
                  <c:v>362</c:v>
                </c:pt>
                <c:pt idx="148">
                  <c:v>363</c:v>
                </c:pt>
                <c:pt idx="149">
                  <c:v>364</c:v>
                </c:pt>
                <c:pt idx="150">
                  <c:v>365</c:v>
                </c:pt>
                <c:pt idx="151">
                  <c:v>366</c:v>
                </c:pt>
                <c:pt idx="152">
                  <c:v>367</c:v>
                </c:pt>
                <c:pt idx="153">
                  <c:v>368</c:v>
                </c:pt>
                <c:pt idx="154">
                  <c:v>369</c:v>
                </c:pt>
                <c:pt idx="155">
                  <c:v>370</c:v>
                </c:pt>
                <c:pt idx="156">
                  <c:v>371</c:v>
                </c:pt>
                <c:pt idx="157">
                  <c:v>372</c:v>
                </c:pt>
                <c:pt idx="158">
                  <c:v>373</c:v>
                </c:pt>
                <c:pt idx="159">
                  <c:v>374</c:v>
                </c:pt>
                <c:pt idx="160">
                  <c:v>375</c:v>
                </c:pt>
                <c:pt idx="161">
                  <c:v>376</c:v>
                </c:pt>
                <c:pt idx="162">
                  <c:v>377</c:v>
                </c:pt>
                <c:pt idx="163">
                  <c:v>378</c:v>
                </c:pt>
                <c:pt idx="164">
                  <c:v>379</c:v>
                </c:pt>
                <c:pt idx="165">
                  <c:v>380</c:v>
                </c:pt>
                <c:pt idx="166">
                  <c:v>381</c:v>
                </c:pt>
                <c:pt idx="167">
                  <c:v>382</c:v>
                </c:pt>
                <c:pt idx="168">
                  <c:v>383</c:v>
                </c:pt>
                <c:pt idx="169">
                  <c:v>384</c:v>
                </c:pt>
                <c:pt idx="170">
                  <c:v>385</c:v>
                </c:pt>
                <c:pt idx="171">
                  <c:v>386</c:v>
                </c:pt>
                <c:pt idx="172">
                  <c:v>387</c:v>
                </c:pt>
                <c:pt idx="173">
                  <c:v>388</c:v>
                </c:pt>
                <c:pt idx="174">
                  <c:v>389</c:v>
                </c:pt>
                <c:pt idx="175">
                  <c:v>390</c:v>
                </c:pt>
                <c:pt idx="176">
                  <c:v>391</c:v>
                </c:pt>
                <c:pt idx="177">
                  <c:v>392</c:v>
                </c:pt>
                <c:pt idx="178">
                  <c:v>393</c:v>
                </c:pt>
                <c:pt idx="179">
                  <c:v>394</c:v>
                </c:pt>
                <c:pt idx="180">
                  <c:v>395</c:v>
                </c:pt>
                <c:pt idx="181">
                  <c:v>396</c:v>
                </c:pt>
                <c:pt idx="182">
                  <c:v>397</c:v>
                </c:pt>
                <c:pt idx="183">
                  <c:v>398</c:v>
                </c:pt>
                <c:pt idx="184">
                  <c:v>399</c:v>
                </c:pt>
                <c:pt idx="185">
                  <c:v>400</c:v>
                </c:pt>
                <c:pt idx="186">
                  <c:v>401</c:v>
                </c:pt>
                <c:pt idx="187">
                  <c:v>402</c:v>
                </c:pt>
                <c:pt idx="188">
                  <c:v>403</c:v>
                </c:pt>
                <c:pt idx="189">
                  <c:v>404</c:v>
                </c:pt>
                <c:pt idx="190">
                  <c:v>405</c:v>
                </c:pt>
                <c:pt idx="191">
                  <c:v>406</c:v>
                </c:pt>
                <c:pt idx="192">
                  <c:v>407</c:v>
                </c:pt>
                <c:pt idx="193">
                  <c:v>408</c:v>
                </c:pt>
                <c:pt idx="194">
                  <c:v>409</c:v>
                </c:pt>
                <c:pt idx="195">
                  <c:v>410</c:v>
                </c:pt>
                <c:pt idx="196">
                  <c:v>411</c:v>
                </c:pt>
                <c:pt idx="197">
                  <c:v>412</c:v>
                </c:pt>
                <c:pt idx="198">
                  <c:v>413</c:v>
                </c:pt>
                <c:pt idx="199">
                  <c:v>414</c:v>
                </c:pt>
                <c:pt idx="200">
                  <c:v>415</c:v>
                </c:pt>
                <c:pt idx="201">
                  <c:v>416</c:v>
                </c:pt>
                <c:pt idx="202">
                  <c:v>417</c:v>
                </c:pt>
                <c:pt idx="203">
                  <c:v>418</c:v>
                </c:pt>
                <c:pt idx="204">
                  <c:v>419</c:v>
                </c:pt>
                <c:pt idx="205">
                  <c:v>420</c:v>
                </c:pt>
                <c:pt idx="206">
                  <c:v>421</c:v>
                </c:pt>
                <c:pt idx="207">
                  <c:v>422</c:v>
                </c:pt>
                <c:pt idx="208">
                  <c:v>423</c:v>
                </c:pt>
                <c:pt idx="209">
                  <c:v>424</c:v>
                </c:pt>
                <c:pt idx="210">
                  <c:v>425</c:v>
                </c:pt>
                <c:pt idx="211">
                  <c:v>426</c:v>
                </c:pt>
                <c:pt idx="212">
                  <c:v>427</c:v>
                </c:pt>
                <c:pt idx="213">
                  <c:v>428</c:v>
                </c:pt>
                <c:pt idx="214">
                  <c:v>429</c:v>
                </c:pt>
                <c:pt idx="215">
                  <c:v>430</c:v>
                </c:pt>
                <c:pt idx="216">
                  <c:v>431</c:v>
                </c:pt>
                <c:pt idx="217">
                  <c:v>432</c:v>
                </c:pt>
                <c:pt idx="218">
                  <c:v>433</c:v>
                </c:pt>
                <c:pt idx="219">
                  <c:v>434</c:v>
                </c:pt>
                <c:pt idx="220">
                  <c:v>435</c:v>
                </c:pt>
                <c:pt idx="221">
                  <c:v>436</c:v>
                </c:pt>
                <c:pt idx="222">
                  <c:v>437</c:v>
                </c:pt>
                <c:pt idx="223">
                  <c:v>438</c:v>
                </c:pt>
                <c:pt idx="224">
                  <c:v>439</c:v>
                </c:pt>
                <c:pt idx="225">
                  <c:v>440</c:v>
                </c:pt>
                <c:pt idx="226">
                  <c:v>441</c:v>
                </c:pt>
                <c:pt idx="227">
                  <c:v>442</c:v>
                </c:pt>
                <c:pt idx="228">
                  <c:v>443</c:v>
                </c:pt>
                <c:pt idx="229">
                  <c:v>444</c:v>
                </c:pt>
                <c:pt idx="230">
                  <c:v>445</c:v>
                </c:pt>
                <c:pt idx="231">
                  <c:v>446</c:v>
                </c:pt>
                <c:pt idx="232">
                  <c:v>447</c:v>
                </c:pt>
                <c:pt idx="233">
                  <c:v>448</c:v>
                </c:pt>
                <c:pt idx="234">
                  <c:v>449</c:v>
                </c:pt>
                <c:pt idx="235">
                  <c:v>450</c:v>
                </c:pt>
                <c:pt idx="236">
                  <c:v>451</c:v>
                </c:pt>
                <c:pt idx="237">
                  <c:v>452</c:v>
                </c:pt>
                <c:pt idx="238">
                  <c:v>453</c:v>
                </c:pt>
                <c:pt idx="239">
                  <c:v>454</c:v>
                </c:pt>
                <c:pt idx="240">
                  <c:v>455</c:v>
                </c:pt>
              </c:numCache>
            </c:numRef>
          </c:xVal>
          <c:yVal>
            <c:numRef>
              <c:f>Graph!$H$217:$H$455</c:f>
              <c:numCache>
                <c:formatCode>General</c:formatCode>
                <c:ptCount val="2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B9-438C-B79C-A6FFFE109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447871"/>
        <c:axId val="1887237455"/>
      </c:scatterChart>
      <c:valAx>
        <c:axId val="1906447871"/>
        <c:scaling>
          <c:orientation val="minMax"/>
          <c:max val="455"/>
          <c:min val="215"/>
        </c:scaling>
        <c:delete val="0"/>
        <c:axPos val="b"/>
        <c:numFmt formatCode="General" sourceLinked="1"/>
        <c:majorTickMark val="out"/>
        <c:minorTickMark val="none"/>
        <c:tickLblPos val="nextTo"/>
        <c:crossAx val="1887237455"/>
        <c:crosses val="autoZero"/>
        <c:crossBetween val="midCat"/>
      </c:valAx>
      <c:valAx>
        <c:axId val="18872374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064478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Graph!$A$458:$A$697</c:f>
              <c:numCache>
                <c:formatCode>General</c:formatCode>
                <c:ptCount val="240"/>
                <c:pt idx="0">
                  <c:v>457</c:v>
                </c:pt>
                <c:pt idx="1">
                  <c:v>458</c:v>
                </c:pt>
                <c:pt idx="2">
                  <c:v>459</c:v>
                </c:pt>
                <c:pt idx="3">
                  <c:v>460</c:v>
                </c:pt>
                <c:pt idx="4">
                  <c:v>461</c:v>
                </c:pt>
                <c:pt idx="5">
                  <c:v>462</c:v>
                </c:pt>
                <c:pt idx="6">
                  <c:v>463</c:v>
                </c:pt>
                <c:pt idx="7">
                  <c:v>464</c:v>
                </c:pt>
                <c:pt idx="8">
                  <c:v>465</c:v>
                </c:pt>
                <c:pt idx="9">
                  <c:v>466</c:v>
                </c:pt>
                <c:pt idx="10">
                  <c:v>467</c:v>
                </c:pt>
                <c:pt idx="11">
                  <c:v>468</c:v>
                </c:pt>
                <c:pt idx="12">
                  <c:v>469</c:v>
                </c:pt>
                <c:pt idx="13">
                  <c:v>470</c:v>
                </c:pt>
                <c:pt idx="14">
                  <c:v>471</c:v>
                </c:pt>
                <c:pt idx="15">
                  <c:v>472</c:v>
                </c:pt>
                <c:pt idx="16">
                  <c:v>473</c:v>
                </c:pt>
                <c:pt idx="17">
                  <c:v>474</c:v>
                </c:pt>
                <c:pt idx="18">
                  <c:v>475</c:v>
                </c:pt>
                <c:pt idx="19">
                  <c:v>476</c:v>
                </c:pt>
                <c:pt idx="20">
                  <c:v>477</c:v>
                </c:pt>
                <c:pt idx="21">
                  <c:v>478</c:v>
                </c:pt>
                <c:pt idx="22">
                  <c:v>479</c:v>
                </c:pt>
                <c:pt idx="23">
                  <c:v>480</c:v>
                </c:pt>
                <c:pt idx="24">
                  <c:v>481</c:v>
                </c:pt>
                <c:pt idx="25">
                  <c:v>482</c:v>
                </c:pt>
                <c:pt idx="26">
                  <c:v>483</c:v>
                </c:pt>
                <c:pt idx="27">
                  <c:v>484</c:v>
                </c:pt>
                <c:pt idx="28">
                  <c:v>485</c:v>
                </c:pt>
                <c:pt idx="29">
                  <c:v>486</c:v>
                </c:pt>
                <c:pt idx="30">
                  <c:v>487</c:v>
                </c:pt>
                <c:pt idx="31">
                  <c:v>488</c:v>
                </c:pt>
                <c:pt idx="32">
                  <c:v>489</c:v>
                </c:pt>
                <c:pt idx="33">
                  <c:v>490</c:v>
                </c:pt>
                <c:pt idx="34">
                  <c:v>491</c:v>
                </c:pt>
                <c:pt idx="35">
                  <c:v>492</c:v>
                </c:pt>
                <c:pt idx="36">
                  <c:v>493</c:v>
                </c:pt>
                <c:pt idx="37">
                  <c:v>494</c:v>
                </c:pt>
                <c:pt idx="38">
                  <c:v>495</c:v>
                </c:pt>
                <c:pt idx="39">
                  <c:v>496</c:v>
                </c:pt>
                <c:pt idx="40">
                  <c:v>497</c:v>
                </c:pt>
                <c:pt idx="41">
                  <c:v>498</c:v>
                </c:pt>
                <c:pt idx="42">
                  <c:v>499</c:v>
                </c:pt>
                <c:pt idx="43">
                  <c:v>500</c:v>
                </c:pt>
                <c:pt idx="44">
                  <c:v>501</c:v>
                </c:pt>
                <c:pt idx="45">
                  <c:v>502</c:v>
                </c:pt>
                <c:pt idx="46">
                  <c:v>503</c:v>
                </c:pt>
                <c:pt idx="47">
                  <c:v>504</c:v>
                </c:pt>
                <c:pt idx="48">
                  <c:v>505</c:v>
                </c:pt>
                <c:pt idx="49">
                  <c:v>506</c:v>
                </c:pt>
                <c:pt idx="50">
                  <c:v>507</c:v>
                </c:pt>
                <c:pt idx="51">
                  <c:v>508</c:v>
                </c:pt>
                <c:pt idx="52">
                  <c:v>509</c:v>
                </c:pt>
                <c:pt idx="53">
                  <c:v>510</c:v>
                </c:pt>
                <c:pt idx="54">
                  <c:v>511</c:v>
                </c:pt>
                <c:pt idx="55">
                  <c:v>512</c:v>
                </c:pt>
                <c:pt idx="56">
                  <c:v>513</c:v>
                </c:pt>
                <c:pt idx="57">
                  <c:v>514</c:v>
                </c:pt>
                <c:pt idx="58">
                  <c:v>515</c:v>
                </c:pt>
                <c:pt idx="59">
                  <c:v>516</c:v>
                </c:pt>
                <c:pt idx="60">
                  <c:v>517</c:v>
                </c:pt>
                <c:pt idx="61">
                  <c:v>518</c:v>
                </c:pt>
                <c:pt idx="62">
                  <c:v>519</c:v>
                </c:pt>
                <c:pt idx="63">
                  <c:v>520</c:v>
                </c:pt>
                <c:pt idx="64">
                  <c:v>521</c:v>
                </c:pt>
                <c:pt idx="65">
                  <c:v>522</c:v>
                </c:pt>
                <c:pt idx="66">
                  <c:v>523</c:v>
                </c:pt>
                <c:pt idx="67">
                  <c:v>524</c:v>
                </c:pt>
                <c:pt idx="68">
                  <c:v>525</c:v>
                </c:pt>
                <c:pt idx="69">
                  <c:v>526</c:v>
                </c:pt>
                <c:pt idx="70">
                  <c:v>527</c:v>
                </c:pt>
                <c:pt idx="71">
                  <c:v>528</c:v>
                </c:pt>
                <c:pt idx="72">
                  <c:v>529</c:v>
                </c:pt>
                <c:pt idx="73">
                  <c:v>530</c:v>
                </c:pt>
                <c:pt idx="74">
                  <c:v>531</c:v>
                </c:pt>
                <c:pt idx="75">
                  <c:v>532</c:v>
                </c:pt>
                <c:pt idx="76">
                  <c:v>533</c:v>
                </c:pt>
                <c:pt idx="77">
                  <c:v>534</c:v>
                </c:pt>
                <c:pt idx="78">
                  <c:v>535</c:v>
                </c:pt>
                <c:pt idx="79">
                  <c:v>536</c:v>
                </c:pt>
                <c:pt idx="80">
                  <c:v>537</c:v>
                </c:pt>
                <c:pt idx="81">
                  <c:v>538</c:v>
                </c:pt>
                <c:pt idx="82">
                  <c:v>539</c:v>
                </c:pt>
                <c:pt idx="83">
                  <c:v>540</c:v>
                </c:pt>
                <c:pt idx="84">
                  <c:v>541</c:v>
                </c:pt>
                <c:pt idx="85">
                  <c:v>542</c:v>
                </c:pt>
                <c:pt idx="86">
                  <c:v>543</c:v>
                </c:pt>
                <c:pt idx="87">
                  <c:v>544</c:v>
                </c:pt>
                <c:pt idx="88">
                  <c:v>545</c:v>
                </c:pt>
                <c:pt idx="89">
                  <c:v>546</c:v>
                </c:pt>
                <c:pt idx="90">
                  <c:v>547</c:v>
                </c:pt>
                <c:pt idx="91">
                  <c:v>548</c:v>
                </c:pt>
                <c:pt idx="92">
                  <c:v>549</c:v>
                </c:pt>
                <c:pt idx="93">
                  <c:v>550</c:v>
                </c:pt>
                <c:pt idx="94">
                  <c:v>551</c:v>
                </c:pt>
                <c:pt idx="95">
                  <c:v>552</c:v>
                </c:pt>
                <c:pt idx="96">
                  <c:v>553</c:v>
                </c:pt>
                <c:pt idx="97">
                  <c:v>554</c:v>
                </c:pt>
                <c:pt idx="98">
                  <c:v>555</c:v>
                </c:pt>
                <c:pt idx="99">
                  <c:v>556</c:v>
                </c:pt>
                <c:pt idx="100">
                  <c:v>557</c:v>
                </c:pt>
                <c:pt idx="101">
                  <c:v>558</c:v>
                </c:pt>
                <c:pt idx="102">
                  <c:v>559</c:v>
                </c:pt>
                <c:pt idx="103">
                  <c:v>560</c:v>
                </c:pt>
                <c:pt idx="104">
                  <c:v>561</c:v>
                </c:pt>
                <c:pt idx="105">
                  <c:v>562</c:v>
                </c:pt>
                <c:pt idx="106">
                  <c:v>563</c:v>
                </c:pt>
                <c:pt idx="107">
                  <c:v>564</c:v>
                </c:pt>
                <c:pt idx="108">
                  <c:v>565</c:v>
                </c:pt>
                <c:pt idx="109">
                  <c:v>566</c:v>
                </c:pt>
                <c:pt idx="110">
                  <c:v>567</c:v>
                </c:pt>
                <c:pt idx="111">
                  <c:v>568</c:v>
                </c:pt>
                <c:pt idx="112">
                  <c:v>569</c:v>
                </c:pt>
                <c:pt idx="113">
                  <c:v>570</c:v>
                </c:pt>
                <c:pt idx="114">
                  <c:v>571</c:v>
                </c:pt>
                <c:pt idx="115">
                  <c:v>572</c:v>
                </c:pt>
                <c:pt idx="116">
                  <c:v>573</c:v>
                </c:pt>
                <c:pt idx="117">
                  <c:v>574</c:v>
                </c:pt>
                <c:pt idx="118">
                  <c:v>575</c:v>
                </c:pt>
                <c:pt idx="119">
                  <c:v>576</c:v>
                </c:pt>
                <c:pt idx="120">
                  <c:v>577</c:v>
                </c:pt>
                <c:pt idx="121">
                  <c:v>578</c:v>
                </c:pt>
                <c:pt idx="122">
                  <c:v>579</c:v>
                </c:pt>
                <c:pt idx="123">
                  <c:v>580</c:v>
                </c:pt>
                <c:pt idx="124">
                  <c:v>581</c:v>
                </c:pt>
                <c:pt idx="125">
                  <c:v>582</c:v>
                </c:pt>
                <c:pt idx="126">
                  <c:v>583</c:v>
                </c:pt>
                <c:pt idx="127">
                  <c:v>584</c:v>
                </c:pt>
                <c:pt idx="128">
                  <c:v>585</c:v>
                </c:pt>
                <c:pt idx="129">
                  <c:v>586</c:v>
                </c:pt>
                <c:pt idx="130">
                  <c:v>587</c:v>
                </c:pt>
                <c:pt idx="131">
                  <c:v>588</c:v>
                </c:pt>
                <c:pt idx="132">
                  <c:v>589</c:v>
                </c:pt>
                <c:pt idx="133">
                  <c:v>590</c:v>
                </c:pt>
                <c:pt idx="134">
                  <c:v>591</c:v>
                </c:pt>
                <c:pt idx="135">
                  <c:v>592</c:v>
                </c:pt>
                <c:pt idx="136">
                  <c:v>593</c:v>
                </c:pt>
                <c:pt idx="137">
                  <c:v>594</c:v>
                </c:pt>
                <c:pt idx="138">
                  <c:v>595</c:v>
                </c:pt>
                <c:pt idx="139">
                  <c:v>596</c:v>
                </c:pt>
                <c:pt idx="140">
                  <c:v>597</c:v>
                </c:pt>
                <c:pt idx="141">
                  <c:v>598</c:v>
                </c:pt>
                <c:pt idx="142">
                  <c:v>599</c:v>
                </c:pt>
                <c:pt idx="143">
                  <c:v>600</c:v>
                </c:pt>
                <c:pt idx="144">
                  <c:v>601</c:v>
                </c:pt>
                <c:pt idx="145">
                  <c:v>602</c:v>
                </c:pt>
                <c:pt idx="146">
                  <c:v>603</c:v>
                </c:pt>
                <c:pt idx="147">
                  <c:v>604</c:v>
                </c:pt>
                <c:pt idx="148">
                  <c:v>605</c:v>
                </c:pt>
                <c:pt idx="149">
                  <c:v>606</c:v>
                </c:pt>
                <c:pt idx="150">
                  <c:v>607</c:v>
                </c:pt>
                <c:pt idx="151">
                  <c:v>608</c:v>
                </c:pt>
                <c:pt idx="152">
                  <c:v>609</c:v>
                </c:pt>
                <c:pt idx="153">
                  <c:v>610</c:v>
                </c:pt>
                <c:pt idx="154">
                  <c:v>611</c:v>
                </c:pt>
                <c:pt idx="155">
                  <c:v>612</c:v>
                </c:pt>
                <c:pt idx="156">
                  <c:v>613</c:v>
                </c:pt>
                <c:pt idx="157">
                  <c:v>614</c:v>
                </c:pt>
                <c:pt idx="158">
                  <c:v>615</c:v>
                </c:pt>
                <c:pt idx="159">
                  <c:v>616</c:v>
                </c:pt>
                <c:pt idx="160">
                  <c:v>617</c:v>
                </c:pt>
                <c:pt idx="161">
                  <c:v>618</c:v>
                </c:pt>
                <c:pt idx="162">
                  <c:v>619</c:v>
                </c:pt>
                <c:pt idx="163">
                  <c:v>620</c:v>
                </c:pt>
                <c:pt idx="164">
                  <c:v>621</c:v>
                </c:pt>
                <c:pt idx="165">
                  <c:v>622</c:v>
                </c:pt>
                <c:pt idx="166">
                  <c:v>623</c:v>
                </c:pt>
                <c:pt idx="167">
                  <c:v>624</c:v>
                </c:pt>
                <c:pt idx="168">
                  <c:v>625</c:v>
                </c:pt>
                <c:pt idx="169">
                  <c:v>626</c:v>
                </c:pt>
                <c:pt idx="170">
                  <c:v>627</c:v>
                </c:pt>
                <c:pt idx="171">
                  <c:v>628</c:v>
                </c:pt>
                <c:pt idx="172">
                  <c:v>629</c:v>
                </c:pt>
                <c:pt idx="173">
                  <c:v>630</c:v>
                </c:pt>
                <c:pt idx="174">
                  <c:v>631</c:v>
                </c:pt>
                <c:pt idx="175">
                  <c:v>632</c:v>
                </c:pt>
                <c:pt idx="176">
                  <c:v>633</c:v>
                </c:pt>
                <c:pt idx="177">
                  <c:v>634</c:v>
                </c:pt>
                <c:pt idx="178">
                  <c:v>635</c:v>
                </c:pt>
                <c:pt idx="179">
                  <c:v>636</c:v>
                </c:pt>
                <c:pt idx="180">
                  <c:v>637</c:v>
                </c:pt>
                <c:pt idx="181">
                  <c:v>638</c:v>
                </c:pt>
                <c:pt idx="182">
                  <c:v>639</c:v>
                </c:pt>
                <c:pt idx="183">
                  <c:v>640</c:v>
                </c:pt>
                <c:pt idx="184">
                  <c:v>641</c:v>
                </c:pt>
                <c:pt idx="185">
                  <c:v>642</c:v>
                </c:pt>
                <c:pt idx="186">
                  <c:v>643</c:v>
                </c:pt>
                <c:pt idx="187">
                  <c:v>644</c:v>
                </c:pt>
                <c:pt idx="188">
                  <c:v>645</c:v>
                </c:pt>
                <c:pt idx="189">
                  <c:v>646</c:v>
                </c:pt>
                <c:pt idx="190">
                  <c:v>647</c:v>
                </c:pt>
                <c:pt idx="191">
                  <c:v>648</c:v>
                </c:pt>
                <c:pt idx="192">
                  <c:v>649</c:v>
                </c:pt>
                <c:pt idx="193">
                  <c:v>650</c:v>
                </c:pt>
                <c:pt idx="194">
                  <c:v>651</c:v>
                </c:pt>
                <c:pt idx="195">
                  <c:v>652</c:v>
                </c:pt>
                <c:pt idx="196">
                  <c:v>653</c:v>
                </c:pt>
                <c:pt idx="197">
                  <c:v>654</c:v>
                </c:pt>
                <c:pt idx="198">
                  <c:v>655</c:v>
                </c:pt>
                <c:pt idx="199">
                  <c:v>656</c:v>
                </c:pt>
                <c:pt idx="200">
                  <c:v>657</c:v>
                </c:pt>
                <c:pt idx="201">
                  <c:v>658</c:v>
                </c:pt>
                <c:pt idx="202">
                  <c:v>659</c:v>
                </c:pt>
                <c:pt idx="203">
                  <c:v>660</c:v>
                </c:pt>
                <c:pt idx="204">
                  <c:v>661</c:v>
                </c:pt>
                <c:pt idx="205">
                  <c:v>662</c:v>
                </c:pt>
                <c:pt idx="206">
                  <c:v>663</c:v>
                </c:pt>
                <c:pt idx="207">
                  <c:v>664</c:v>
                </c:pt>
                <c:pt idx="208">
                  <c:v>665</c:v>
                </c:pt>
                <c:pt idx="209">
                  <c:v>666</c:v>
                </c:pt>
                <c:pt idx="210">
                  <c:v>667</c:v>
                </c:pt>
                <c:pt idx="211">
                  <c:v>668</c:v>
                </c:pt>
                <c:pt idx="212">
                  <c:v>669</c:v>
                </c:pt>
                <c:pt idx="213">
                  <c:v>670</c:v>
                </c:pt>
                <c:pt idx="214">
                  <c:v>671</c:v>
                </c:pt>
                <c:pt idx="215">
                  <c:v>672</c:v>
                </c:pt>
                <c:pt idx="216">
                  <c:v>673</c:v>
                </c:pt>
                <c:pt idx="217">
                  <c:v>674</c:v>
                </c:pt>
                <c:pt idx="218">
                  <c:v>675</c:v>
                </c:pt>
                <c:pt idx="219">
                  <c:v>676</c:v>
                </c:pt>
                <c:pt idx="220">
                  <c:v>677</c:v>
                </c:pt>
                <c:pt idx="221">
                  <c:v>678</c:v>
                </c:pt>
                <c:pt idx="222">
                  <c:v>679</c:v>
                </c:pt>
                <c:pt idx="223">
                  <c:v>680</c:v>
                </c:pt>
                <c:pt idx="224">
                  <c:v>681</c:v>
                </c:pt>
                <c:pt idx="225">
                  <c:v>682</c:v>
                </c:pt>
                <c:pt idx="226">
                  <c:v>683</c:v>
                </c:pt>
                <c:pt idx="227">
                  <c:v>684</c:v>
                </c:pt>
                <c:pt idx="228">
                  <c:v>685</c:v>
                </c:pt>
                <c:pt idx="229">
                  <c:v>686</c:v>
                </c:pt>
                <c:pt idx="230">
                  <c:v>687</c:v>
                </c:pt>
                <c:pt idx="231">
                  <c:v>688</c:v>
                </c:pt>
                <c:pt idx="232">
                  <c:v>689</c:v>
                </c:pt>
                <c:pt idx="233">
                  <c:v>690</c:v>
                </c:pt>
                <c:pt idx="234">
                  <c:v>691</c:v>
                </c:pt>
                <c:pt idx="235">
                  <c:v>692</c:v>
                </c:pt>
                <c:pt idx="236">
                  <c:v>693</c:v>
                </c:pt>
                <c:pt idx="237">
                  <c:v>694</c:v>
                </c:pt>
                <c:pt idx="238">
                  <c:v>695</c:v>
                </c:pt>
                <c:pt idx="239">
                  <c:v>696</c:v>
                </c:pt>
              </c:numCache>
            </c:numRef>
          </c:xVal>
          <c:yVal>
            <c:numRef>
              <c:f>Graph!$D$459:$D$696</c:f>
              <c:numCache>
                <c:formatCode>General</c:formatCode>
                <c:ptCount val="23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65-4E79-92DE-D9A1DF1673DD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Graph!$A$458:$A$697</c:f>
              <c:numCache>
                <c:formatCode>General</c:formatCode>
                <c:ptCount val="240"/>
                <c:pt idx="0">
                  <c:v>457</c:v>
                </c:pt>
                <c:pt idx="1">
                  <c:v>458</c:v>
                </c:pt>
                <c:pt idx="2">
                  <c:v>459</c:v>
                </c:pt>
                <c:pt idx="3">
                  <c:v>460</c:v>
                </c:pt>
                <c:pt idx="4">
                  <c:v>461</c:v>
                </c:pt>
                <c:pt idx="5">
                  <c:v>462</c:v>
                </c:pt>
                <c:pt idx="6">
                  <c:v>463</c:v>
                </c:pt>
                <c:pt idx="7">
                  <c:v>464</c:v>
                </c:pt>
                <c:pt idx="8">
                  <c:v>465</c:v>
                </c:pt>
                <c:pt idx="9">
                  <c:v>466</c:v>
                </c:pt>
                <c:pt idx="10">
                  <c:v>467</c:v>
                </c:pt>
                <c:pt idx="11">
                  <c:v>468</c:v>
                </c:pt>
                <c:pt idx="12">
                  <c:v>469</c:v>
                </c:pt>
                <c:pt idx="13">
                  <c:v>470</c:v>
                </c:pt>
                <c:pt idx="14">
                  <c:v>471</c:v>
                </c:pt>
                <c:pt idx="15">
                  <c:v>472</c:v>
                </c:pt>
                <c:pt idx="16">
                  <c:v>473</c:v>
                </c:pt>
                <c:pt idx="17">
                  <c:v>474</c:v>
                </c:pt>
                <c:pt idx="18">
                  <c:v>475</c:v>
                </c:pt>
                <c:pt idx="19">
                  <c:v>476</c:v>
                </c:pt>
                <c:pt idx="20">
                  <c:v>477</c:v>
                </c:pt>
                <c:pt idx="21">
                  <c:v>478</c:v>
                </c:pt>
                <c:pt idx="22">
                  <c:v>479</c:v>
                </c:pt>
                <c:pt idx="23">
                  <c:v>480</c:v>
                </c:pt>
                <c:pt idx="24">
                  <c:v>481</c:v>
                </c:pt>
                <c:pt idx="25">
                  <c:v>482</c:v>
                </c:pt>
                <c:pt idx="26">
                  <c:v>483</c:v>
                </c:pt>
                <c:pt idx="27">
                  <c:v>484</c:v>
                </c:pt>
                <c:pt idx="28">
                  <c:v>485</c:v>
                </c:pt>
                <c:pt idx="29">
                  <c:v>486</c:v>
                </c:pt>
                <c:pt idx="30">
                  <c:v>487</c:v>
                </c:pt>
                <c:pt idx="31">
                  <c:v>488</c:v>
                </c:pt>
                <c:pt idx="32">
                  <c:v>489</c:v>
                </c:pt>
                <c:pt idx="33">
                  <c:v>490</c:v>
                </c:pt>
                <c:pt idx="34">
                  <c:v>491</c:v>
                </c:pt>
                <c:pt idx="35">
                  <c:v>492</c:v>
                </c:pt>
                <c:pt idx="36">
                  <c:v>493</c:v>
                </c:pt>
                <c:pt idx="37">
                  <c:v>494</c:v>
                </c:pt>
                <c:pt idx="38">
                  <c:v>495</c:v>
                </c:pt>
                <c:pt idx="39">
                  <c:v>496</c:v>
                </c:pt>
                <c:pt idx="40">
                  <c:v>497</c:v>
                </c:pt>
                <c:pt idx="41">
                  <c:v>498</c:v>
                </c:pt>
                <c:pt idx="42">
                  <c:v>499</c:v>
                </c:pt>
                <c:pt idx="43">
                  <c:v>500</c:v>
                </c:pt>
                <c:pt idx="44">
                  <c:v>501</c:v>
                </c:pt>
                <c:pt idx="45">
                  <c:v>502</c:v>
                </c:pt>
                <c:pt idx="46">
                  <c:v>503</c:v>
                </c:pt>
                <c:pt idx="47">
                  <c:v>504</c:v>
                </c:pt>
                <c:pt idx="48">
                  <c:v>505</c:v>
                </c:pt>
                <c:pt idx="49">
                  <c:v>506</c:v>
                </c:pt>
                <c:pt idx="50">
                  <c:v>507</c:v>
                </c:pt>
                <c:pt idx="51">
                  <c:v>508</c:v>
                </c:pt>
                <c:pt idx="52">
                  <c:v>509</c:v>
                </c:pt>
                <c:pt idx="53">
                  <c:v>510</c:v>
                </c:pt>
                <c:pt idx="54">
                  <c:v>511</c:v>
                </c:pt>
                <c:pt idx="55">
                  <c:v>512</c:v>
                </c:pt>
                <c:pt idx="56">
                  <c:v>513</c:v>
                </c:pt>
                <c:pt idx="57">
                  <c:v>514</c:v>
                </c:pt>
                <c:pt idx="58">
                  <c:v>515</c:v>
                </c:pt>
                <c:pt idx="59">
                  <c:v>516</c:v>
                </c:pt>
                <c:pt idx="60">
                  <c:v>517</c:v>
                </c:pt>
                <c:pt idx="61">
                  <c:v>518</c:v>
                </c:pt>
                <c:pt idx="62">
                  <c:v>519</c:v>
                </c:pt>
                <c:pt idx="63">
                  <c:v>520</c:v>
                </c:pt>
                <c:pt idx="64">
                  <c:v>521</c:v>
                </c:pt>
                <c:pt idx="65">
                  <c:v>522</c:v>
                </c:pt>
                <c:pt idx="66">
                  <c:v>523</c:v>
                </c:pt>
                <c:pt idx="67">
                  <c:v>524</c:v>
                </c:pt>
                <c:pt idx="68">
                  <c:v>525</c:v>
                </c:pt>
                <c:pt idx="69">
                  <c:v>526</c:v>
                </c:pt>
                <c:pt idx="70">
                  <c:v>527</c:v>
                </c:pt>
                <c:pt idx="71">
                  <c:v>528</c:v>
                </c:pt>
                <c:pt idx="72">
                  <c:v>529</c:v>
                </c:pt>
                <c:pt idx="73">
                  <c:v>530</c:v>
                </c:pt>
                <c:pt idx="74">
                  <c:v>531</c:v>
                </c:pt>
                <c:pt idx="75">
                  <c:v>532</c:v>
                </c:pt>
                <c:pt idx="76">
                  <c:v>533</c:v>
                </c:pt>
                <c:pt idx="77">
                  <c:v>534</c:v>
                </c:pt>
                <c:pt idx="78">
                  <c:v>535</c:v>
                </c:pt>
                <c:pt idx="79">
                  <c:v>536</c:v>
                </c:pt>
                <c:pt idx="80">
                  <c:v>537</c:v>
                </c:pt>
                <c:pt idx="81">
                  <c:v>538</c:v>
                </c:pt>
                <c:pt idx="82">
                  <c:v>539</c:v>
                </c:pt>
                <c:pt idx="83">
                  <c:v>540</c:v>
                </c:pt>
                <c:pt idx="84">
                  <c:v>541</c:v>
                </c:pt>
                <c:pt idx="85">
                  <c:v>542</c:v>
                </c:pt>
                <c:pt idx="86">
                  <c:v>543</c:v>
                </c:pt>
                <c:pt idx="87">
                  <c:v>544</c:v>
                </c:pt>
                <c:pt idx="88">
                  <c:v>545</c:v>
                </c:pt>
                <c:pt idx="89">
                  <c:v>546</c:v>
                </c:pt>
                <c:pt idx="90">
                  <c:v>547</c:v>
                </c:pt>
                <c:pt idx="91">
                  <c:v>548</c:v>
                </c:pt>
                <c:pt idx="92">
                  <c:v>549</c:v>
                </c:pt>
                <c:pt idx="93">
                  <c:v>550</c:v>
                </c:pt>
                <c:pt idx="94">
                  <c:v>551</c:v>
                </c:pt>
                <c:pt idx="95">
                  <c:v>552</c:v>
                </c:pt>
                <c:pt idx="96">
                  <c:v>553</c:v>
                </c:pt>
                <c:pt idx="97">
                  <c:v>554</c:v>
                </c:pt>
                <c:pt idx="98">
                  <c:v>555</c:v>
                </c:pt>
                <c:pt idx="99">
                  <c:v>556</c:v>
                </c:pt>
                <c:pt idx="100">
                  <c:v>557</c:v>
                </c:pt>
                <c:pt idx="101">
                  <c:v>558</c:v>
                </c:pt>
                <c:pt idx="102">
                  <c:v>559</c:v>
                </c:pt>
                <c:pt idx="103">
                  <c:v>560</c:v>
                </c:pt>
                <c:pt idx="104">
                  <c:v>561</c:v>
                </c:pt>
                <c:pt idx="105">
                  <c:v>562</c:v>
                </c:pt>
                <c:pt idx="106">
                  <c:v>563</c:v>
                </c:pt>
                <c:pt idx="107">
                  <c:v>564</c:v>
                </c:pt>
                <c:pt idx="108">
                  <c:v>565</c:v>
                </c:pt>
                <c:pt idx="109">
                  <c:v>566</c:v>
                </c:pt>
                <c:pt idx="110">
                  <c:v>567</c:v>
                </c:pt>
                <c:pt idx="111">
                  <c:v>568</c:v>
                </c:pt>
                <c:pt idx="112">
                  <c:v>569</c:v>
                </c:pt>
                <c:pt idx="113">
                  <c:v>570</c:v>
                </c:pt>
                <c:pt idx="114">
                  <c:v>571</c:v>
                </c:pt>
                <c:pt idx="115">
                  <c:v>572</c:v>
                </c:pt>
                <c:pt idx="116">
                  <c:v>573</c:v>
                </c:pt>
                <c:pt idx="117">
                  <c:v>574</c:v>
                </c:pt>
                <c:pt idx="118">
                  <c:v>575</c:v>
                </c:pt>
                <c:pt idx="119">
                  <c:v>576</c:v>
                </c:pt>
                <c:pt idx="120">
                  <c:v>577</c:v>
                </c:pt>
                <c:pt idx="121">
                  <c:v>578</c:v>
                </c:pt>
                <c:pt idx="122">
                  <c:v>579</c:v>
                </c:pt>
                <c:pt idx="123">
                  <c:v>580</c:v>
                </c:pt>
                <c:pt idx="124">
                  <c:v>581</c:v>
                </c:pt>
                <c:pt idx="125">
                  <c:v>582</c:v>
                </c:pt>
                <c:pt idx="126">
                  <c:v>583</c:v>
                </c:pt>
                <c:pt idx="127">
                  <c:v>584</c:v>
                </c:pt>
                <c:pt idx="128">
                  <c:v>585</c:v>
                </c:pt>
                <c:pt idx="129">
                  <c:v>586</c:v>
                </c:pt>
                <c:pt idx="130">
                  <c:v>587</c:v>
                </c:pt>
                <c:pt idx="131">
                  <c:v>588</c:v>
                </c:pt>
                <c:pt idx="132">
                  <c:v>589</c:v>
                </c:pt>
                <c:pt idx="133">
                  <c:v>590</c:v>
                </c:pt>
                <c:pt idx="134">
                  <c:v>591</c:v>
                </c:pt>
                <c:pt idx="135">
                  <c:v>592</c:v>
                </c:pt>
                <c:pt idx="136">
                  <c:v>593</c:v>
                </c:pt>
                <c:pt idx="137">
                  <c:v>594</c:v>
                </c:pt>
                <c:pt idx="138">
                  <c:v>595</c:v>
                </c:pt>
                <c:pt idx="139">
                  <c:v>596</c:v>
                </c:pt>
                <c:pt idx="140">
                  <c:v>597</c:v>
                </c:pt>
                <c:pt idx="141">
                  <c:v>598</c:v>
                </c:pt>
                <c:pt idx="142">
                  <c:v>599</c:v>
                </c:pt>
                <c:pt idx="143">
                  <c:v>600</c:v>
                </c:pt>
                <c:pt idx="144">
                  <c:v>601</c:v>
                </c:pt>
                <c:pt idx="145">
                  <c:v>602</c:v>
                </c:pt>
                <c:pt idx="146">
                  <c:v>603</c:v>
                </c:pt>
                <c:pt idx="147">
                  <c:v>604</c:v>
                </c:pt>
                <c:pt idx="148">
                  <c:v>605</c:v>
                </c:pt>
                <c:pt idx="149">
                  <c:v>606</c:v>
                </c:pt>
                <c:pt idx="150">
                  <c:v>607</c:v>
                </c:pt>
                <c:pt idx="151">
                  <c:v>608</c:v>
                </c:pt>
                <c:pt idx="152">
                  <c:v>609</c:v>
                </c:pt>
                <c:pt idx="153">
                  <c:v>610</c:v>
                </c:pt>
                <c:pt idx="154">
                  <c:v>611</c:v>
                </c:pt>
                <c:pt idx="155">
                  <c:v>612</c:v>
                </c:pt>
                <c:pt idx="156">
                  <c:v>613</c:v>
                </c:pt>
                <c:pt idx="157">
                  <c:v>614</c:v>
                </c:pt>
                <c:pt idx="158">
                  <c:v>615</c:v>
                </c:pt>
                <c:pt idx="159">
                  <c:v>616</c:v>
                </c:pt>
                <c:pt idx="160">
                  <c:v>617</c:v>
                </c:pt>
                <c:pt idx="161">
                  <c:v>618</c:v>
                </c:pt>
                <c:pt idx="162">
                  <c:v>619</c:v>
                </c:pt>
                <c:pt idx="163">
                  <c:v>620</c:v>
                </c:pt>
                <c:pt idx="164">
                  <c:v>621</c:v>
                </c:pt>
                <c:pt idx="165">
                  <c:v>622</c:v>
                </c:pt>
                <c:pt idx="166">
                  <c:v>623</c:v>
                </c:pt>
                <c:pt idx="167">
                  <c:v>624</c:v>
                </c:pt>
                <c:pt idx="168">
                  <c:v>625</c:v>
                </c:pt>
                <c:pt idx="169">
                  <c:v>626</c:v>
                </c:pt>
                <c:pt idx="170">
                  <c:v>627</c:v>
                </c:pt>
                <c:pt idx="171">
                  <c:v>628</c:v>
                </c:pt>
                <c:pt idx="172">
                  <c:v>629</c:v>
                </c:pt>
                <c:pt idx="173">
                  <c:v>630</c:v>
                </c:pt>
                <c:pt idx="174">
                  <c:v>631</c:v>
                </c:pt>
                <c:pt idx="175">
                  <c:v>632</c:v>
                </c:pt>
                <c:pt idx="176">
                  <c:v>633</c:v>
                </c:pt>
                <c:pt idx="177">
                  <c:v>634</c:v>
                </c:pt>
                <c:pt idx="178">
                  <c:v>635</c:v>
                </c:pt>
                <c:pt idx="179">
                  <c:v>636</c:v>
                </c:pt>
                <c:pt idx="180">
                  <c:v>637</c:v>
                </c:pt>
                <c:pt idx="181">
                  <c:v>638</c:v>
                </c:pt>
                <c:pt idx="182">
                  <c:v>639</c:v>
                </c:pt>
                <c:pt idx="183">
                  <c:v>640</c:v>
                </c:pt>
                <c:pt idx="184">
                  <c:v>641</c:v>
                </c:pt>
                <c:pt idx="185">
                  <c:v>642</c:v>
                </c:pt>
                <c:pt idx="186">
                  <c:v>643</c:v>
                </c:pt>
                <c:pt idx="187">
                  <c:v>644</c:v>
                </c:pt>
                <c:pt idx="188">
                  <c:v>645</c:v>
                </c:pt>
                <c:pt idx="189">
                  <c:v>646</c:v>
                </c:pt>
                <c:pt idx="190">
                  <c:v>647</c:v>
                </c:pt>
                <c:pt idx="191">
                  <c:v>648</c:v>
                </c:pt>
                <c:pt idx="192">
                  <c:v>649</c:v>
                </c:pt>
                <c:pt idx="193">
                  <c:v>650</c:v>
                </c:pt>
                <c:pt idx="194">
                  <c:v>651</c:v>
                </c:pt>
                <c:pt idx="195">
                  <c:v>652</c:v>
                </c:pt>
                <c:pt idx="196">
                  <c:v>653</c:v>
                </c:pt>
                <c:pt idx="197">
                  <c:v>654</c:v>
                </c:pt>
                <c:pt idx="198">
                  <c:v>655</c:v>
                </c:pt>
                <c:pt idx="199">
                  <c:v>656</c:v>
                </c:pt>
                <c:pt idx="200">
                  <c:v>657</c:v>
                </c:pt>
                <c:pt idx="201">
                  <c:v>658</c:v>
                </c:pt>
                <c:pt idx="202">
                  <c:v>659</c:v>
                </c:pt>
                <c:pt idx="203">
                  <c:v>660</c:v>
                </c:pt>
                <c:pt idx="204">
                  <c:v>661</c:v>
                </c:pt>
                <c:pt idx="205">
                  <c:v>662</c:v>
                </c:pt>
                <c:pt idx="206">
                  <c:v>663</c:v>
                </c:pt>
                <c:pt idx="207">
                  <c:v>664</c:v>
                </c:pt>
                <c:pt idx="208">
                  <c:v>665</c:v>
                </c:pt>
                <c:pt idx="209">
                  <c:v>666</c:v>
                </c:pt>
                <c:pt idx="210">
                  <c:v>667</c:v>
                </c:pt>
                <c:pt idx="211">
                  <c:v>668</c:v>
                </c:pt>
                <c:pt idx="212">
                  <c:v>669</c:v>
                </c:pt>
                <c:pt idx="213">
                  <c:v>670</c:v>
                </c:pt>
                <c:pt idx="214">
                  <c:v>671</c:v>
                </c:pt>
                <c:pt idx="215">
                  <c:v>672</c:v>
                </c:pt>
                <c:pt idx="216">
                  <c:v>673</c:v>
                </c:pt>
                <c:pt idx="217">
                  <c:v>674</c:v>
                </c:pt>
                <c:pt idx="218">
                  <c:v>675</c:v>
                </c:pt>
                <c:pt idx="219">
                  <c:v>676</c:v>
                </c:pt>
                <c:pt idx="220">
                  <c:v>677</c:v>
                </c:pt>
                <c:pt idx="221">
                  <c:v>678</c:v>
                </c:pt>
                <c:pt idx="222">
                  <c:v>679</c:v>
                </c:pt>
                <c:pt idx="223">
                  <c:v>680</c:v>
                </c:pt>
                <c:pt idx="224">
                  <c:v>681</c:v>
                </c:pt>
                <c:pt idx="225">
                  <c:v>682</c:v>
                </c:pt>
                <c:pt idx="226">
                  <c:v>683</c:v>
                </c:pt>
                <c:pt idx="227">
                  <c:v>684</c:v>
                </c:pt>
                <c:pt idx="228">
                  <c:v>685</c:v>
                </c:pt>
                <c:pt idx="229">
                  <c:v>686</c:v>
                </c:pt>
                <c:pt idx="230">
                  <c:v>687</c:v>
                </c:pt>
                <c:pt idx="231">
                  <c:v>688</c:v>
                </c:pt>
                <c:pt idx="232">
                  <c:v>689</c:v>
                </c:pt>
                <c:pt idx="233">
                  <c:v>690</c:v>
                </c:pt>
                <c:pt idx="234">
                  <c:v>691</c:v>
                </c:pt>
                <c:pt idx="235">
                  <c:v>692</c:v>
                </c:pt>
                <c:pt idx="236">
                  <c:v>693</c:v>
                </c:pt>
                <c:pt idx="237">
                  <c:v>694</c:v>
                </c:pt>
                <c:pt idx="238">
                  <c:v>695</c:v>
                </c:pt>
                <c:pt idx="239">
                  <c:v>696</c:v>
                </c:pt>
              </c:numCache>
            </c:numRef>
          </c:xVal>
          <c:yVal>
            <c:numRef>
              <c:f>Graph!$B$459:$B$696</c:f>
              <c:numCache>
                <c:formatCode>General</c:formatCode>
                <c:ptCount val="238"/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65-4E79-92DE-D9A1DF1673DD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Graph!$A$458:$A$697</c:f>
              <c:numCache>
                <c:formatCode>General</c:formatCode>
                <c:ptCount val="240"/>
                <c:pt idx="0">
                  <c:v>457</c:v>
                </c:pt>
                <c:pt idx="1">
                  <c:v>458</c:v>
                </c:pt>
                <c:pt idx="2">
                  <c:v>459</c:v>
                </c:pt>
                <c:pt idx="3">
                  <c:v>460</c:v>
                </c:pt>
                <c:pt idx="4">
                  <c:v>461</c:v>
                </c:pt>
                <c:pt idx="5">
                  <c:v>462</c:v>
                </c:pt>
                <c:pt idx="6">
                  <c:v>463</c:v>
                </c:pt>
                <c:pt idx="7">
                  <c:v>464</c:v>
                </c:pt>
                <c:pt idx="8">
                  <c:v>465</c:v>
                </c:pt>
                <c:pt idx="9">
                  <c:v>466</c:v>
                </c:pt>
                <c:pt idx="10">
                  <c:v>467</c:v>
                </c:pt>
                <c:pt idx="11">
                  <c:v>468</c:v>
                </c:pt>
                <c:pt idx="12">
                  <c:v>469</c:v>
                </c:pt>
                <c:pt idx="13">
                  <c:v>470</c:v>
                </c:pt>
                <c:pt idx="14">
                  <c:v>471</c:v>
                </c:pt>
                <c:pt idx="15">
                  <c:v>472</c:v>
                </c:pt>
                <c:pt idx="16">
                  <c:v>473</c:v>
                </c:pt>
                <c:pt idx="17">
                  <c:v>474</c:v>
                </c:pt>
                <c:pt idx="18">
                  <c:v>475</c:v>
                </c:pt>
                <c:pt idx="19">
                  <c:v>476</c:v>
                </c:pt>
                <c:pt idx="20">
                  <c:v>477</c:v>
                </c:pt>
                <c:pt idx="21">
                  <c:v>478</c:v>
                </c:pt>
                <c:pt idx="22">
                  <c:v>479</c:v>
                </c:pt>
                <c:pt idx="23">
                  <c:v>480</c:v>
                </c:pt>
                <c:pt idx="24">
                  <c:v>481</c:v>
                </c:pt>
                <c:pt idx="25">
                  <c:v>482</c:v>
                </c:pt>
                <c:pt idx="26">
                  <c:v>483</c:v>
                </c:pt>
                <c:pt idx="27">
                  <c:v>484</c:v>
                </c:pt>
                <c:pt idx="28">
                  <c:v>485</c:v>
                </c:pt>
                <c:pt idx="29">
                  <c:v>486</c:v>
                </c:pt>
                <c:pt idx="30">
                  <c:v>487</c:v>
                </c:pt>
                <c:pt idx="31">
                  <c:v>488</c:v>
                </c:pt>
                <c:pt idx="32">
                  <c:v>489</c:v>
                </c:pt>
                <c:pt idx="33">
                  <c:v>490</c:v>
                </c:pt>
                <c:pt idx="34">
                  <c:v>491</c:v>
                </c:pt>
                <c:pt idx="35">
                  <c:v>492</c:v>
                </c:pt>
                <c:pt idx="36">
                  <c:v>493</c:v>
                </c:pt>
                <c:pt idx="37">
                  <c:v>494</c:v>
                </c:pt>
                <c:pt idx="38">
                  <c:v>495</c:v>
                </c:pt>
                <c:pt idx="39">
                  <c:v>496</c:v>
                </c:pt>
                <c:pt idx="40">
                  <c:v>497</c:v>
                </c:pt>
                <c:pt idx="41">
                  <c:v>498</c:v>
                </c:pt>
                <c:pt idx="42">
                  <c:v>499</c:v>
                </c:pt>
                <c:pt idx="43">
                  <c:v>500</c:v>
                </c:pt>
                <c:pt idx="44">
                  <c:v>501</c:v>
                </c:pt>
                <c:pt idx="45">
                  <c:v>502</c:v>
                </c:pt>
                <c:pt idx="46">
                  <c:v>503</c:v>
                </c:pt>
                <c:pt idx="47">
                  <c:v>504</c:v>
                </c:pt>
                <c:pt idx="48">
                  <c:v>505</c:v>
                </c:pt>
                <c:pt idx="49">
                  <c:v>506</c:v>
                </c:pt>
                <c:pt idx="50">
                  <c:v>507</c:v>
                </c:pt>
                <c:pt idx="51">
                  <c:v>508</c:v>
                </c:pt>
                <c:pt idx="52">
                  <c:v>509</c:v>
                </c:pt>
                <c:pt idx="53">
                  <c:v>510</c:v>
                </c:pt>
                <c:pt idx="54">
                  <c:v>511</c:v>
                </c:pt>
                <c:pt idx="55">
                  <c:v>512</c:v>
                </c:pt>
                <c:pt idx="56">
                  <c:v>513</c:v>
                </c:pt>
                <c:pt idx="57">
                  <c:v>514</c:v>
                </c:pt>
                <c:pt idx="58">
                  <c:v>515</c:v>
                </c:pt>
                <c:pt idx="59">
                  <c:v>516</c:v>
                </c:pt>
                <c:pt idx="60">
                  <c:v>517</c:v>
                </c:pt>
                <c:pt idx="61">
                  <c:v>518</c:v>
                </c:pt>
                <c:pt idx="62">
                  <c:v>519</c:v>
                </c:pt>
                <c:pt idx="63">
                  <c:v>520</c:v>
                </c:pt>
                <c:pt idx="64">
                  <c:v>521</c:v>
                </c:pt>
                <c:pt idx="65">
                  <c:v>522</c:v>
                </c:pt>
                <c:pt idx="66">
                  <c:v>523</c:v>
                </c:pt>
                <c:pt idx="67">
                  <c:v>524</c:v>
                </c:pt>
                <c:pt idx="68">
                  <c:v>525</c:v>
                </c:pt>
                <c:pt idx="69">
                  <c:v>526</c:v>
                </c:pt>
                <c:pt idx="70">
                  <c:v>527</c:v>
                </c:pt>
                <c:pt idx="71">
                  <c:v>528</c:v>
                </c:pt>
                <c:pt idx="72">
                  <c:v>529</c:v>
                </c:pt>
                <c:pt idx="73">
                  <c:v>530</c:v>
                </c:pt>
                <c:pt idx="74">
                  <c:v>531</c:v>
                </c:pt>
                <c:pt idx="75">
                  <c:v>532</c:v>
                </c:pt>
                <c:pt idx="76">
                  <c:v>533</c:v>
                </c:pt>
                <c:pt idx="77">
                  <c:v>534</c:v>
                </c:pt>
                <c:pt idx="78">
                  <c:v>535</c:v>
                </c:pt>
                <c:pt idx="79">
                  <c:v>536</c:v>
                </c:pt>
                <c:pt idx="80">
                  <c:v>537</c:v>
                </c:pt>
                <c:pt idx="81">
                  <c:v>538</c:v>
                </c:pt>
                <c:pt idx="82">
                  <c:v>539</c:v>
                </c:pt>
                <c:pt idx="83">
                  <c:v>540</c:v>
                </c:pt>
                <c:pt idx="84">
                  <c:v>541</c:v>
                </c:pt>
                <c:pt idx="85">
                  <c:v>542</c:v>
                </c:pt>
                <c:pt idx="86">
                  <c:v>543</c:v>
                </c:pt>
                <c:pt idx="87">
                  <c:v>544</c:v>
                </c:pt>
                <c:pt idx="88">
                  <c:v>545</c:v>
                </c:pt>
                <c:pt idx="89">
                  <c:v>546</c:v>
                </c:pt>
                <c:pt idx="90">
                  <c:v>547</c:v>
                </c:pt>
                <c:pt idx="91">
                  <c:v>548</c:v>
                </c:pt>
                <c:pt idx="92">
                  <c:v>549</c:v>
                </c:pt>
                <c:pt idx="93">
                  <c:v>550</c:v>
                </c:pt>
                <c:pt idx="94">
                  <c:v>551</c:v>
                </c:pt>
                <c:pt idx="95">
                  <c:v>552</c:v>
                </c:pt>
                <c:pt idx="96">
                  <c:v>553</c:v>
                </c:pt>
                <c:pt idx="97">
                  <c:v>554</c:v>
                </c:pt>
                <c:pt idx="98">
                  <c:v>555</c:v>
                </c:pt>
                <c:pt idx="99">
                  <c:v>556</c:v>
                </c:pt>
                <c:pt idx="100">
                  <c:v>557</c:v>
                </c:pt>
                <c:pt idx="101">
                  <c:v>558</c:v>
                </c:pt>
                <c:pt idx="102">
                  <c:v>559</c:v>
                </c:pt>
                <c:pt idx="103">
                  <c:v>560</c:v>
                </c:pt>
                <c:pt idx="104">
                  <c:v>561</c:v>
                </c:pt>
                <c:pt idx="105">
                  <c:v>562</c:v>
                </c:pt>
                <c:pt idx="106">
                  <c:v>563</c:v>
                </c:pt>
                <c:pt idx="107">
                  <c:v>564</c:v>
                </c:pt>
                <c:pt idx="108">
                  <c:v>565</c:v>
                </c:pt>
                <c:pt idx="109">
                  <c:v>566</c:v>
                </c:pt>
                <c:pt idx="110">
                  <c:v>567</c:v>
                </c:pt>
                <c:pt idx="111">
                  <c:v>568</c:v>
                </c:pt>
                <c:pt idx="112">
                  <c:v>569</c:v>
                </c:pt>
                <c:pt idx="113">
                  <c:v>570</c:v>
                </c:pt>
                <c:pt idx="114">
                  <c:v>571</c:v>
                </c:pt>
                <c:pt idx="115">
                  <c:v>572</c:v>
                </c:pt>
                <c:pt idx="116">
                  <c:v>573</c:v>
                </c:pt>
                <c:pt idx="117">
                  <c:v>574</c:v>
                </c:pt>
                <c:pt idx="118">
                  <c:v>575</c:v>
                </c:pt>
                <c:pt idx="119">
                  <c:v>576</c:v>
                </c:pt>
                <c:pt idx="120">
                  <c:v>577</c:v>
                </c:pt>
                <c:pt idx="121">
                  <c:v>578</c:v>
                </c:pt>
                <c:pt idx="122">
                  <c:v>579</c:v>
                </c:pt>
                <c:pt idx="123">
                  <c:v>580</c:v>
                </c:pt>
                <c:pt idx="124">
                  <c:v>581</c:v>
                </c:pt>
                <c:pt idx="125">
                  <c:v>582</c:v>
                </c:pt>
                <c:pt idx="126">
                  <c:v>583</c:v>
                </c:pt>
                <c:pt idx="127">
                  <c:v>584</c:v>
                </c:pt>
                <c:pt idx="128">
                  <c:v>585</c:v>
                </c:pt>
                <c:pt idx="129">
                  <c:v>586</c:v>
                </c:pt>
                <c:pt idx="130">
                  <c:v>587</c:v>
                </c:pt>
                <c:pt idx="131">
                  <c:v>588</c:v>
                </c:pt>
                <c:pt idx="132">
                  <c:v>589</c:v>
                </c:pt>
                <c:pt idx="133">
                  <c:v>590</c:v>
                </c:pt>
                <c:pt idx="134">
                  <c:v>591</c:v>
                </c:pt>
                <c:pt idx="135">
                  <c:v>592</c:v>
                </c:pt>
                <c:pt idx="136">
                  <c:v>593</c:v>
                </c:pt>
                <c:pt idx="137">
                  <c:v>594</c:v>
                </c:pt>
                <c:pt idx="138">
                  <c:v>595</c:v>
                </c:pt>
                <c:pt idx="139">
                  <c:v>596</c:v>
                </c:pt>
                <c:pt idx="140">
                  <c:v>597</c:v>
                </c:pt>
                <c:pt idx="141">
                  <c:v>598</c:v>
                </c:pt>
                <c:pt idx="142">
                  <c:v>599</c:v>
                </c:pt>
                <c:pt idx="143">
                  <c:v>600</c:v>
                </c:pt>
                <c:pt idx="144">
                  <c:v>601</c:v>
                </c:pt>
                <c:pt idx="145">
                  <c:v>602</c:v>
                </c:pt>
                <c:pt idx="146">
                  <c:v>603</c:v>
                </c:pt>
                <c:pt idx="147">
                  <c:v>604</c:v>
                </c:pt>
                <c:pt idx="148">
                  <c:v>605</c:v>
                </c:pt>
                <c:pt idx="149">
                  <c:v>606</c:v>
                </c:pt>
                <c:pt idx="150">
                  <c:v>607</c:v>
                </c:pt>
                <c:pt idx="151">
                  <c:v>608</c:v>
                </c:pt>
                <c:pt idx="152">
                  <c:v>609</c:v>
                </c:pt>
                <c:pt idx="153">
                  <c:v>610</c:v>
                </c:pt>
                <c:pt idx="154">
                  <c:v>611</c:v>
                </c:pt>
                <c:pt idx="155">
                  <c:v>612</c:v>
                </c:pt>
                <c:pt idx="156">
                  <c:v>613</c:v>
                </c:pt>
                <c:pt idx="157">
                  <c:v>614</c:v>
                </c:pt>
                <c:pt idx="158">
                  <c:v>615</c:v>
                </c:pt>
                <c:pt idx="159">
                  <c:v>616</c:v>
                </c:pt>
                <c:pt idx="160">
                  <c:v>617</c:v>
                </c:pt>
                <c:pt idx="161">
                  <c:v>618</c:v>
                </c:pt>
                <c:pt idx="162">
                  <c:v>619</c:v>
                </c:pt>
                <c:pt idx="163">
                  <c:v>620</c:v>
                </c:pt>
                <c:pt idx="164">
                  <c:v>621</c:v>
                </c:pt>
                <c:pt idx="165">
                  <c:v>622</c:v>
                </c:pt>
                <c:pt idx="166">
                  <c:v>623</c:v>
                </c:pt>
                <c:pt idx="167">
                  <c:v>624</c:v>
                </c:pt>
                <c:pt idx="168">
                  <c:v>625</c:v>
                </c:pt>
                <c:pt idx="169">
                  <c:v>626</c:v>
                </c:pt>
                <c:pt idx="170">
                  <c:v>627</c:v>
                </c:pt>
                <c:pt idx="171">
                  <c:v>628</c:v>
                </c:pt>
                <c:pt idx="172">
                  <c:v>629</c:v>
                </c:pt>
                <c:pt idx="173">
                  <c:v>630</c:v>
                </c:pt>
                <c:pt idx="174">
                  <c:v>631</c:v>
                </c:pt>
                <c:pt idx="175">
                  <c:v>632</c:v>
                </c:pt>
                <c:pt idx="176">
                  <c:v>633</c:v>
                </c:pt>
                <c:pt idx="177">
                  <c:v>634</c:v>
                </c:pt>
                <c:pt idx="178">
                  <c:v>635</c:v>
                </c:pt>
                <c:pt idx="179">
                  <c:v>636</c:v>
                </c:pt>
                <c:pt idx="180">
                  <c:v>637</c:v>
                </c:pt>
                <c:pt idx="181">
                  <c:v>638</c:v>
                </c:pt>
                <c:pt idx="182">
                  <c:v>639</c:v>
                </c:pt>
                <c:pt idx="183">
                  <c:v>640</c:v>
                </c:pt>
                <c:pt idx="184">
                  <c:v>641</c:v>
                </c:pt>
                <c:pt idx="185">
                  <c:v>642</c:v>
                </c:pt>
                <c:pt idx="186">
                  <c:v>643</c:v>
                </c:pt>
                <c:pt idx="187">
                  <c:v>644</c:v>
                </c:pt>
                <c:pt idx="188">
                  <c:v>645</c:v>
                </c:pt>
                <c:pt idx="189">
                  <c:v>646</c:v>
                </c:pt>
                <c:pt idx="190">
                  <c:v>647</c:v>
                </c:pt>
                <c:pt idx="191">
                  <c:v>648</c:v>
                </c:pt>
                <c:pt idx="192">
                  <c:v>649</c:v>
                </c:pt>
                <c:pt idx="193">
                  <c:v>650</c:v>
                </c:pt>
                <c:pt idx="194">
                  <c:v>651</c:v>
                </c:pt>
                <c:pt idx="195">
                  <c:v>652</c:v>
                </c:pt>
                <c:pt idx="196">
                  <c:v>653</c:v>
                </c:pt>
                <c:pt idx="197">
                  <c:v>654</c:v>
                </c:pt>
                <c:pt idx="198">
                  <c:v>655</c:v>
                </c:pt>
                <c:pt idx="199">
                  <c:v>656</c:v>
                </c:pt>
                <c:pt idx="200">
                  <c:v>657</c:v>
                </c:pt>
                <c:pt idx="201">
                  <c:v>658</c:v>
                </c:pt>
                <c:pt idx="202">
                  <c:v>659</c:v>
                </c:pt>
                <c:pt idx="203">
                  <c:v>660</c:v>
                </c:pt>
                <c:pt idx="204">
                  <c:v>661</c:v>
                </c:pt>
                <c:pt idx="205">
                  <c:v>662</c:v>
                </c:pt>
                <c:pt idx="206">
                  <c:v>663</c:v>
                </c:pt>
                <c:pt idx="207">
                  <c:v>664</c:v>
                </c:pt>
                <c:pt idx="208">
                  <c:v>665</c:v>
                </c:pt>
                <c:pt idx="209">
                  <c:v>666</c:v>
                </c:pt>
                <c:pt idx="210">
                  <c:v>667</c:v>
                </c:pt>
                <c:pt idx="211">
                  <c:v>668</c:v>
                </c:pt>
                <c:pt idx="212">
                  <c:v>669</c:v>
                </c:pt>
                <c:pt idx="213">
                  <c:v>670</c:v>
                </c:pt>
                <c:pt idx="214">
                  <c:v>671</c:v>
                </c:pt>
                <c:pt idx="215">
                  <c:v>672</c:v>
                </c:pt>
                <c:pt idx="216">
                  <c:v>673</c:v>
                </c:pt>
                <c:pt idx="217">
                  <c:v>674</c:v>
                </c:pt>
                <c:pt idx="218">
                  <c:v>675</c:v>
                </c:pt>
                <c:pt idx="219">
                  <c:v>676</c:v>
                </c:pt>
                <c:pt idx="220">
                  <c:v>677</c:v>
                </c:pt>
                <c:pt idx="221">
                  <c:v>678</c:v>
                </c:pt>
                <c:pt idx="222">
                  <c:v>679</c:v>
                </c:pt>
                <c:pt idx="223">
                  <c:v>680</c:v>
                </c:pt>
                <c:pt idx="224">
                  <c:v>681</c:v>
                </c:pt>
                <c:pt idx="225">
                  <c:v>682</c:v>
                </c:pt>
                <c:pt idx="226">
                  <c:v>683</c:v>
                </c:pt>
                <c:pt idx="227">
                  <c:v>684</c:v>
                </c:pt>
                <c:pt idx="228">
                  <c:v>685</c:v>
                </c:pt>
                <c:pt idx="229">
                  <c:v>686</c:v>
                </c:pt>
                <c:pt idx="230">
                  <c:v>687</c:v>
                </c:pt>
                <c:pt idx="231">
                  <c:v>688</c:v>
                </c:pt>
                <c:pt idx="232">
                  <c:v>689</c:v>
                </c:pt>
                <c:pt idx="233">
                  <c:v>690</c:v>
                </c:pt>
                <c:pt idx="234">
                  <c:v>691</c:v>
                </c:pt>
                <c:pt idx="235">
                  <c:v>692</c:v>
                </c:pt>
                <c:pt idx="236">
                  <c:v>693</c:v>
                </c:pt>
                <c:pt idx="237">
                  <c:v>694</c:v>
                </c:pt>
                <c:pt idx="238">
                  <c:v>695</c:v>
                </c:pt>
                <c:pt idx="239">
                  <c:v>696</c:v>
                </c:pt>
              </c:numCache>
            </c:numRef>
          </c:xVal>
          <c:yVal>
            <c:numRef>
              <c:f>Graph!$C$459:$C$696</c:f>
              <c:numCache>
                <c:formatCode>General</c:formatCode>
                <c:ptCount val="23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65-4E79-92DE-D9A1DF1673DD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Graph!$A$458:$A$697</c:f>
              <c:numCache>
                <c:formatCode>General</c:formatCode>
                <c:ptCount val="240"/>
                <c:pt idx="0">
                  <c:v>457</c:v>
                </c:pt>
                <c:pt idx="1">
                  <c:v>458</c:v>
                </c:pt>
                <c:pt idx="2">
                  <c:v>459</c:v>
                </c:pt>
                <c:pt idx="3">
                  <c:v>460</c:v>
                </c:pt>
                <c:pt idx="4">
                  <c:v>461</c:v>
                </c:pt>
                <c:pt idx="5">
                  <c:v>462</c:v>
                </c:pt>
                <c:pt idx="6">
                  <c:v>463</c:v>
                </c:pt>
                <c:pt idx="7">
                  <c:v>464</c:v>
                </c:pt>
                <c:pt idx="8">
                  <c:v>465</c:v>
                </c:pt>
                <c:pt idx="9">
                  <c:v>466</c:v>
                </c:pt>
                <c:pt idx="10">
                  <c:v>467</c:v>
                </c:pt>
                <c:pt idx="11">
                  <c:v>468</c:v>
                </c:pt>
                <c:pt idx="12">
                  <c:v>469</c:v>
                </c:pt>
                <c:pt idx="13">
                  <c:v>470</c:v>
                </c:pt>
                <c:pt idx="14">
                  <c:v>471</c:v>
                </c:pt>
                <c:pt idx="15">
                  <c:v>472</c:v>
                </c:pt>
                <c:pt idx="16">
                  <c:v>473</c:v>
                </c:pt>
                <c:pt idx="17">
                  <c:v>474</c:v>
                </c:pt>
                <c:pt idx="18">
                  <c:v>475</c:v>
                </c:pt>
                <c:pt idx="19">
                  <c:v>476</c:v>
                </c:pt>
                <c:pt idx="20">
                  <c:v>477</c:v>
                </c:pt>
                <c:pt idx="21">
                  <c:v>478</c:v>
                </c:pt>
                <c:pt idx="22">
                  <c:v>479</c:v>
                </c:pt>
                <c:pt idx="23">
                  <c:v>480</c:v>
                </c:pt>
                <c:pt idx="24">
                  <c:v>481</c:v>
                </c:pt>
                <c:pt idx="25">
                  <c:v>482</c:v>
                </c:pt>
                <c:pt idx="26">
                  <c:v>483</c:v>
                </c:pt>
                <c:pt idx="27">
                  <c:v>484</c:v>
                </c:pt>
                <c:pt idx="28">
                  <c:v>485</c:v>
                </c:pt>
                <c:pt idx="29">
                  <c:v>486</c:v>
                </c:pt>
                <c:pt idx="30">
                  <c:v>487</c:v>
                </c:pt>
                <c:pt idx="31">
                  <c:v>488</c:v>
                </c:pt>
                <c:pt idx="32">
                  <c:v>489</c:v>
                </c:pt>
                <c:pt idx="33">
                  <c:v>490</c:v>
                </c:pt>
                <c:pt idx="34">
                  <c:v>491</c:v>
                </c:pt>
                <c:pt idx="35">
                  <c:v>492</c:v>
                </c:pt>
                <c:pt idx="36">
                  <c:v>493</c:v>
                </c:pt>
                <c:pt idx="37">
                  <c:v>494</c:v>
                </c:pt>
                <c:pt idx="38">
                  <c:v>495</c:v>
                </c:pt>
                <c:pt idx="39">
                  <c:v>496</c:v>
                </c:pt>
                <c:pt idx="40">
                  <c:v>497</c:v>
                </c:pt>
                <c:pt idx="41">
                  <c:v>498</c:v>
                </c:pt>
                <c:pt idx="42">
                  <c:v>499</c:v>
                </c:pt>
                <c:pt idx="43">
                  <c:v>500</c:v>
                </c:pt>
                <c:pt idx="44">
                  <c:v>501</c:v>
                </c:pt>
                <c:pt idx="45">
                  <c:v>502</c:v>
                </c:pt>
                <c:pt idx="46">
                  <c:v>503</c:v>
                </c:pt>
                <c:pt idx="47">
                  <c:v>504</c:v>
                </c:pt>
                <c:pt idx="48">
                  <c:v>505</c:v>
                </c:pt>
                <c:pt idx="49">
                  <c:v>506</c:v>
                </c:pt>
                <c:pt idx="50">
                  <c:v>507</c:v>
                </c:pt>
                <c:pt idx="51">
                  <c:v>508</c:v>
                </c:pt>
                <c:pt idx="52">
                  <c:v>509</c:v>
                </c:pt>
                <c:pt idx="53">
                  <c:v>510</c:v>
                </c:pt>
                <c:pt idx="54">
                  <c:v>511</c:v>
                </c:pt>
                <c:pt idx="55">
                  <c:v>512</c:v>
                </c:pt>
                <c:pt idx="56">
                  <c:v>513</c:v>
                </c:pt>
                <c:pt idx="57">
                  <c:v>514</c:v>
                </c:pt>
                <c:pt idx="58">
                  <c:v>515</c:v>
                </c:pt>
                <c:pt idx="59">
                  <c:v>516</c:v>
                </c:pt>
                <c:pt idx="60">
                  <c:v>517</c:v>
                </c:pt>
                <c:pt idx="61">
                  <c:v>518</c:v>
                </c:pt>
                <c:pt idx="62">
                  <c:v>519</c:v>
                </c:pt>
                <c:pt idx="63">
                  <c:v>520</c:v>
                </c:pt>
                <c:pt idx="64">
                  <c:v>521</c:v>
                </c:pt>
                <c:pt idx="65">
                  <c:v>522</c:v>
                </c:pt>
                <c:pt idx="66">
                  <c:v>523</c:v>
                </c:pt>
                <c:pt idx="67">
                  <c:v>524</c:v>
                </c:pt>
                <c:pt idx="68">
                  <c:v>525</c:v>
                </c:pt>
                <c:pt idx="69">
                  <c:v>526</c:v>
                </c:pt>
                <c:pt idx="70">
                  <c:v>527</c:v>
                </c:pt>
                <c:pt idx="71">
                  <c:v>528</c:v>
                </c:pt>
                <c:pt idx="72">
                  <c:v>529</c:v>
                </c:pt>
                <c:pt idx="73">
                  <c:v>530</c:v>
                </c:pt>
                <c:pt idx="74">
                  <c:v>531</c:v>
                </c:pt>
                <c:pt idx="75">
                  <c:v>532</c:v>
                </c:pt>
                <c:pt idx="76">
                  <c:v>533</c:v>
                </c:pt>
                <c:pt idx="77">
                  <c:v>534</c:v>
                </c:pt>
                <c:pt idx="78">
                  <c:v>535</c:v>
                </c:pt>
                <c:pt idx="79">
                  <c:v>536</c:v>
                </c:pt>
                <c:pt idx="80">
                  <c:v>537</c:v>
                </c:pt>
                <c:pt idx="81">
                  <c:v>538</c:v>
                </c:pt>
                <c:pt idx="82">
                  <c:v>539</c:v>
                </c:pt>
                <c:pt idx="83">
                  <c:v>540</c:v>
                </c:pt>
                <c:pt idx="84">
                  <c:v>541</c:v>
                </c:pt>
                <c:pt idx="85">
                  <c:v>542</c:v>
                </c:pt>
                <c:pt idx="86">
                  <c:v>543</c:v>
                </c:pt>
                <c:pt idx="87">
                  <c:v>544</c:v>
                </c:pt>
                <c:pt idx="88">
                  <c:v>545</c:v>
                </c:pt>
                <c:pt idx="89">
                  <c:v>546</c:v>
                </c:pt>
                <c:pt idx="90">
                  <c:v>547</c:v>
                </c:pt>
                <c:pt idx="91">
                  <c:v>548</c:v>
                </c:pt>
                <c:pt idx="92">
                  <c:v>549</c:v>
                </c:pt>
                <c:pt idx="93">
                  <c:v>550</c:v>
                </c:pt>
                <c:pt idx="94">
                  <c:v>551</c:v>
                </c:pt>
                <c:pt idx="95">
                  <c:v>552</c:v>
                </c:pt>
                <c:pt idx="96">
                  <c:v>553</c:v>
                </c:pt>
                <c:pt idx="97">
                  <c:v>554</c:v>
                </c:pt>
                <c:pt idx="98">
                  <c:v>555</c:v>
                </c:pt>
                <c:pt idx="99">
                  <c:v>556</c:v>
                </c:pt>
                <c:pt idx="100">
                  <c:v>557</c:v>
                </c:pt>
                <c:pt idx="101">
                  <c:v>558</c:v>
                </c:pt>
                <c:pt idx="102">
                  <c:v>559</c:v>
                </c:pt>
                <c:pt idx="103">
                  <c:v>560</c:v>
                </c:pt>
                <c:pt idx="104">
                  <c:v>561</c:v>
                </c:pt>
                <c:pt idx="105">
                  <c:v>562</c:v>
                </c:pt>
                <c:pt idx="106">
                  <c:v>563</c:v>
                </c:pt>
                <c:pt idx="107">
                  <c:v>564</c:v>
                </c:pt>
                <c:pt idx="108">
                  <c:v>565</c:v>
                </c:pt>
                <c:pt idx="109">
                  <c:v>566</c:v>
                </c:pt>
                <c:pt idx="110">
                  <c:v>567</c:v>
                </c:pt>
                <c:pt idx="111">
                  <c:v>568</c:v>
                </c:pt>
                <c:pt idx="112">
                  <c:v>569</c:v>
                </c:pt>
                <c:pt idx="113">
                  <c:v>570</c:v>
                </c:pt>
                <c:pt idx="114">
                  <c:v>571</c:v>
                </c:pt>
                <c:pt idx="115">
                  <c:v>572</c:v>
                </c:pt>
                <c:pt idx="116">
                  <c:v>573</c:v>
                </c:pt>
                <c:pt idx="117">
                  <c:v>574</c:v>
                </c:pt>
                <c:pt idx="118">
                  <c:v>575</c:v>
                </c:pt>
                <c:pt idx="119">
                  <c:v>576</c:v>
                </c:pt>
                <c:pt idx="120">
                  <c:v>577</c:v>
                </c:pt>
                <c:pt idx="121">
                  <c:v>578</c:v>
                </c:pt>
                <c:pt idx="122">
                  <c:v>579</c:v>
                </c:pt>
                <c:pt idx="123">
                  <c:v>580</c:v>
                </c:pt>
                <c:pt idx="124">
                  <c:v>581</c:v>
                </c:pt>
                <c:pt idx="125">
                  <c:v>582</c:v>
                </c:pt>
                <c:pt idx="126">
                  <c:v>583</c:v>
                </c:pt>
                <c:pt idx="127">
                  <c:v>584</c:v>
                </c:pt>
                <c:pt idx="128">
                  <c:v>585</c:v>
                </c:pt>
                <c:pt idx="129">
                  <c:v>586</c:v>
                </c:pt>
                <c:pt idx="130">
                  <c:v>587</c:v>
                </c:pt>
                <c:pt idx="131">
                  <c:v>588</c:v>
                </c:pt>
                <c:pt idx="132">
                  <c:v>589</c:v>
                </c:pt>
                <c:pt idx="133">
                  <c:v>590</c:v>
                </c:pt>
                <c:pt idx="134">
                  <c:v>591</c:v>
                </c:pt>
                <c:pt idx="135">
                  <c:v>592</c:v>
                </c:pt>
                <c:pt idx="136">
                  <c:v>593</c:v>
                </c:pt>
                <c:pt idx="137">
                  <c:v>594</c:v>
                </c:pt>
                <c:pt idx="138">
                  <c:v>595</c:v>
                </c:pt>
                <c:pt idx="139">
                  <c:v>596</c:v>
                </c:pt>
                <c:pt idx="140">
                  <c:v>597</c:v>
                </c:pt>
                <c:pt idx="141">
                  <c:v>598</c:v>
                </c:pt>
                <c:pt idx="142">
                  <c:v>599</c:v>
                </c:pt>
                <c:pt idx="143">
                  <c:v>600</c:v>
                </c:pt>
                <c:pt idx="144">
                  <c:v>601</c:v>
                </c:pt>
                <c:pt idx="145">
                  <c:v>602</c:v>
                </c:pt>
                <c:pt idx="146">
                  <c:v>603</c:v>
                </c:pt>
                <c:pt idx="147">
                  <c:v>604</c:v>
                </c:pt>
                <c:pt idx="148">
                  <c:v>605</c:v>
                </c:pt>
                <c:pt idx="149">
                  <c:v>606</c:v>
                </c:pt>
                <c:pt idx="150">
                  <c:v>607</c:v>
                </c:pt>
                <c:pt idx="151">
                  <c:v>608</c:v>
                </c:pt>
                <c:pt idx="152">
                  <c:v>609</c:v>
                </c:pt>
                <c:pt idx="153">
                  <c:v>610</c:v>
                </c:pt>
                <c:pt idx="154">
                  <c:v>611</c:v>
                </c:pt>
                <c:pt idx="155">
                  <c:v>612</c:v>
                </c:pt>
                <c:pt idx="156">
                  <c:v>613</c:v>
                </c:pt>
                <c:pt idx="157">
                  <c:v>614</c:v>
                </c:pt>
                <c:pt idx="158">
                  <c:v>615</c:v>
                </c:pt>
                <c:pt idx="159">
                  <c:v>616</c:v>
                </c:pt>
                <c:pt idx="160">
                  <c:v>617</c:v>
                </c:pt>
                <c:pt idx="161">
                  <c:v>618</c:v>
                </c:pt>
                <c:pt idx="162">
                  <c:v>619</c:v>
                </c:pt>
                <c:pt idx="163">
                  <c:v>620</c:v>
                </c:pt>
                <c:pt idx="164">
                  <c:v>621</c:v>
                </c:pt>
                <c:pt idx="165">
                  <c:v>622</c:v>
                </c:pt>
                <c:pt idx="166">
                  <c:v>623</c:v>
                </c:pt>
                <c:pt idx="167">
                  <c:v>624</c:v>
                </c:pt>
                <c:pt idx="168">
                  <c:v>625</c:v>
                </c:pt>
                <c:pt idx="169">
                  <c:v>626</c:v>
                </c:pt>
                <c:pt idx="170">
                  <c:v>627</c:v>
                </c:pt>
                <c:pt idx="171">
                  <c:v>628</c:v>
                </c:pt>
                <c:pt idx="172">
                  <c:v>629</c:v>
                </c:pt>
                <c:pt idx="173">
                  <c:v>630</c:v>
                </c:pt>
                <c:pt idx="174">
                  <c:v>631</c:v>
                </c:pt>
                <c:pt idx="175">
                  <c:v>632</c:v>
                </c:pt>
                <c:pt idx="176">
                  <c:v>633</c:v>
                </c:pt>
                <c:pt idx="177">
                  <c:v>634</c:v>
                </c:pt>
                <c:pt idx="178">
                  <c:v>635</c:v>
                </c:pt>
                <c:pt idx="179">
                  <c:v>636</c:v>
                </c:pt>
                <c:pt idx="180">
                  <c:v>637</c:v>
                </c:pt>
                <c:pt idx="181">
                  <c:v>638</c:v>
                </c:pt>
                <c:pt idx="182">
                  <c:v>639</c:v>
                </c:pt>
                <c:pt idx="183">
                  <c:v>640</c:v>
                </c:pt>
                <c:pt idx="184">
                  <c:v>641</c:v>
                </c:pt>
                <c:pt idx="185">
                  <c:v>642</c:v>
                </c:pt>
                <c:pt idx="186">
                  <c:v>643</c:v>
                </c:pt>
                <c:pt idx="187">
                  <c:v>644</c:v>
                </c:pt>
                <c:pt idx="188">
                  <c:v>645</c:v>
                </c:pt>
                <c:pt idx="189">
                  <c:v>646</c:v>
                </c:pt>
                <c:pt idx="190">
                  <c:v>647</c:v>
                </c:pt>
                <c:pt idx="191">
                  <c:v>648</c:v>
                </c:pt>
                <c:pt idx="192">
                  <c:v>649</c:v>
                </c:pt>
                <c:pt idx="193">
                  <c:v>650</c:v>
                </c:pt>
                <c:pt idx="194">
                  <c:v>651</c:v>
                </c:pt>
                <c:pt idx="195">
                  <c:v>652</c:v>
                </c:pt>
                <c:pt idx="196">
                  <c:v>653</c:v>
                </c:pt>
                <c:pt idx="197">
                  <c:v>654</c:v>
                </c:pt>
                <c:pt idx="198">
                  <c:v>655</c:v>
                </c:pt>
                <c:pt idx="199">
                  <c:v>656</c:v>
                </c:pt>
                <c:pt idx="200">
                  <c:v>657</c:v>
                </c:pt>
                <c:pt idx="201">
                  <c:v>658</c:v>
                </c:pt>
                <c:pt idx="202">
                  <c:v>659</c:v>
                </c:pt>
                <c:pt idx="203">
                  <c:v>660</c:v>
                </c:pt>
                <c:pt idx="204">
                  <c:v>661</c:v>
                </c:pt>
                <c:pt idx="205">
                  <c:v>662</c:v>
                </c:pt>
                <c:pt idx="206">
                  <c:v>663</c:v>
                </c:pt>
                <c:pt idx="207">
                  <c:v>664</c:v>
                </c:pt>
                <c:pt idx="208">
                  <c:v>665</c:v>
                </c:pt>
                <c:pt idx="209">
                  <c:v>666</c:v>
                </c:pt>
                <c:pt idx="210">
                  <c:v>667</c:v>
                </c:pt>
                <c:pt idx="211">
                  <c:v>668</c:v>
                </c:pt>
                <c:pt idx="212">
                  <c:v>669</c:v>
                </c:pt>
                <c:pt idx="213">
                  <c:v>670</c:v>
                </c:pt>
                <c:pt idx="214">
                  <c:v>671</c:v>
                </c:pt>
                <c:pt idx="215">
                  <c:v>672</c:v>
                </c:pt>
                <c:pt idx="216">
                  <c:v>673</c:v>
                </c:pt>
                <c:pt idx="217">
                  <c:v>674</c:v>
                </c:pt>
                <c:pt idx="218">
                  <c:v>675</c:v>
                </c:pt>
                <c:pt idx="219">
                  <c:v>676</c:v>
                </c:pt>
                <c:pt idx="220">
                  <c:v>677</c:v>
                </c:pt>
                <c:pt idx="221">
                  <c:v>678</c:v>
                </c:pt>
                <c:pt idx="222">
                  <c:v>679</c:v>
                </c:pt>
                <c:pt idx="223">
                  <c:v>680</c:v>
                </c:pt>
                <c:pt idx="224">
                  <c:v>681</c:v>
                </c:pt>
                <c:pt idx="225">
                  <c:v>682</c:v>
                </c:pt>
                <c:pt idx="226">
                  <c:v>683</c:v>
                </c:pt>
                <c:pt idx="227">
                  <c:v>684</c:v>
                </c:pt>
                <c:pt idx="228">
                  <c:v>685</c:v>
                </c:pt>
                <c:pt idx="229">
                  <c:v>686</c:v>
                </c:pt>
                <c:pt idx="230">
                  <c:v>687</c:v>
                </c:pt>
                <c:pt idx="231">
                  <c:v>688</c:v>
                </c:pt>
                <c:pt idx="232">
                  <c:v>689</c:v>
                </c:pt>
                <c:pt idx="233">
                  <c:v>690</c:v>
                </c:pt>
                <c:pt idx="234">
                  <c:v>691</c:v>
                </c:pt>
                <c:pt idx="235">
                  <c:v>692</c:v>
                </c:pt>
                <c:pt idx="236">
                  <c:v>693</c:v>
                </c:pt>
                <c:pt idx="237">
                  <c:v>694</c:v>
                </c:pt>
                <c:pt idx="238">
                  <c:v>695</c:v>
                </c:pt>
                <c:pt idx="239">
                  <c:v>696</c:v>
                </c:pt>
              </c:numCache>
            </c:numRef>
          </c:xVal>
          <c:yVal>
            <c:numRef>
              <c:f>Graph!$E$459:$E$696</c:f>
              <c:numCache>
                <c:formatCode>General</c:formatCode>
                <c:ptCount val="238"/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65-4E79-92DE-D9A1DF1673DD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Graph!$A$458:$A$697</c:f>
              <c:numCache>
                <c:formatCode>General</c:formatCode>
                <c:ptCount val="240"/>
                <c:pt idx="0">
                  <c:v>457</c:v>
                </c:pt>
                <c:pt idx="1">
                  <c:v>458</c:v>
                </c:pt>
                <c:pt idx="2">
                  <c:v>459</c:v>
                </c:pt>
                <c:pt idx="3">
                  <c:v>460</c:v>
                </c:pt>
                <c:pt idx="4">
                  <c:v>461</c:v>
                </c:pt>
                <c:pt idx="5">
                  <c:v>462</c:v>
                </c:pt>
                <c:pt idx="6">
                  <c:v>463</c:v>
                </c:pt>
                <c:pt idx="7">
                  <c:v>464</c:v>
                </c:pt>
                <c:pt idx="8">
                  <c:v>465</c:v>
                </c:pt>
                <c:pt idx="9">
                  <c:v>466</c:v>
                </c:pt>
                <c:pt idx="10">
                  <c:v>467</c:v>
                </c:pt>
                <c:pt idx="11">
                  <c:v>468</c:v>
                </c:pt>
                <c:pt idx="12">
                  <c:v>469</c:v>
                </c:pt>
                <c:pt idx="13">
                  <c:v>470</c:v>
                </c:pt>
                <c:pt idx="14">
                  <c:v>471</c:v>
                </c:pt>
                <c:pt idx="15">
                  <c:v>472</c:v>
                </c:pt>
                <c:pt idx="16">
                  <c:v>473</c:v>
                </c:pt>
                <c:pt idx="17">
                  <c:v>474</c:v>
                </c:pt>
                <c:pt idx="18">
                  <c:v>475</c:v>
                </c:pt>
                <c:pt idx="19">
                  <c:v>476</c:v>
                </c:pt>
                <c:pt idx="20">
                  <c:v>477</c:v>
                </c:pt>
                <c:pt idx="21">
                  <c:v>478</c:v>
                </c:pt>
                <c:pt idx="22">
                  <c:v>479</c:v>
                </c:pt>
                <c:pt idx="23">
                  <c:v>480</c:v>
                </c:pt>
                <c:pt idx="24">
                  <c:v>481</c:v>
                </c:pt>
                <c:pt idx="25">
                  <c:v>482</c:v>
                </c:pt>
                <c:pt idx="26">
                  <c:v>483</c:v>
                </c:pt>
                <c:pt idx="27">
                  <c:v>484</c:v>
                </c:pt>
                <c:pt idx="28">
                  <c:v>485</c:v>
                </c:pt>
                <c:pt idx="29">
                  <c:v>486</c:v>
                </c:pt>
                <c:pt idx="30">
                  <c:v>487</c:v>
                </c:pt>
                <c:pt idx="31">
                  <c:v>488</c:v>
                </c:pt>
                <c:pt idx="32">
                  <c:v>489</c:v>
                </c:pt>
                <c:pt idx="33">
                  <c:v>490</c:v>
                </c:pt>
                <c:pt idx="34">
                  <c:v>491</c:v>
                </c:pt>
                <c:pt idx="35">
                  <c:v>492</c:v>
                </c:pt>
                <c:pt idx="36">
                  <c:v>493</c:v>
                </c:pt>
                <c:pt idx="37">
                  <c:v>494</c:v>
                </c:pt>
                <c:pt idx="38">
                  <c:v>495</c:v>
                </c:pt>
                <c:pt idx="39">
                  <c:v>496</c:v>
                </c:pt>
                <c:pt idx="40">
                  <c:v>497</c:v>
                </c:pt>
                <c:pt idx="41">
                  <c:v>498</c:v>
                </c:pt>
                <c:pt idx="42">
                  <c:v>499</c:v>
                </c:pt>
                <c:pt idx="43">
                  <c:v>500</c:v>
                </c:pt>
                <c:pt idx="44">
                  <c:v>501</c:v>
                </c:pt>
                <c:pt idx="45">
                  <c:v>502</c:v>
                </c:pt>
                <c:pt idx="46">
                  <c:v>503</c:v>
                </c:pt>
                <c:pt idx="47">
                  <c:v>504</c:v>
                </c:pt>
                <c:pt idx="48">
                  <c:v>505</c:v>
                </c:pt>
                <c:pt idx="49">
                  <c:v>506</c:v>
                </c:pt>
                <c:pt idx="50">
                  <c:v>507</c:v>
                </c:pt>
                <c:pt idx="51">
                  <c:v>508</c:v>
                </c:pt>
                <c:pt idx="52">
                  <c:v>509</c:v>
                </c:pt>
                <c:pt idx="53">
                  <c:v>510</c:v>
                </c:pt>
                <c:pt idx="54">
                  <c:v>511</c:v>
                </c:pt>
                <c:pt idx="55">
                  <c:v>512</c:v>
                </c:pt>
                <c:pt idx="56">
                  <c:v>513</c:v>
                </c:pt>
                <c:pt idx="57">
                  <c:v>514</c:v>
                </c:pt>
                <c:pt idx="58">
                  <c:v>515</c:v>
                </c:pt>
                <c:pt idx="59">
                  <c:v>516</c:v>
                </c:pt>
                <c:pt idx="60">
                  <c:v>517</c:v>
                </c:pt>
                <c:pt idx="61">
                  <c:v>518</c:v>
                </c:pt>
                <c:pt idx="62">
                  <c:v>519</c:v>
                </c:pt>
                <c:pt idx="63">
                  <c:v>520</c:v>
                </c:pt>
                <c:pt idx="64">
                  <c:v>521</c:v>
                </c:pt>
                <c:pt idx="65">
                  <c:v>522</c:v>
                </c:pt>
                <c:pt idx="66">
                  <c:v>523</c:v>
                </c:pt>
                <c:pt idx="67">
                  <c:v>524</c:v>
                </c:pt>
                <c:pt idx="68">
                  <c:v>525</c:v>
                </c:pt>
                <c:pt idx="69">
                  <c:v>526</c:v>
                </c:pt>
                <c:pt idx="70">
                  <c:v>527</c:v>
                </c:pt>
                <c:pt idx="71">
                  <c:v>528</c:v>
                </c:pt>
                <c:pt idx="72">
                  <c:v>529</c:v>
                </c:pt>
                <c:pt idx="73">
                  <c:v>530</c:v>
                </c:pt>
                <c:pt idx="74">
                  <c:v>531</c:v>
                </c:pt>
                <c:pt idx="75">
                  <c:v>532</c:v>
                </c:pt>
                <c:pt idx="76">
                  <c:v>533</c:v>
                </c:pt>
                <c:pt idx="77">
                  <c:v>534</c:v>
                </c:pt>
                <c:pt idx="78">
                  <c:v>535</c:v>
                </c:pt>
                <c:pt idx="79">
                  <c:v>536</c:v>
                </c:pt>
                <c:pt idx="80">
                  <c:v>537</c:v>
                </c:pt>
                <c:pt idx="81">
                  <c:v>538</c:v>
                </c:pt>
                <c:pt idx="82">
                  <c:v>539</c:v>
                </c:pt>
                <c:pt idx="83">
                  <c:v>540</c:v>
                </c:pt>
                <c:pt idx="84">
                  <c:v>541</c:v>
                </c:pt>
                <c:pt idx="85">
                  <c:v>542</c:v>
                </c:pt>
                <c:pt idx="86">
                  <c:v>543</c:v>
                </c:pt>
                <c:pt idx="87">
                  <c:v>544</c:v>
                </c:pt>
                <c:pt idx="88">
                  <c:v>545</c:v>
                </c:pt>
                <c:pt idx="89">
                  <c:v>546</c:v>
                </c:pt>
                <c:pt idx="90">
                  <c:v>547</c:v>
                </c:pt>
                <c:pt idx="91">
                  <c:v>548</c:v>
                </c:pt>
                <c:pt idx="92">
                  <c:v>549</c:v>
                </c:pt>
                <c:pt idx="93">
                  <c:v>550</c:v>
                </c:pt>
                <c:pt idx="94">
                  <c:v>551</c:v>
                </c:pt>
                <c:pt idx="95">
                  <c:v>552</c:v>
                </c:pt>
                <c:pt idx="96">
                  <c:v>553</c:v>
                </c:pt>
                <c:pt idx="97">
                  <c:v>554</c:v>
                </c:pt>
                <c:pt idx="98">
                  <c:v>555</c:v>
                </c:pt>
                <c:pt idx="99">
                  <c:v>556</c:v>
                </c:pt>
                <c:pt idx="100">
                  <c:v>557</c:v>
                </c:pt>
                <c:pt idx="101">
                  <c:v>558</c:v>
                </c:pt>
                <c:pt idx="102">
                  <c:v>559</c:v>
                </c:pt>
                <c:pt idx="103">
                  <c:v>560</c:v>
                </c:pt>
                <c:pt idx="104">
                  <c:v>561</c:v>
                </c:pt>
                <c:pt idx="105">
                  <c:v>562</c:v>
                </c:pt>
                <c:pt idx="106">
                  <c:v>563</c:v>
                </c:pt>
                <c:pt idx="107">
                  <c:v>564</c:v>
                </c:pt>
                <c:pt idx="108">
                  <c:v>565</c:v>
                </c:pt>
                <c:pt idx="109">
                  <c:v>566</c:v>
                </c:pt>
                <c:pt idx="110">
                  <c:v>567</c:v>
                </c:pt>
                <c:pt idx="111">
                  <c:v>568</c:v>
                </c:pt>
                <c:pt idx="112">
                  <c:v>569</c:v>
                </c:pt>
                <c:pt idx="113">
                  <c:v>570</c:v>
                </c:pt>
                <c:pt idx="114">
                  <c:v>571</c:v>
                </c:pt>
                <c:pt idx="115">
                  <c:v>572</c:v>
                </c:pt>
                <c:pt idx="116">
                  <c:v>573</c:v>
                </c:pt>
                <c:pt idx="117">
                  <c:v>574</c:v>
                </c:pt>
                <c:pt idx="118">
                  <c:v>575</c:v>
                </c:pt>
                <c:pt idx="119">
                  <c:v>576</c:v>
                </c:pt>
                <c:pt idx="120">
                  <c:v>577</c:v>
                </c:pt>
                <c:pt idx="121">
                  <c:v>578</c:v>
                </c:pt>
                <c:pt idx="122">
                  <c:v>579</c:v>
                </c:pt>
                <c:pt idx="123">
                  <c:v>580</c:v>
                </c:pt>
                <c:pt idx="124">
                  <c:v>581</c:v>
                </c:pt>
                <c:pt idx="125">
                  <c:v>582</c:v>
                </c:pt>
                <c:pt idx="126">
                  <c:v>583</c:v>
                </c:pt>
                <c:pt idx="127">
                  <c:v>584</c:v>
                </c:pt>
                <c:pt idx="128">
                  <c:v>585</c:v>
                </c:pt>
                <c:pt idx="129">
                  <c:v>586</c:v>
                </c:pt>
                <c:pt idx="130">
                  <c:v>587</c:v>
                </c:pt>
                <c:pt idx="131">
                  <c:v>588</c:v>
                </c:pt>
                <c:pt idx="132">
                  <c:v>589</c:v>
                </c:pt>
                <c:pt idx="133">
                  <c:v>590</c:v>
                </c:pt>
                <c:pt idx="134">
                  <c:v>591</c:v>
                </c:pt>
                <c:pt idx="135">
                  <c:v>592</c:v>
                </c:pt>
                <c:pt idx="136">
                  <c:v>593</c:v>
                </c:pt>
                <c:pt idx="137">
                  <c:v>594</c:v>
                </c:pt>
                <c:pt idx="138">
                  <c:v>595</c:v>
                </c:pt>
                <c:pt idx="139">
                  <c:v>596</c:v>
                </c:pt>
                <c:pt idx="140">
                  <c:v>597</c:v>
                </c:pt>
                <c:pt idx="141">
                  <c:v>598</c:v>
                </c:pt>
                <c:pt idx="142">
                  <c:v>599</c:v>
                </c:pt>
                <c:pt idx="143">
                  <c:v>600</c:v>
                </c:pt>
                <c:pt idx="144">
                  <c:v>601</c:v>
                </c:pt>
                <c:pt idx="145">
                  <c:v>602</c:v>
                </c:pt>
                <c:pt idx="146">
                  <c:v>603</c:v>
                </c:pt>
                <c:pt idx="147">
                  <c:v>604</c:v>
                </c:pt>
                <c:pt idx="148">
                  <c:v>605</c:v>
                </c:pt>
                <c:pt idx="149">
                  <c:v>606</c:v>
                </c:pt>
                <c:pt idx="150">
                  <c:v>607</c:v>
                </c:pt>
                <c:pt idx="151">
                  <c:v>608</c:v>
                </c:pt>
                <c:pt idx="152">
                  <c:v>609</c:v>
                </c:pt>
                <c:pt idx="153">
                  <c:v>610</c:v>
                </c:pt>
                <c:pt idx="154">
                  <c:v>611</c:v>
                </c:pt>
                <c:pt idx="155">
                  <c:v>612</c:v>
                </c:pt>
                <c:pt idx="156">
                  <c:v>613</c:v>
                </c:pt>
                <c:pt idx="157">
                  <c:v>614</c:v>
                </c:pt>
                <c:pt idx="158">
                  <c:v>615</c:v>
                </c:pt>
                <c:pt idx="159">
                  <c:v>616</c:v>
                </c:pt>
                <c:pt idx="160">
                  <c:v>617</c:v>
                </c:pt>
                <c:pt idx="161">
                  <c:v>618</c:v>
                </c:pt>
                <c:pt idx="162">
                  <c:v>619</c:v>
                </c:pt>
                <c:pt idx="163">
                  <c:v>620</c:v>
                </c:pt>
                <c:pt idx="164">
                  <c:v>621</c:v>
                </c:pt>
                <c:pt idx="165">
                  <c:v>622</c:v>
                </c:pt>
                <c:pt idx="166">
                  <c:v>623</c:v>
                </c:pt>
                <c:pt idx="167">
                  <c:v>624</c:v>
                </c:pt>
                <c:pt idx="168">
                  <c:v>625</c:v>
                </c:pt>
                <c:pt idx="169">
                  <c:v>626</c:v>
                </c:pt>
                <c:pt idx="170">
                  <c:v>627</c:v>
                </c:pt>
                <c:pt idx="171">
                  <c:v>628</c:v>
                </c:pt>
                <c:pt idx="172">
                  <c:v>629</c:v>
                </c:pt>
                <c:pt idx="173">
                  <c:v>630</c:v>
                </c:pt>
                <c:pt idx="174">
                  <c:v>631</c:v>
                </c:pt>
                <c:pt idx="175">
                  <c:v>632</c:v>
                </c:pt>
                <c:pt idx="176">
                  <c:v>633</c:v>
                </c:pt>
                <c:pt idx="177">
                  <c:v>634</c:v>
                </c:pt>
                <c:pt idx="178">
                  <c:v>635</c:v>
                </c:pt>
                <c:pt idx="179">
                  <c:v>636</c:v>
                </c:pt>
                <c:pt idx="180">
                  <c:v>637</c:v>
                </c:pt>
                <c:pt idx="181">
                  <c:v>638</c:v>
                </c:pt>
                <c:pt idx="182">
                  <c:v>639</c:v>
                </c:pt>
                <c:pt idx="183">
                  <c:v>640</c:v>
                </c:pt>
                <c:pt idx="184">
                  <c:v>641</c:v>
                </c:pt>
                <c:pt idx="185">
                  <c:v>642</c:v>
                </c:pt>
                <c:pt idx="186">
                  <c:v>643</c:v>
                </c:pt>
                <c:pt idx="187">
                  <c:v>644</c:v>
                </c:pt>
                <c:pt idx="188">
                  <c:v>645</c:v>
                </c:pt>
                <c:pt idx="189">
                  <c:v>646</c:v>
                </c:pt>
                <c:pt idx="190">
                  <c:v>647</c:v>
                </c:pt>
                <c:pt idx="191">
                  <c:v>648</c:v>
                </c:pt>
                <c:pt idx="192">
                  <c:v>649</c:v>
                </c:pt>
                <c:pt idx="193">
                  <c:v>650</c:v>
                </c:pt>
                <c:pt idx="194">
                  <c:v>651</c:v>
                </c:pt>
                <c:pt idx="195">
                  <c:v>652</c:v>
                </c:pt>
                <c:pt idx="196">
                  <c:v>653</c:v>
                </c:pt>
                <c:pt idx="197">
                  <c:v>654</c:v>
                </c:pt>
                <c:pt idx="198">
                  <c:v>655</c:v>
                </c:pt>
                <c:pt idx="199">
                  <c:v>656</c:v>
                </c:pt>
                <c:pt idx="200">
                  <c:v>657</c:v>
                </c:pt>
                <c:pt idx="201">
                  <c:v>658</c:v>
                </c:pt>
                <c:pt idx="202">
                  <c:v>659</c:v>
                </c:pt>
                <c:pt idx="203">
                  <c:v>660</c:v>
                </c:pt>
                <c:pt idx="204">
                  <c:v>661</c:v>
                </c:pt>
                <c:pt idx="205">
                  <c:v>662</c:v>
                </c:pt>
                <c:pt idx="206">
                  <c:v>663</c:v>
                </c:pt>
                <c:pt idx="207">
                  <c:v>664</c:v>
                </c:pt>
                <c:pt idx="208">
                  <c:v>665</c:v>
                </c:pt>
                <c:pt idx="209">
                  <c:v>666</c:v>
                </c:pt>
                <c:pt idx="210">
                  <c:v>667</c:v>
                </c:pt>
                <c:pt idx="211">
                  <c:v>668</c:v>
                </c:pt>
                <c:pt idx="212">
                  <c:v>669</c:v>
                </c:pt>
                <c:pt idx="213">
                  <c:v>670</c:v>
                </c:pt>
                <c:pt idx="214">
                  <c:v>671</c:v>
                </c:pt>
                <c:pt idx="215">
                  <c:v>672</c:v>
                </c:pt>
                <c:pt idx="216">
                  <c:v>673</c:v>
                </c:pt>
                <c:pt idx="217">
                  <c:v>674</c:v>
                </c:pt>
                <c:pt idx="218">
                  <c:v>675</c:v>
                </c:pt>
                <c:pt idx="219">
                  <c:v>676</c:v>
                </c:pt>
                <c:pt idx="220">
                  <c:v>677</c:v>
                </c:pt>
                <c:pt idx="221">
                  <c:v>678</c:v>
                </c:pt>
                <c:pt idx="222">
                  <c:v>679</c:v>
                </c:pt>
                <c:pt idx="223">
                  <c:v>680</c:v>
                </c:pt>
                <c:pt idx="224">
                  <c:v>681</c:v>
                </c:pt>
                <c:pt idx="225">
                  <c:v>682</c:v>
                </c:pt>
                <c:pt idx="226">
                  <c:v>683</c:v>
                </c:pt>
                <c:pt idx="227">
                  <c:v>684</c:v>
                </c:pt>
                <c:pt idx="228">
                  <c:v>685</c:v>
                </c:pt>
                <c:pt idx="229">
                  <c:v>686</c:v>
                </c:pt>
                <c:pt idx="230">
                  <c:v>687</c:v>
                </c:pt>
                <c:pt idx="231">
                  <c:v>688</c:v>
                </c:pt>
                <c:pt idx="232">
                  <c:v>689</c:v>
                </c:pt>
                <c:pt idx="233">
                  <c:v>690</c:v>
                </c:pt>
                <c:pt idx="234">
                  <c:v>691</c:v>
                </c:pt>
                <c:pt idx="235">
                  <c:v>692</c:v>
                </c:pt>
                <c:pt idx="236">
                  <c:v>693</c:v>
                </c:pt>
                <c:pt idx="237">
                  <c:v>694</c:v>
                </c:pt>
                <c:pt idx="238">
                  <c:v>695</c:v>
                </c:pt>
                <c:pt idx="239">
                  <c:v>696</c:v>
                </c:pt>
              </c:numCache>
            </c:numRef>
          </c:xVal>
          <c:yVal>
            <c:numRef>
              <c:f>Graph!$G$459:$G$696</c:f>
              <c:numCache>
                <c:formatCode>General</c:formatCode>
                <c:ptCount val="23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65-4E79-92DE-D9A1DF1673DD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Graph!$A$458:$A$697</c:f>
              <c:numCache>
                <c:formatCode>General</c:formatCode>
                <c:ptCount val="240"/>
                <c:pt idx="0">
                  <c:v>457</c:v>
                </c:pt>
                <c:pt idx="1">
                  <c:v>458</c:v>
                </c:pt>
                <c:pt idx="2">
                  <c:v>459</c:v>
                </c:pt>
                <c:pt idx="3">
                  <c:v>460</c:v>
                </c:pt>
                <c:pt idx="4">
                  <c:v>461</c:v>
                </c:pt>
                <c:pt idx="5">
                  <c:v>462</c:v>
                </c:pt>
                <c:pt idx="6">
                  <c:v>463</c:v>
                </c:pt>
                <c:pt idx="7">
                  <c:v>464</c:v>
                </c:pt>
                <c:pt idx="8">
                  <c:v>465</c:v>
                </c:pt>
                <c:pt idx="9">
                  <c:v>466</c:v>
                </c:pt>
                <c:pt idx="10">
                  <c:v>467</c:v>
                </c:pt>
                <c:pt idx="11">
                  <c:v>468</c:v>
                </c:pt>
                <c:pt idx="12">
                  <c:v>469</c:v>
                </c:pt>
                <c:pt idx="13">
                  <c:v>470</c:v>
                </c:pt>
                <c:pt idx="14">
                  <c:v>471</c:v>
                </c:pt>
                <c:pt idx="15">
                  <c:v>472</c:v>
                </c:pt>
                <c:pt idx="16">
                  <c:v>473</c:v>
                </c:pt>
                <c:pt idx="17">
                  <c:v>474</c:v>
                </c:pt>
                <c:pt idx="18">
                  <c:v>475</c:v>
                </c:pt>
                <c:pt idx="19">
                  <c:v>476</c:v>
                </c:pt>
                <c:pt idx="20">
                  <c:v>477</c:v>
                </c:pt>
                <c:pt idx="21">
                  <c:v>478</c:v>
                </c:pt>
                <c:pt idx="22">
                  <c:v>479</c:v>
                </c:pt>
                <c:pt idx="23">
                  <c:v>480</c:v>
                </c:pt>
                <c:pt idx="24">
                  <c:v>481</c:v>
                </c:pt>
                <c:pt idx="25">
                  <c:v>482</c:v>
                </c:pt>
                <c:pt idx="26">
                  <c:v>483</c:v>
                </c:pt>
                <c:pt idx="27">
                  <c:v>484</c:v>
                </c:pt>
                <c:pt idx="28">
                  <c:v>485</c:v>
                </c:pt>
                <c:pt idx="29">
                  <c:v>486</c:v>
                </c:pt>
                <c:pt idx="30">
                  <c:v>487</c:v>
                </c:pt>
                <c:pt idx="31">
                  <c:v>488</c:v>
                </c:pt>
                <c:pt idx="32">
                  <c:v>489</c:v>
                </c:pt>
                <c:pt idx="33">
                  <c:v>490</c:v>
                </c:pt>
                <c:pt idx="34">
                  <c:v>491</c:v>
                </c:pt>
                <c:pt idx="35">
                  <c:v>492</c:v>
                </c:pt>
                <c:pt idx="36">
                  <c:v>493</c:v>
                </c:pt>
                <c:pt idx="37">
                  <c:v>494</c:v>
                </c:pt>
                <c:pt idx="38">
                  <c:v>495</c:v>
                </c:pt>
                <c:pt idx="39">
                  <c:v>496</c:v>
                </c:pt>
                <c:pt idx="40">
                  <c:v>497</c:v>
                </c:pt>
                <c:pt idx="41">
                  <c:v>498</c:v>
                </c:pt>
                <c:pt idx="42">
                  <c:v>499</c:v>
                </c:pt>
                <c:pt idx="43">
                  <c:v>500</c:v>
                </c:pt>
                <c:pt idx="44">
                  <c:v>501</c:v>
                </c:pt>
                <c:pt idx="45">
                  <c:v>502</c:v>
                </c:pt>
                <c:pt idx="46">
                  <c:v>503</c:v>
                </c:pt>
                <c:pt idx="47">
                  <c:v>504</c:v>
                </c:pt>
                <c:pt idx="48">
                  <c:v>505</c:v>
                </c:pt>
                <c:pt idx="49">
                  <c:v>506</c:v>
                </c:pt>
                <c:pt idx="50">
                  <c:v>507</c:v>
                </c:pt>
                <c:pt idx="51">
                  <c:v>508</c:v>
                </c:pt>
                <c:pt idx="52">
                  <c:v>509</c:v>
                </c:pt>
                <c:pt idx="53">
                  <c:v>510</c:v>
                </c:pt>
                <c:pt idx="54">
                  <c:v>511</c:v>
                </c:pt>
                <c:pt idx="55">
                  <c:v>512</c:v>
                </c:pt>
                <c:pt idx="56">
                  <c:v>513</c:v>
                </c:pt>
                <c:pt idx="57">
                  <c:v>514</c:v>
                </c:pt>
                <c:pt idx="58">
                  <c:v>515</c:v>
                </c:pt>
                <c:pt idx="59">
                  <c:v>516</c:v>
                </c:pt>
                <c:pt idx="60">
                  <c:v>517</c:v>
                </c:pt>
                <c:pt idx="61">
                  <c:v>518</c:v>
                </c:pt>
                <c:pt idx="62">
                  <c:v>519</c:v>
                </c:pt>
                <c:pt idx="63">
                  <c:v>520</c:v>
                </c:pt>
                <c:pt idx="64">
                  <c:v>521</c:v>
                </c:pt>
                <c:pt idx="65">
                  <c:v>522</c:v>
                </c:pt>
                <c:pt idx="66">
                  <c:v>523</c:v>
                </c:pt>
                <c:pt idx="67">
                  <c:v>524</c:v>
                </c:pt>
                <c:pt idx="68">
                  <c:v>525</c:v>
                </c:pt>
                <c:pt idx="69">
                  <c:v>526</c:v>
                </c:pt>
                <c:pt idx="70">
                  <c:v>527</c:v>
                </c:pt>
                <c:pt idx="71">
                  <c:v>528</c:v>
                </c:pt>
                <c:pt idx="72">
                  <c:v>529</c:v>
                </c:pt>
                <c:pt idx="73">
                  <c:v>530</c:v>
                </c:pt>
                <c:pt idx="74">
                  <c:v>531</c:v>
                </c:pt>
                <c:pt idx="75">
                  <c:v>532</c:v>
                </c:pt>
                <c:pt idx="76">
                  <c:v>533</c:v>
                </c:pt>
                <c:pt idx="77">
                  <c:v>534</c:v>
                </c:pt>
                <c:pt idx="78">
                  <c:v>535</c:v>
                </c:pt>
                <c:pt idx="79">
                  <c:v>536</c:v>
                </c:pt>
                <c:pt idx="80">
                  <c:v>537</c:v>
                </c:pt>
                <c:pt idx="81">
                  <c:v>538</c:v>
                </c:pt>
                <c:pt idx="82">
                  <c:v>539</c:v>
                </c:pt>
                <c:pt idx="83">
                  <c:v>540</c:v>
                </c:pt>
                <c:pt idx="84">
                  <c:v>541</c:v>
                </c:pt>
                <c:pt idx="85">
                  <c:v>542</c:v>
                </c:pt>
                <c:pt idx="86">
                  <c:v>543</c:v>
                </c:pt>
                <c:pt idx="87">
                  <c:v>544</c:v>
                </c:pt>
                <c:pt idx="88">
                  <c:v>545</c:v>
                </c:pt>
                <c:pt idx="89">
                  <c:v>546</c:v>
                </c:pt>
                <c:pt idx="90">
                  <c:v>547</c:v>
                </c:pt>
                <c:pt idx="91">
                  <c:v>548</c:v>
                </c:pt>
                <c:pt idx="92">
                  <c:v>549</c:v>
                </c:pt>
                <c:pt idx="93">
                  <c:v>550</c:v>
                </c:pt>
                <c:pt idx="94">
                  <c:v>551</c:v>
                </c:pt>
                <c:pt idx="95">
                  <c:v>552</c:v>
                </c:pt>
                <c:pt idx="96">
                  <c:v>553</c:v>
                </c:pt>
                <c:pt idx="97">
                  <c:v>554</c:v>
                </c:pt>
                <c:pt idx="98">
                  <c:v>555</c:v>
                </c:pt>
                <c:pt idx="99">
                  <c:v>556</c:v>
                </c:pt>
                <c:pt idx="100">
                  <c:v>557</c:v>
                </c:pt>
                <c:pt idx="101">
                  <c:v>558</c:v>
                </c:pt>
                <c:pt idx="102">
                  <c:v>559</c:v>
                </c:pt>
                <c:pt idx="103">
                  <c:v>560</c:v>
                </c:pt>
                <c:pt idx="104">
                  <c:v>561</c:v>
                </c:pt>
                <c:pt idx="105">
                  <c:v>562</c:v>
                </c:pt>
                <c:pt idx="106">
                  <c:v>563</c:v>
                </c:pt>
                <c:pt idx="107">
                  <c:v>564</c:v>
                </c:pt>
                <c:pt idx="108">
                  <c:v>565</c:v>
                </c:pt>
                <c:pt idx="109">
                  <c:v>566</c:v>
                </c:pt>
                <c:pt idx="110">
                  <c:v>567</c:v>
                </c:pt>
                <c:pt idx="111">
                  <c:v>568</c:v>
                </c:pt>
                <c:pt idx="112">
                  <c:v>569</c:v>
                </c:pt>
                <c:pt idx="113">
                  <c:v>570</c:v>
                </c:pt>
                <c:pt idx="114">
                  <c:v>571</c:v>
                </c:pt>
                <c:pt idx="115">
                  <c:v>572</c:v>
                </c:pt>
                <c:pt idx="116">
                  <c:v>573</c:v>
                </c:pt>
                <c:pt idx="117">
                  <c:v>574</c:v>
                </c:pt>
                <c:pt idx="118">
                  <c:v>575</c:v>
                </c:pt>
                <c:pt idx="119">
                  <c:v>576</c:v>
                </c:pt>
                <c:pt idx="120">
                  <c:v>577</c:v>
                </c:pt>
                <c:pt idx="121">
                  <c:v>578</c:v>
                </c:pt>
                <c:pt idx="122">
                  <c:v>579</c:v>
                </c:pt>
                <c:pt idx="123">
                  <c:v>580</c:v>
                </c:pt>
                <c:pt idx="124">
                  <c:v>581</c:v>
                </c:pt>
                <c:pt idx="125">
                  <c:v>582</c:v>
                </c:pt>
                <c:pt idx="126">
                  <c:v>583</c:v>
                </c:pt>
                <c:pt idx="127">
                  <c:v>584</c:v>
                </c:pt>
                <c:pt idx="128">
                  <c:v>585</c:v>
                </c:pt>
                <c:pt idx="129">
                  <c:v>586</c:v>
                </c:pt>
                <c:pt idx="130">
                  <c:v>587</c:v>
                </c:pt>
                <c:pt idx="131">
                  <c:v>588</c:v>
                </c:pt>
                <c:pt idx="132">
                  <c:v>589</c:v>
                </c:pt>
                <c:pt idx="133">
                  <c:v>590</c:v>
                </c:pt>
                <c:pt idx="134">
                  <c:v>591</c:v>
                </c:pt>
                <c:pt idx="135">
                  <c:v>592</c:v>
                </c:pt>
                <c:pt idx="136">
                  <c:v>593</c:v>
                </c:pt>
                <c:pt idx="137">
                  <c:v>594</c:v>
                </c:pt>
                <c:pt idx="138">
                  <c:v>595</c:v>
                </c:pt>
                <c:pt idx="139">
                  <c:v>596</c:v>
                </c:pt>
                <c:pt idx="140">
                  <c:v>597</c:v>
                </c:pt>
                <c:pt idx="141">
                  <c:v>598</c:v>
                </c:pt>
                <c:pt idx="142">
                  <c:v>599</c:v>
                </c:pt>
                <c:pt idx="143">
                  <c:v>600</c:v>
                </c:pt>
                <c:pt idx="144">
                  <c:v>601</c:v>
                </c:pt>
                <c:pt idx="145">
                  <c:v>602</c:v>
                </c:pt>
                <c:pt idx="146">
                  <c:v>603</c:v>
                </c:pt>
                <c:pt idx="147">
                  <c:v>604</c:v>
                </c:pt>
                <c:pt idx="148">
                  <c:v>605</c:v>
                </c:pt>
                <c:pt idx="149">
                  <c:v>606</c:v>
                </c:pt>
                <c:pt idx="150">
                  <c:v>607</c:v>
                </c:pt>
                <c:pt idx="151">
                  <c:v>608</c:v>
                </c:pt>
                <c:pt idx="152">
                  <c:v>609</c:v>
                </c:pt>
                <c:pt idx="153">
                  <c:v>610</c:v>
                </c:pt>
                <c:pt idx="154">
                  <c:v>611</c:v>
                </c:pt>
                <c:pt idx="155">
                  <c:v>612</c:v>
                </c:pt>
                <c:pt idx="156">
                  <c:v>613</c:v>
                </c:pt>
                <c:pt idx="157">
                  <c:v>614</c:v>
                </c:pt>
                <c:pt idx="158">
                  <c:v>615</c:v>
                </c:pt>
                <c:pt idx="159">
                  <c:v>616</c:v>
                </c:pt>
                <c:pt idx="160">
                  <c:v>617</c:v>
                </c:pt>
                <c:pt idx="161">
                  <c:v>618</c:v>
                </c:pt>
                <c:pt idx="162">
                  <c:v>619</c:v>
                </c:pt>
                <c:pt idx="163">
                  <c:v>620</c:v>
                </c:pt>
                <c:pt idx="164">
                  <c:v>621</c:v>
                </c:pt>
                <c:pt idx="165">
                  <c:v>622</c:v>
                </c:pt>
                <c:pt idx="166">
                  <c:v>623</c:v>
                </c:pt>
                <c:pt idx="167">
                  <c:v>624</c:v>
                </c:pt>
                <c:pt idx="168">
                  <c:v>625</c:v>
                </c:pt>
                <c:pt idx="169">
                  <c:v>626</c:v>
                </c:pt>
                <c:pt idx="170">
                  <c:v>627</c:v>
                </c:pt>
                <c:pt idx="171">
                  <c:v>628</c:v>
                </c:pt>
                <c:pt idx="172">
                  <c:v>629</c:v>
                </c:pt>
                <c:pt idx="173">
                  <c:v>630</c:v>
                </c:pt>
                <c:pt idx="174">
                  <c:v>631</c:v>
                </c:pt>
                <c:pt idx="175">
                  <c:v>632</c:v>
                </c:pt>
                <c:pt idx="176">
                  <c:v>633</c:v>
                </c:pt>
                <c:pt idx="177">
                  <c:v>634</c:v>
                </c:pt>
                <c:pt idx="178">
                  <c:v>635</c:v>
                </c:pt>
                <c:pt idx="179">
                  <c:v>636</c:v>
                </c:pt>
                <c:pt idx="180">
                  <c:v>637</c:v>
                </c:pt>
                <c:pt idx="181">
                  <c:v>638</c:v>
                </c:pt>
                <c:pt idx="182">
                  <c:v>639</c:v>
                </c:pt>
                <c:pt idx="183">
                  <c:v>640</c:v>
                </c:pt>
                <c:pt idx="184">
                  <c:v>641</c:v>
                </c:pt>
                <c:pt idx="185">
                  <c:v>642</c:v>
                </c:pt>
                <c:pt idx="186">
                  <c:v>643</c:v>
                </c:pt>
                <c:pt idx="187">
                  <c:v>644</c:v>
                </c:pt>
                <c:pt idx="188">
                  <c:v>645</c:v>
                </c:pt>
                <c:pt idx="189">
                  <c:v>646</c:v>
                </c:pt>
                <c:pt idx="190">
                  <c:v>647</c:v>
                </c:pt>
                <c:pt idx="191">
                  <c:v>648</c:v>
                </c:pt>
                <c:pt idx="192">
                  <c:v>649</c:v>
                </c:pt>
                <c:pt idx="193">
                  <c:v>650</c:v>
                </c:pt>
                <c:pt idx="194">
                  <c:v>651</c:v>
                </c:pt>
                <c:pt idx="195">
                  <c:v>652</c:v>
                </c:pt>
                <c:pt idx="196">
                  <c:v>653</c:v>
                </c:pt>
                <c:pt idx="197">
                  <c:v>654</c:v>
                </c:pt>
                <c:pt idx="198">
                  <c:v>655</c:v>
                </c:pt>
                <c:pt idx="199">
                  <c:v>656</c:v>
                </c:pt>
                <c:pt idx="200">
                  <c:v>657</c:v>
                </c:pt>
                <c:pt idx="201">
                  <c:v>658</c:v>
                </c:pt>
                <c:pt idx="202">
                  <c:v>659</c:v>
                </c:pt>
                <c:pt idx="203">
                  <c:v>660</c:v>
                </c:pt>
                <c:pt idx="204">
                  <c:v>661</c:v>
                </c:pt>
                <c:pt idx="205">
                  <c:v>662</c:v>
                </c:pt>
                <c:pt idx="206">
                  <c:v>663</c:v>
                </c:pt>
                <c:pt idx="207">
                  <c:v>664</c:v>
                </c:pt>
                <c:pt idx="208">
                  <c:v>665</c:v>
                </c:pt>
                <c:pt idx="209">
                  <c:v>666</c:v>
                </c:pt>
                <c:pt idx="210">
                  <c:v>667</c:v>
                </c:pt>
                <c:pt idx="211">
                  <c:v>668</c:v>
                </c:pt>
                <c:pt idx="212">
                  <c:v>669</c:v>
                </c:pt>
                <c:pt idx="213">
                  <c:v>670</c:v>
                </c:pt>
                <c:pt idx="214">
                  <c:v>671</c:v>
                </c:pt>
                <c:pt idx="215">
                  <c:v>672</c:v>
                </c:pt>
                <c:pt idx="216">
                  <c:v>673</c:v>
                </c:pt>
                <c:pt idx="217">
                  <c:v>674</c:v>
                </c:pt>
                <c:pt idx="218">
                  <c:v>675</c:v>
                </c:pt>
                <c:pt idx="219">
                  <c:v>676</c:v>
                </c:pt>
                <c:pt idx="220">
                  <c:v>677</c:v>
                </c:pt>
                <c:pt idx="221">
                  <c:v>678</c:v>
                </c:pt>
                <c:pt idx="222">
                  <c:v>679</c:v>
                </c:pt>
                <c:pt idx="223">
                  <c:v>680</c:v>
                </c:pt>
                <c:pt idx="224">
                  <c:v>681</c:v>
                </c:pt>
                <c:pt idx="225">
                  <c:v>682</c:v>
                </c:pt>
                <c:pt idx="226">
                  <c:v>683</c:v>
                </c:pt>
                <c:pt idx="227">
                  <c:v>684</c:v>
                </c:pt>
                <c:pt idx="228">
                  <c:v>685</c:v>
                </c:pt>
                <c:pt idx="229">
                  <c:v>686</c:v>
                </c:pt>
                <c:pt idx="230">
                  <c:v>687</c:v>
                </c:pt>
                <c:pt idx="231">
                  <c:v>688</c:v>
                </c:pt>
                <c:pt idx="232">
                  <c:v>689</c:v>
                </c:pt>
                <c:pt idx="233">
                  <c:v>690</c:v>
                </c:pt>
                <c:pt idx="234">
                  <c:v>691</c:v>
                </c:pt>
                <c:pt idx="235">
                  <c:v>692</c:v>
                </c:pt>
                <c:pt idx="236">
                  <c:v>693</c:v>
                </c:pt>
                <c:pt idx="237">
                  <c:v>694</c:v>
                </c:pt>
                <c:pt idx="238">
                  <c:v>695</c:v>
                </c:pt>
                <c:pt idx="239">
                  <c:v>696</c:v>
                </c:pt>
              </c:numCache>
            </c:numRef>
          </c:xVal>
          <c:yVal>
            <c:numRef>
              <c:f>Graph!$H$459:$H$696</c:f>
              <c:numCache>
                <c:formatCode>General</c:formatCode>
                <c:ptCount val="23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65-4E79-92DE-D9A1DF167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494047"/>
        <c:axId val="1879490687"/>
      </c:scatterChart>
      <c:valAx>
        <c:axId val="1879494047"/>
        <c:scaling>
          <c:orientation val="minMax"/>
          <c:max val="696"/>
          <c:min val="457"/>
        </c:scaling>
        <c:delete val="0"/>
        <c:axPos val="b"/>
        <c:numFmt formatCode="General" sourceLinked="1"/>
        <c:majorTickMark val="out"/>
        <c:minorTickMark val="none"/>
        <c:tickLblPos val="nextTo"/>
        <c:crossAx val="1879490687"/>
        <c:crosses val="autoZero"/>
        <c:crossBetween val="midCat"/>
      </c:valAx>
      <c:valAx>
        <c:axId val="18794906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794940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Graph!$A$699:$A$945</c:f>
              <c:numCache>
                <c:formatCode>General</c:formatCode>
                <c:ptCount val="247"/>
                <c:pt idx="0">
                  <c:v>698</c:v>
                </c:pt>
                <c:pt idx="1">
                  <c:v>699</c:v>
                </c:pt>
                <c:pt idx="2">
                  <c:v>700</c:v>
                </c:pt>
                <c:pt idx="3">
                  <c:v>701</c:v>
                </c:pt>
                <c:pt idx="4">
                  <c:v>702</c:v>
                </c:pt>
                <c:pt idx="5">
                  <c:v>703</c:v>
                </c:pt>
                <c:pt idx="6">
                  <c:v>704</c:v>
                </c:pt>
                <c:pt idx="7">
                  <c:v>705</c:v>
                </c:pt>
                <c:pt idx="8">
                  <c:v>706</c:v>
                </c:pt>
                <c:pt idx="9">
                  <c:v>707</c:v>
                </c:pt>
                <c:pt idx="10">
                  <c:v>708</c:v>
                </c:pt>
                <c:pt idx="11">
                  <c:v>709</c:v>
                </c:pt>
                <c:pt idx="12">
                  <c:v>710</c:v>
                </c:pt>
                <c:pt idx="13">
                  <c:v>711</c:v>
                </c:pt>
                <c:pt idx="14">
                  <c:v>712</c:v>
                </c:pt>
                <c:pt idx="15">
                  <c:v>713</c:v>
                </c:pt>
                <c:pt idx="16">
                  <c:v>714</c:v>
                </c:pt>
                <c:pt idx="17">
                  <c:v>715</c:v>
                </c:pt>
                <c:pt idx="18">
                  <c:v>716</c:v>
                </c:pt>
                <c:pt idx="19">
                  <c:v>717</c:v>
                </c:pt>
                <c:pt idx="20">
                  <c:v>718</c:v>
                </c:pt>
                <c:pt idx="21">
                  <c:v>719</c:v>
                </c:pt>
                <c:pt idx="22">
                  <c:v>720</c:v>
                </c:pt>
                <c:pt idx="23">
                  <c:v>721</c:v>
                </c:pt>
                <c:pt idx="24">
                  <c:v>722</c:v>
                </c:pt>
                <c:pt idx="25">
                  <c:v>723</c:v>
                </c:pt>
                <c:pt idx="26">
                  <c:v>724</c:v>
                </c:pt>
                <c:pt idx="27">
                  <c:v>725</c:v>
                </c:pt>
                <c:pt idx="28">
                  <c:v>726</c:v>
                </c:pt>
                <c:pt idx="29">
                  <c:v>727</c:v>
                </c:pt>
                <c:pt idx="30">
                  <c:v>728</c:v>
                </c:pt>
                <c:pt idx="31">
                  <c:v>729</c:v>
                </c:pt>
                <c:pt idx="32">
                  <c:v>730</c:v>
                </c:pt>
                <c:pt idx="33">
                  <c:v>731</c:v>
                </c:pt>
                <c:pt idx="34">
                  <c:v>732</c:v>
                </c:pt>
                <c:pt idx="35">
                  <c:v>733</c:v>
                </c:pt>
                <c:pt idx="36">
                  <c:v>734</c:v>
                </c:pt>
                <c:pt idx="37">
                  <c:v>735</c:v>
                </c:pt>
                <c:pt idx="38">
                  <c:v>736</c:v>
                </c:pt>
                <c:pt idx="39">
                  <c:v>737</c:v>
                </c:pt>
                <c:pt idx="40">
                  <c:v>738</c:v>
                </c:pt>
                <c:pt idx="41">
                  <c:v>739</c:v>
                </c:pt>
                <c:pt idx="42">
                  <c:v>740</c:v>
                </c:pt>
                <c:pt idx="43">
                  <c:v>741</c:v>
                </c:pt>
                <c:pt idx="44">
                  <c:v>742</c:v>
                </c:pt>
                <c:pt idx="45">
                  <c:v>743</c:v>
                </c:pt>
                <c:pt idx="46">
                  <c:v>744</c:v>
                </c:pt>
                <c:pt idx="47">
                  <c:v>745</c:v>
                </c:pt>
                <c:pt idx="48">
                  <c:v>746</c:v>
                </c:pt>
                <c:pt idx="49">
                  <c:v>747</c:v>
                </c:pt>
                <c:pt idx="50">
                  <c:v>748</c:v>
                </c:pt>
                <c:pt idx="51">
                  <c:v>749</c:v>
                </c:pt>
                <c:pt idx="52">
                  <c:v>750</c:v>
                </c:pt>
                <c:pt idx="53">
                  <c:v>751</c:v>
                </c:pt>
                <c:pt idx="54">
                  <c:v>752</c:v>
                </c:pt>
                <c:pt idx="55">
                  <c:v>753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760</c:v>
                </c:pt>
                <c:pt idx="63">
                  <c:v>761</c:v>
                </c:pt>
                <c:pt idx="64">
                  <c:v>762</c:v>
                </c:pt>
                <c:pt idx="65">
                  <c:v>763</c:v>
                </c:pt>
                <c:pt idx="66">
                  <c:v>764</c:v>
                </c:pt>
                <c:pt idx="67">
                  <c:v>765</c:v>
                </c:pt>
                <c:pt idx="68">
                  <c:v>766</c:v>
                </c:pt>
                <c:pt idx="69">
                  <c:v>767</c:v>
                </c:pt>
                <c:pt idx="70">
                  <c:v>768</c:v>
                </c:pt>
                <c:pt idx="71">
                  <c:v>769</c:v>
                </c:pt>
                <c:pt idx="72">
                  <c:v>770</c:v>
                </c:pt>
                <c:pt idx="73">
                  <c:v>771</c:v>
                </c:pt>
                <c:pt idx="74">
                  <c:v>772</c:v>
                </c:pt>
                <c:pt idx="75">
                  <c:v>773</c:v>
                </c:pt>
                <c:pt idx="76">
                  <c:v>774</c:v>
                </c:pt>
                <c:pt idx="77">
                  <c:v>775</c:v>
                </c:pt>
                <c:pt idx="78">
                  <c:v>776</c:v>
                </c:pt>
                <c:pt idx="79">
                  <c:v>777</c:v>
                </c:pt>
                <c:pt idx="80">
                  <c:v>778</c:v>
                </c:pt>
                <c:pt idx="81">
                  <c:v>779</c:v>
                </c:pt>
                <c:pt idx="82">
                  <c:v>780</c:v>
                </c:pt>
                <c:pt idx="83">
                  <c:v>781</c:v>
                </c:pt>
                <c:pt idx="84">
                  <c:v>782</c:v>
                </c:pt>
                <c:pt idx="85">
                  <c:v>783</c:v>
                </c:pt>
                <c:pt idx="86">
                  <c:v>784</c:v>
                </c:pt>
                <c:pt idx="87">
                  <c:v>785</c:v>
                </c:pt>
                <c:pt idx="88">
                  <c:v>786</c:v>
                </c:pt>
                <c:pt idx="89">
                  <c:v>787</c:v>
                </c:pt>
                <c:pt idx="90">
                  <c:v>788</c:v>
                </c:pt>
                <c:pt idx="91">
                  <c:v>789</c:v>
                </c:pt>
                <c:pt idx="92">
                  <c:v>790</c:v>
                </c:pt>
                <c:pt idx="93">
                  <c:v>791</c:v>
                </c:pt>
                <c:pt idx="94">
                  <c:v>792</c:v>
                </c:pt>
                <c:pt idx="95">
                  <c:v>793</c:v>
                </c:pt>
                <c:pt idx="96">
                  <c:v>794</c:v>
                </c:pt>
                <c:pt idx="97">
                  <c:v>795</c:v>
                </c:pt>
                <c:pt idx="98">
                  <c:v>796</c:v>
                </c:pt>
                <c:pt idx="99">
                  <c:v>797</c:v>
                </c:pt>
                <c:pt idx="100">
                  <c:v>798</c:v>
                </c:pt>
                <c:pt idx="101">
                  <c:v>799</c:v>
                </c:pt>
                <c:pt idx="102">
                  <c:v>800</c:v>
                </c:pt>
                <c:pt idx="103">
                  <c:v>801</c:v>
                </c:pt>
                <c:pt idx="104">
                  <c:v>802</c:v>
                </c:pt>
                <c:pt idx="105">
                  <c:v>803</c:v>
                </c:pt>
                <c:pt idx="106">
                  <c:v>804</c:v>
                </c:pt>
                <c:pt idx="107">
                  <c:v>805</c:v>
                </c:pt>
                <c:pt idx="108">
                  <c:v>806</c:v>
                </c:pt>
                <c:pt idx="109">
                  <c:v>807</c:v>
                </c:pt>
                <c:pt idx="110">
                  <c:v>808</c:v>
                </c:pt>
                <c:pt idx="111">
                  <c:v>809</c:v>
                </c:pt>
                <c:pt idx="112">
                  <c:v>810</c:v>
                </c:pt>
                <c:pt idx="113">
                  <c:v>811</c:v>
                </c:pt>
                <c:pt idx="114">
                  <c:v>812</c:v>
                </c:pt>
                <c:pt idx="115">
                  <c:v>813</c:v>
                </c:pt>
                <c:pt idx="116">
                  <c:v>814</c:v>
                </c:pt>
                <c:pt idx="117">
                  <c:v>815</c:v>
                </c:pt>
                <c:pt idx="118">
                  <c:v>816</c:v>
                </c:pt>
                <c:pt idx="119">
                  <c:v>817</c:v>
                </c:pt>
                <c:pt idx="120">
                  <c:v>818</c:v>
                </c:pt>
                <c:pt idx="121">
                  <c:v>819</c:v>
                </c:pt>
                <c:pt idx="122">
                  <c:v>820</c:v>
                </c:pt>
                <c:pt idx="123">
                  <c:v>821</c:v>
                </c:pt>
                <c:pt idx="124">
                  <c:v>822</c:v>
                </c:pt>
                <c:pt idx="125">
                  <c:v>823</c:v>
                </c:pt>
                <c:pt idx="126">
                  <c:v>824</c:v>
                </c:pt>
                <c:pt idx="127">
                  <c:v>825</c:v>
                </c:pt>
                <c:pt idx="128">
                  <c:v>826</c:v>
                </c:pt>
                <c:pt idx="129">
                  <c:v>827</c:v>
                </c:pt>
                <c:pt idx="130">
                  <c:v>828</c:v>
                </c:pt>
                <c:pt idx="131">
                  <c:v>829</c:v>
                </c:pt>
                <c:pt idx="132">
                  <c:v>830</c:v>
                </c:pt>
                <c:pt idx="133">
                  <c:v>831</c:v>
                </c:pt>
                <c:pt idx="134">
                  <c:v>832</c:v>
                </c:pt>
                <c:pt idx="135">
                  <c:v>833</c:v>
                </c:pt>
                <c:pt idx="136">
                  <c:v>834</c:v>
                </c:pt>
                <c:pt idx="137">
                  <c:v>835</c:v>
                </c:pt>
                <c:pt idx="138">
                  <c:v>836</c:v>
                </c:pt>
                <c:pt idx="139">
                  <c:v>837</c:v>
                </c:pt>
                <c:pt idx="140">
                  <c:v>838</c:v>
                </c:pt>
                <c:pt idx="141">
                  <c:v>839</c:v>
                </c:pt>
                <c:pt idx="142">
                  <c:v>840</c:v>
                </c:pt>
                <c:pt idx="143">
                  <c:v>841</c:v>
                </c:pt>
                <c:pt idx="144">
                  <c:v>842</c:v>
                </c:pt>
                <c:pt idx="145">
                  <c:v>843</c:v>
                </c:pt>
                <c:pt idx="146">
                  <c:v>844</c:v>
                </c:pt>
                <c:pt idx="147">
                  <c:v>845</c:v>
                </c:pt>
                <c:pt idx="148">
                  <c:v>846</c:v>
                </c:pt>
                <c:pt idx="149">
                  <c:v>847</c:v>
                </c:pt>
                <c:pt idx="150">
                  <c:v>848</c:v>
                </c:pt>
                <c:pt idx="151">
                  <c:v>849</c:v>
                </c:pt>
                <c:pt idx="152">
                  <c:v>850</c:v>
                </c:pt>
                <c:pt idx="153">
                  <c:v>851</c:v>
                </c:pt>
                <c:pt idx="154">
                  <c:v>852</c:v>
                </c:pt>
                <c:pt idx="155">
                  <c:v>853</c:v>
                </c:pt>
                <c:pt idx="156">
                  <c:v>854</c:v>
                </c:pt>
                <c:pt idx="157">
                  <c:v>855</c:v>
                </c:pt>
                <c:pt idx="158">
                  <c:v>856</c:v>
                </c:pt>
                <c:pt idx="159">
                  <c:v>857</c:v>
                </c:pt>
                <c:pt idx="160">
                  <c:v>858</c:v>
                </c:pt>
                <c:pt idx="161">
                  <c:v>859</c:v>
                </c:pt>
                <c:pt idx="162">
                  <c:v>860</c:v>
                </c:pt>
                <c:pt idx="163">
                  <c:v>861</c:v>
                </c:pt>
                <c:pt idx="164">
                  <c:v>862</c:v>
                </c:pt>
                <c:pt idx="165">
                  <c:v>863</c:v>
                </c:pt>
                <c:pt idx="166">
                  <c:v>864</c:v>
                </c:pt>
                <c:pt idx="167">
                  <c:v>865</c:v>
                </c:pt>
                <c:pt idx="168">
                  <c:v>866</c:v>
                </c:pt>
                <c:pt idx="169">
                  <c:v>867</c:v>
                </c:pt>
                <c:pt idx="170">
                  <c:v>868</c:v>
                </c:pt>
                <c:pt idx="171">
                  <c:v>869</c:v>
                </c:pt>
                <c:pt idx="172">
                  <c:v>870</c:v>
                </c:pt>
                <c:pt idx="173">
                  <c:v>871</c:v>
                </c:pt>
                <c:pt idx="174">
                  <c:v>872</c:v>
                </c:pt>
                <c:pt idx="175">
                  <c:v>873</c:v>
                </c:pt>
                <c:pt idx="176">
                  <c:v>874</c:v>
                </c:pt>
                <c:pt idx="177">
                  <c:v>875</c:v>
                </c:pt>
                <c:pt idx="178">
                  <c:v>876</c:v>
                </c:pt>
                <c:pt idx="179">
                  <c:v>877</c:v>
                </c:pt>
                <c:pt idx="180">
                  <c:v>878</c:v>
                </c:pt>
                <c:pt idx="181">
                  <c:v>879</c:v>
                </c:pt>
                <c:pt idx="182">
                  <c:v>880</c:v>
                </c:pt>
                <c:pt idx="183">
                  <c:v>881</c:v>
                </c:pt>
                <c:pt idx="184">
                  <c:v>882</c:v>
                </c:pt>
                <c:pt idx="185">
                  <c:v>883</c:v>
                </c:pt>
                <c:pt idx="186">
                  <c:v>884</c:v>
                </c:pt>
                <c:pt idx="187">
                  <c:v>885</c:v>
                </c:pt>
                <c:pt idx="188">
                  <c:v>886</c:v>
                </c:pt>
                <c:pt idx="189">
                  <c:v>887</c:v>
                </c:pt>
                <c:pt idx="190">
                  <c:v>888</c:v>
                </c:pt>
                <c:pt idx="191">
                  <c:v>889</c:v>
                </c:pt>
                <c:pt idx="192">
                  <c:v>890</c:v>
                </c:pt>
                <c:pt idx="193">
                  <c:v>891</c:v>
                </c:pt>
                <c:pt idx="194">
                  <c:v>892</c:v>
                </c:pt>
                <c:pt idx="195">
                  <c:v>893</c:v>
                </c:pt>
                <c:pt idx="196">
                  <c:v>894</c:v>
                </c:pt>
                <c:pt idx="197">
                  <c:v>895</c:v>
                </c:pt>
                <c:pt idx="198">
                  <c:v>896</c:v>
                </c:pt>
                <c:pt idx="199">
                  <c:v>897</c:v>
                </c:pt>
                <c:pt idx="200">
                  <c:v>898</c:v>
                </c:pt>
                <c:pt idx="201">
                  <c:v>899</c:v>
                </c:pt>
                <c:pt idx="202">
                  <c:v>900</c:v>
                </c:pt>
                <c:pt idx="203">
                  <c:v>901</c:v>
                </c:pt>
                <c:pt idx="204">
                  <c:v>902</c:v>
                </c:pt>
                <c:pt idx="205">
                  <c:v>903</c:v>
                </c:pt>
                <c:pt idx="206">
                  <c:v>904</c:v>
                </c:pt>
                <c:pt idx="207">
                  <c:v>905</c:v>
                </c:pt>
                <c:pt idx="208">
                  <c:v>906</c:v>
                </c:pt>
                <c:pt idx="209">
                  <c:v>907</c:v>
                </c:pt>
                <c:pt idx="210">
                  <c:v>908</c:v>
                </c:pt>
                <c:pt idx="211">
                  <c:v>909</c:v>
                </c:pt>
                <c:pt idx="212">
                  <c:v>910</c:v>
                </c:pt>
                <c:pt idx="213">
                  <c:v>911</c:v>
                </c:pt>
                <c:pt idx="214">
                  <c:v>912</c:v>
                </c:pt>
                <c:pt idx="215">
                  <c:v>913</c:v>
                </c:pt>
                <c:pt idx="216">
                  <c:v>914</c:v>
                </c:pt>
                <c:pt idx="217">
                  <c:v>915</c:v>
                </c:pt>
                <c:pt idx="218">
                  <c:v>916</c:v>
                </c:pt>
                <c:pt idx="219">
                  <c:v>917</c:v>
                </c:pt>
                <c:pt idx="220">
                  <c:v>918</c:v>
                </c:pt>
                <c:pt idx="221">
                  <c:v>919</c:v>
                </c:pt>
                <c:pt idx="222">
                  <c:v>920</c:v>
                </c:pt>
                <c:pt idx="223">
                  <c:v>921</c:v>
                </c:pt>
                <c:pt idx="224">
                  <c:v>922</c:v>
                </c:pt>
                <c:pt idx="225">
                  <c:v>923</c:v>
                </c:pt>
                <c:pt idx="226">
                  <c:v>924</c:v>
                </c:pt>
                <c:pt idx="227">
                  <c:v>925</c:v>
                </c:pt>
                <c:pt idx="228">
                  <c:v>926</c:v>
                </c:pt>
                <c:pt idx="229">
                  <c:v>927</c:v>
                </c:pt>
                <c:pt idx="230">
                  <c:v>928</c:v>
                </c:pt>
                <c:pt idx="231">
                  <c:v>929</c:v>
                </c:pt>
                <c:pt idx="232">
                  <c:v>930</c:v>
                </c:pt>
                <c:pt idx="233">
                  <c:v>931</c:v>
                </c:pt>
                <c:pt idx="234">
                  <c:v>932</c:v>
                </c:pt>
                <c:pt idx="235">
                  <c:v>933</c:v>
                </c:pt>
                <c:pt idx="236">
                  <c:v>934</c:v>
                </c:pt>
                <c:pt idx="237">
                  <c:v>935</c:v>
                </c:pt>
                <c:pt idx="238">
                  <c:v>936</c:v>
                </c:pt>
                <c:pt idx="239">
                  <c:v>937</c:v>
                </c:pt>
                <c:pt idx="240">
                  <c:v>938</c:v>
                </c:pt>
                <c:pt idx="241">
                  <c:v>939</c:v>
                </c:pt>
                <c:pt idx="242">
                  <c:v>940</c:v>
                </c:pt>
                <c:pt idx="243">
                  <c:v>941</c:v>
                </c:pt>
                <c:pt idx="244">
                  <c:v>942</c:v>
                </c:pt>
                <c:pt idx="245">
                  <c:v>943</c:v>
                </c:pt>
                <c:pt idx="246">
                  <c:v>944</c:v>
                </c:pt>
              </c:numCache>
            </c:numRef>
          </c:xVal>
          <c:yVal>
            <c:numRef>
              <c:f>Graph!$D$700:$D$944</c:f>
              <c:numCache>
                <c:formatCode>General</c:formatCode>
                <c:ptCount val="245"/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5-4999-9A8E-887EE21E51BC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Graph!$A$699:$A$945</c:f>
              <c:numCache>
                <c:formatCode>General</c:formatCode>
                <c:ptCount val="247"/>
                <c:pt idx="0">
                  <c:v>698</c:v>
                </c:pt>
                <c:pt idx="1">
                  <c:v>699</c:v>
                </c:pt>
                <c:pt idx="2">
                  <c:v>700</c:v>
                </c:pt>
                <c:pt idx="3">
                  <c:v>701</c:v>
                </c:pt>
                <c:pt idx="4">
                  <c:v>702</c:v>
                </c:pt>
                <c:pt idx="5">
                  <c:v>703</c:v>
                </c:pt>
                <c:pt idx="6">
                  <c:v>704</c:v>
                </c:pt>
                <c:pt idx="7">
                  <c:v>705</c:v>
                </c:pt>
                <c:pt idx="8">
                  <c:v>706</c:v>
                </c:pt>
                <c:pt idx="9">
                  <c:v>707</c:v>
                </c:pt>
                <c:pt idx="10">
                  <c:v>708</c:v>
                </c:pt>
                <c:pt idx="11">
                  <c:v>709</c:v>
                </c:pt>
                <c:pt idx="12">
                  <c:v>710</c:v>
                </c:pt>
                <c:pt idx="13">
                  <c:v>711</c:v>
                </c:pt>
                <c:pt idx="14">
                  <c:v>712</c:v>
                </c:pt>
                <c:pt idx="15">
                  <c:v>713</c:v>
                </c:pt>
                <c:pt idx="16">
                  <c:v>714</c:v>
                </c:pt>
                <c:pt idx="17">
                  <c:v>715</c:v>
                </c:pt>
                <c:pt idx="18">
                  <c:v>716</c:v>
                </c:pt>
                <c:pt idx="19">
                  <c:v>717</c:v>
                </c:pt>
                <c:pt idx="20">
                  <c:v>718</c:v>
                </c:pt>
                <c:pt idx="21">
                  <c:v>719</c:v>
                </c:pt>
                <c:pt idx="22">
                  <c:v>720</c:v>
                </c:pt>
                <c:pt idx="23">
                  <c:v>721</c:v>
                </c:pt>
                <c:pt idx="24">
                  <c:v>722</c:v>
                </c:pt>
                <c:pt idx="25">
                  <c:v>723</c:v>
                </c:pt>
                <c:pt idx="26">
                  <c:v>724</c:v>
                </c:pt>
                <c:pt idx="27">
                  <c:v>725</c:v>
                </c:pt>
                <c:pt idx="28">
                  <c:v>726</c:v>
                </c:pt>
                <c:pt idx="29">
                  <c:v>727</c:v>
                </c:pt>
                <c:pt idx="30">
                  <c:v>728</c:v>
                </c:pt>
                <c:pt idx="31">
                  <c:v>729</c:v>
                </c:pt>
                <c:pt idx="32">
                  <c:v>730</c:v>
                </c:pt>
                <c:pt idx="33">
                  <c:v>731</c:v>
                </c:pt>
                <c:pt idx="34">
                  <c:v>732</c:v>
                </c:pt>
                <c:pt idx="35">
                  <c:v>733</c:v>
                </c:pt>
                <c:pt idx="36">
                  <c:v>734</c:v>
                </c:pt>
                <c:pt idx="37">
                  <c:v>735</c:v>
                </c:pt>
                <c:pt idx="38">
                  <c:v>736</c:v>
                </c:pt>
                <c:pt idx="39">
                  <c:v>737</c:v>
                </c:pt>
                <c:pt idx="40">
                  <c:v>738</c:v>
                </c:pt>
                <c:pt idx="41">
                  <c:v>739</c:v>
                </c:pt>
                <c:pt idx="42">
                  <c:v>740</c:v>
                </c:pt>
                <c:pt idx="43">
                  <c:v>741</c:v>
                </c:pt>
                <c:pt idx="44">
                  <c:v>742</c:v>
                </c:pt>
                <c:pt idx="45">
                  <c:v>743</c:v>
                </c:pt>
                <c:pt idx="46">
                  <c:v>744</c:v>
                </c:pt>
                <c:pt idx="47">
                  <c:v>745</c:v>
                </c:pt>
                <c:pt idx="48">
                  <c:v>746</c:v>
                </c:pt>
                <c:pt idx="49">
                  <c:v>747</c:v>
                </c:pt>
                <c:pt idx="50">
                  <c:v>748</c:v>
                </c:pt>
                <c:pt idx="51">
                  <c:v>749</c:v>
                </c:pt>
                <c:pt idx="52">
                  <c:v>750</c:v>
                </c:pt>
                <c:pt idx="53">
                  <c:v>751</c:v>
                </c:pt>
                <c:pt idx="54">
                  <c:v>752</c:v>
                </c:pt>
                <c:pt idx="55">
                  <c:v>753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760</c:v>
                </c:pt>
                <c:pt idx="63">
                  <c:v>761</c:v>
                </c:pt>
                <c:pt idx="64">
                  <c:v>762</c:v>
                </c:pt>
                <c:pt idx="65">
                  <c:v>763</c:v>
                </c:pt>
                <c:pt idx="66">
                  <c:v>764</c:v>
                </c:pt>
                <c:pt idx="67">
                  <c:v>765</c:v>
                </c:pt>
                <c:pt idx="68">
                  <c:v>766</c:v>
                </c:pt>
                <c:pt idx="69">
                  <c:v>767</c:v>
                </c:pt>
                <c:pt idx="70">
                  <c:v>768</c:v>
                </c:pt>
                <c:pt idx="71">
                  <c:v>769</c:v>
                </c:pt>
                <c:pt idx="72">
                  <c:v>770</c:v>
                </c:pt>
                <c:pt idx="73">
                  <c:v>771</c:v>
                </c:pt>
                <c:pt idx="74">
                  <c:v>772</c:v>
                </c:pt>
                <c:pt idx="75">
                  <c:v>773</c:v>
                </c:pt>
                <c:pt idx="76">
                  <c:v>774</c:v>
                </c:pt>
                <c:pt idx="77">
                  <c:v>775</c:v>
                </c:pt>
                <c:pt idx="78">
                  <c:v>776</c:v>
                </c:pt>
                <c:pt idx="79">
                  <c:v>777</c:v>
                </c:pt>
                <c:pt idx="80">
                  <c:v>778</c:v>
                </c:pt>
                <c:pt idx="81">
                  <c:v>779</c:v>
                </c:pt>
                <c:pt idx="82">
                  <c:v>780</c:v>
                </c:pt>
                <c:pt idx="83">
                  <c:v>781</c:v>
                </c:pt>
                <c:pt idx="84">
                  <c:v>782</c:v>
                </c:pt>
                <c:pt idx="85">
                  <c:v>783</c:v>
                </c:pt>
                <c:pt idx="86">
                  <c:v>784</c:v>
                </c:pt>
                <c:pt idx="87">
                  <c:v>785</c:v>
                </c:pt>
                <c:pt idx="88">
                  <c:v>786</c:v>
                </c:pt>
                <c:pt idx="89">
                  <c:v>787</c:v>
                </c:pt>
                <c:pt idx="90">
                  <c:v>788</c:v>
                </c:pt>
                <c:pt idx="91">
                  <c:v>789</c:v>
                </c:pt>
                <c:pt idx="92">
                  <c:v>790</c:v>
                </c:pt>
                <c:pt idx="93">
                  <c:v>791</c:v>
                </c:pt>
                <c:pt idx="94">
                  <c:v>792</c:v>
                </c:pt>
                <c:pt idx="95">
                  <c:v>793</c:v>
                </c:pt>
                <c:pt idx="96">
                  <c:v>794</c:v>
                </c:pt>
                <c:pt idx="97">
                  <c:v>795</c:v>
                </c:pt>
                <c:pt idx="98">
                  <c:v>796</c:v>
                </c:pt>
                <c:pt idx="99">
                  <c:v>797</c:v>
                </c:pt>
                <c:pt idx="100">
                  <c:v>798</c:v>
                </c:pt>
                <c:pt idx="101">
                  <c:v>799</c:v>
                </c:pt>
                <c:pt idx="102">
                  <c:v>800</c:v>
                </c:pt>
                <c:pt idx="103">
                  <c:v>801</c:v>
                </c:pt>
                <c:pt idx="104">
                  <c:v>802</c:v>
                </c:pt>
                <c:pt idx="105">
                  <c:v>803</c:v>
                </c:pt>
                <c:pt idx="106">
                  <c:v>804</c:v>
                </c:pt>
                <c:pt idx="107">
                  <c:v>805</c:v>
                </c:pt>
                <c:pt idx="108">
                  <c:v>806</c:v>
                </c:pt>
                <c:pt idx="109">
                  <c:v>807</c:v>
                </c:pt>
                <c:pt idx="110">
                  <c:v>808</c:v>
                </c:pt>
                <c:pt idx="111">
                  <c:v>809</c:v>
                </c:pt>
                <c:pt idx="112">
                  <c:v>810</c:v>
                </c:pt>
                <c:pt idx="113">
                  <c:v>811</c:v>
                </c:pt>
                <c:pt idx="114">
                  <c:v>812</c:v>
                </c:pt>
                <c:pt idx="115">
                  <c:v>813</c:v>
                </c:pt>
                <c:pt idx="116">
                  <c:v>814</c:v>
                </c:pt>
                <c:pt idx="117">
                  <c:v>815</c:v>
                </c:pt>
                <c:pt idx="118">
                  <c:v>816</c:v>
                </c:pt>
                <c:pt idx="119">
                  <c:v>817</c:v>
                </c:pt>
                <c:pt idx="120">
                  <c:v>818</c:v>
                </c:pt>
                <c:pt idx="121">
                  <c:v>819</c:v>
                </c:pt>
                <c:pt idx="122">
                  <c:v>820</c:v>
                </c:pt>
                <c:pt idx="123">
                  <c:v>821</c:v>
                </c:pt>
                <c:pt idx="124">
                  <c:v>822</c:v>
                </c:pt>
                <c:pt idx="125">
                  <c:v>823</c:v>
                </c:pt>
                <c:pt idx="126">
                  <c:v>824</c:v>
                </c:pt>
                <c:pt idx="127">
                  <c:v>825</c:v>
                </c:pt>
                <c:pt idx="128">
                  <c:v>826</c:v>
                </c:pt>
                <c:pt idx="129">
                  <c:v>827</c:v>
                </c:pt>
                <c:pt idx="130">
                  <c:v>828</c:v>
                </c:pt>
                <c:pt idx="131">
                  <c:v>829</c:v>
                </c:pt>
                <c:pt idx="132">
                  <c:v>830</c:v>
                </c:pt>
                <c:pt idx="133">
                  <c:v>831</c:v>
                </c:pt>
                <c:pt idx="134">
                  <c:v>832</c:v>
                </c:pt>
                <c:pt idx="135">
                  <c:v>833</c:v>
                </c:pt>
                <c:pt idx="136">
                  <c:v>834</c:v>
                </c:pt>
                <c:pt idx="137">
                  <c:v>835</c:v>
                </c:pt>
                <c:pt idx="138">
                  <c:v>836</c:v>
                </c:pt>
                <c:pt idx="139">
                  <c:v>837</c:v>
                </c:pt>
                <c:pt idx="140">
                  <c:v>838</c:v>
                </c:pt>
                <c:pt idx="141">
                  <c:v>839</c:v>
                </c:pt>
                <c:pt idx="142">
                  <c:v>840</c:v>
                </c:pt>
                <c:pt idx="143">
                  <c:v>841</c:v>
                </c:pt>
                <c:pt idx="144">
                  <c:v>842</c:v>
                </c:pt>
                <c:pt idx="145">
                  <c:v>843</c:v>
                </c:pt>
                <c:pt idx="146">
                  <c:v>844</c:v>
                </c:pt>
                <c:pt idx="147">
                  <c:v>845</c:v>
                </c:pt>
                <c:pt idx="148">
                  <c:v>846</c:v>
                </c:pt>
                <c:pt idx="149">
                  <c:v>847</c:v>
                </c:pt>
                <c:pt idx="150">
                  <c:v>848</c:v>
                </c:pt>
                <c:pt idx="151">
                  <c:v>849</c:v>
                </c:pt>
                <c:pt idx="152">
                  <c:v>850</c:v>
                </c:pt>
                <c:pt idx="153">
                  <c:v>851</c:v>
                </c:pt>
                <c:pt idx="154">
                  <c:v>852</c:v>
                </c:pt>
                <c:pt idx="155">
                  <c:v>853</c:v>
                </c:pt>
                <c:pt idx="156">
                  <c:v>854</c:v>
                </c:pt>
                <c:pt idx="157">
                  <c:v>855</c:v>
                </c:pt>
                <c:pt idx="158">
                  <c:v>856</c:v>
                </c:pt>
                <c:pt idx="159">
                  <c:v>857</c:v>
                </c:pt>
                <c:pt idx="160">
                  <c:v>858</c:v>
                </c:pt>
                <c:pt idx="161">
                  <c:v>859</c:v>
                </c:pt>
                <c:pt idx="162">
                  <c:v>860</c:v>
                </c:pt>
                <c:pt idx="163">
                  <c:v>861</c:v>
                </c:pt>
                <c:pt idx="164">
                  <c:v>862</c:v>
                </c:pt>
                <c:pt idx="165">
                  <c:v>863</c:v>
                </c:pt>
                <c:pt idx="166">
                  <c:v>864</c:v>
                </c:pt>
                <c:pt idx="167">
                  <c:v>865</c:v>
                </c:pt>
                <c:pt idx="168">
                  <c:v>866</c:v>
                </c:pt>
                <c:pt idx="169">
                  <c:v>867</c:v>
                </c:pt>
                <c:pt idx="170">
                  <c:v>868</c:v>
                </c:pt>
                <c:pt idx="171">
                  <c:v>869</c:v>
                </c:pt>
                <c:pt idx="172">
                  <c:v>870</c:v>
                </c:pt>
                <c:pt idx="173">
                  <c:v>871</c:v>
                </c:pt>
                <c:pt idx="174">
                  <c:v>872</c:v>
                </c:pt>
                <c:pt idx="175">
                  <c:v>873</c:v>
                </c:pt>
                <c:pt idx="176">
                  <c:v>874</c:v>
                </c:pt>
                <c:pt idx="177">
                  <c:v>875</c:v>
                </c:pt>
                <c:pt idx="178">
                  <c:v>876</c:v>
                </c:pt>
                <c:pt idx="179">
                  <c:v>877</c:v>
                </c:pt>
                <c:pt idx="180">
                  <c:v>878</c:v>
                </c:pt>
                <c:pt idx="181">
                  <c:v>879</c:v>
                </c:pt>
                <c:pt idx="182">
                  <c:v>880</c:v>
                </c:pt>
                <c:pt idx="183">
                  <c:v>881</c:v>
                </c:pt>
                <c:pt idx="184">
                  <c:v>882</c:v>
                </c:pt>
                <c:pt idx="185">
                  <c:v>883</c:v>
                </c:pt>
                <c:pt idx="186">
                  <c:v>884</c:v>
                </c:pt>
                <c:pt idx="187">
                  <c:v>885</c:v>
                </c:pt>
                <c:pt idx="188">
                  <c:v>886</c:v>
                </c:pt>
                <c:pt idx="189">
                  <c:v>887</c:v>
                </c:pt>
                <c:pt idx="190">
                  <c:v>888</c:v>
                </c:pt>
                <c:pt idx="191">
                  <c:v>889</c:v>
                </c:pt>
                <c:pt idx="192">
                  <c:v>890</c:v>
                </c:pt>
                <c:pt idx="193">
                  <c:v>891</c:v>
                </c:pt>
                <c:pt idx="194">
                  <c:v>892</c:v>
                </c:pt>
                <c:pt idx="195">
                  <c:v>893</c:v>
                </c:pt>
                <c:pt idx="196">
                  <c:v>894</c:v>
                </c:pt>
                <c:pt idx="197">
                  <c:v>895</c:v>
                </c:pt>
                <c:pt idx="198">
                  <c:v>896</c:v>
                </c:pt>
                <c:pt idx="199">
                  <c:v>897</c:v>
                </c:pt>
                <c:pt idx="200">
                  <c:v>898</c:v>
                </c:pt>
                <c:pt idx="201">
                  <c:v>899</c:v>
                </c:pt>
                <c:pt idx="202">
                  <c:v>900</c:v>
                </c:pt>
                <c:pt idx="203">
                  <c:v>901</c:v>
                </c:pt>
                <c:pt idx="204">
                  <c:v>902</c:v>
                </c:pt>
                <c:pt idx="205">
                  <c:v>903</c:v>
                </c:pt>
                <c:pt idx="206">
                  <c:v>904</c:v>
                </c:pt>
                <c:pt idx="207">
                  <c:v>905</c:v>
                </c:pt>
                <c:pt idx="208">
                  <c:v>906</c:v>
                </c:pt>
                <c:pt idx="209">
                  <c:v>907</c:v>
                </c:pt>
                <c:pt idx="210">
                  <c:v>908</c:v>
                </c:pt>
                <c:pt idx="211">
                  <c:v>909</c:v>
                </c:pt>
                <c:pt idx="212">
                  <c:v>910</c:v>
                </c:pt>
                <c:pt idx="213">
                  <c:v>911</c:v>
                </c:pt>
                <c:pt idx="214">
                  <c:v>912</c:v>
                </c:pt>
                <c:pt idx="215">
                  <c:v>913</c:v>
                </c:pt>
                <c:pt idx="216">
                  <c:v>914</c:v>
                </c:pt>
                <c:pt idx="217">
                  <c:v>915</c:v>
                </c:pt>
                <c:pt idx="218">
                  <c:v>916</c:v>
                </c:pt>
                <c:pt idx="219">
                  <c:v>917</c:v>
                </c:pt>
                <c:pt idx="220">
                  <c:v>918</c:v>
                </c:pt>
                <c:pt idx="221">
                  <c:v>919</c:v>
                </c:pt>
                <c:pt idx="222">
                  <c:v>920</c:v>
                </c:pt>
                <c:pt idx="223">
                  <c:v>921</c:v>
                </c:pt>
                <c:pt idx="224">
                  <c:v>922</c:v>
                </c:pt>
                <c:pt idx="225">
                  <c:v>923</c:v>
                </c:pt>
                <c:pt idx="226">
                  <c:v>924</c:v>
                </c:pt>
                <c:pt idx="227">
                  <c:v>925</c:v>
                </c:pt>
                <c:pt idx="228">
                  <c:v>926</c:v>
                </c:pt>
                <c:pt idx="229">
                  <c:v>927</c:v>
                </c:pt>
                <c:pt idx="230">
                  <c:v>928</c:v>
                </c:pt>
                <c:pt idx="231">
                  <c:v>929</c:v>
                </c:pt>
                <c:pt idx="232">
                  <c:v>930</c:v>
                </c:pt>
                <c:pt idx="233">
                  <c:v>931</c:v>
                </c:pt>
                <c:pt idx="234">
                  <c:v>932</c:v>
                </c:pt>
                <c:pt idx="235">
                  <c:v>933</c:v>
                </c:pt>
                <c:pt idx="236">
                  <c:v>934</c:v>
                </c:pt>
                <c:pt idx="237">
                  <c:v>935</c:v>
                </c:pt>
                <c:pt idx="238">
                  <c:v>936</c:v>
                </c:pt>
                <c:pt idx="239">
                  <c:v>937</c:v>
                </c:pt>
                <c:pt idx="240">
                  <c:v>938</c:v>
                </c:pt>
                <c:pt idx="241">
                  <c:v>939</c:v>
                </c:pt>
                <c:pt idx="242">
                  <c:v>940</c:v>
                </c:pt>
                <c:pt idx="243">
                  <c:v>941</c:v>
                </c:pt>
                <c:pt idx="244">
                  <c:v>942</c:v>
                </c:pt>
                <c:pt idx="245">
                  <c:v>943</c:v>
                </c:pt>
                <c:pt idx="246">
                  <c:v>944</c:v>
                </c:pt>
              </c:numCache>
            </c:numRef>
          </c:xVal>
          <c:yVal>
            <c:numRef>
              <c:f>Graph!$B$700:$B$944</c:f>
              <c:numCache>
                <c:formatCode>General</c:formatCode>
                <c:ptCount val="2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5-4999-9A8E-887EE21E51BC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Graph!$A$699:$A$945</c:f>
              <c:numCache>
                <c:formatCode>General</c:formatCode>
                <c:ptCount val="247"/>
                <c:pt idx="0">
                  <c:v>698</c:v>
                </c:pt>
                <c:pt idx="1">
                  <c:v>699</c:v>
                </c:pt>
                <c:pt idx="2">
                  <c:v>700</c:v>
                </c:pt>
                <c:pt idx="3">
                  <c:v>701</c:v>
                </c:pt>
                <c:pt idx="4">
                  <c:v>702</c:v>
                </c:pt>
                <c:pt idx="5">
                  <c:v>703</c:v>
                </c:pt>
                <c:pt idx="6">
                  <c:v>704</c:v>
                </c:pt>
                <c:pt idx="7">
                  <c:v>705</c:v>
                </c:pt>
                <c:pt idx="8">
                  <c:v>706</c:v>
                </c:pt>
                <c:pt idx="9">
                  <c:v>707</c:v>
                </c:pt>
                <c:pt idx="10">
                  <c:v>708</c:v>
                </c:pt>
                <c:pt idx="11">
                  <c:v>709</c:v>
                </c:pt>
                <c:pt idx="12">
                  <c:v>710</c:v>
                </c:pt>
                <c:pt idx="13">
                  <c:v>711</c:v>
                </c:pt>
                <c:pt idx="14">
                  <c:v>712</c:v>
                </c:pt>
                <c:pt idx="15">
                  <c:v>713</c:v>
                </c:pt>
                <c:pt idx="16">
                  <c:v>714</c:v>
                </c:pt>
                <c:pt idx="17">
                  <c:v>715</c:v>
                </c:pt>
                <c:pt idx="18">
                  <c:v>716</c:v>
                </c:pt>
                <c:pt idx="19">
                  <c:v>717</c:v>
                </c:pt>
                <c:pt idx="20">
                  <c:v>718</c:v>
                </c:pt>
                <c:pt idx="21">
                  <c:v>719</c:v>
                </c:pt>
                <c:pt idx="22">
                  <c:v>720</c:v>
                </c:pt>
                <c:pt idx="23">
                  <c:v>721</c:v>
                </c:pt>
                <c:pt idx="24">
                  <c:v>722</c:v>
                </c:pt>
                <c:pt idx="25">
                  <c:v>723</c:v>
                </c:pt>
                <c:pt idx="26">
                  <c:v>724</c:v>
                </c:pt>
                <c:pt idx="27">
                  <c:v>725</c:v>
                </c:pt>
                <c:pt idx="28">
                  <c:v>726</c:v>
                </c:pt>
                <c:pt idx="29">
                  <c:v>727</c:v>
                </c:pt>
                <c:pt idx="30">
                  <c:v>728</c:v>
                </c:pt>
                <c:pt idx="31">
                  <c:v>729</c:v>
                </c:pt>
                <c:pt idx="32">
                  <c:v>730</c:v>
                </c:pt>
                <c:pt idx="33">
                  <c:v>731</c:v>
                </c:pt>
                <c:pt idx="34">
                  <c:v>732</c:v>
                </c:pt>
                <c:pt idx="35">
                  <c:v>733</c:v>
                </c:pt>
                <c:pt idx="36">
                  <c:v>734</c:v>
                </c:pt>
                <c:pt idx="37">
                  <c:v>735</c:v>
                </c:pt>
                <c:pt idx="38">
                  <c:v>736</c:v>
                </c:pt>
                <c:pt idx="39">
                  <c:v>737</c:v>
                </c:pt>
                <c:pt idx="40">
                  <c:v>738</c:v>
                </c:pt>
                <c:pt idx="41">
                  <c:v>739</c:v>
                </c:pt>
                <c:pt idx="42">
                  <c:v>740</c:v>
                </c:pt>
                <c:pt idx="43">
                  <c:v>741</c:v>
                </c:pt>
                <c:pt idx="44">
                  <c:v>742</c:v>
                </c:pt>
                <c:pt idx="45">
                  <c:v>743</c:v>
                </c:pt>
                <c:pt idx="46">
                  <c:v>744</c:v>
                </c:pt>
                <c:pt idx="47">
                  <c:v>745</c:v>
                </c:pt>
                <c:pt idx="48">
                  <c:v>746</c:v>
                </c:pt>
                <c:pt idx="49">
                  <c:v>747</c:v>
                </c:pt>
                <c:pt idx="50">
                  <c:v>748</c:v>
                </c:pt>
                <c:pt idx="51">
                  <c:v>749</c:v>
                </c:pt>
                <c:pt idx="52">
                  <c:v>750</c:v>
                </c:pt>
                <c:pt idx="53">
                  <c:v>751</c:v>
                </c:pt>
                <c:pt idx="54">
                  <c:v>752</c:v>
                </c:pt>
                <c:pt idx="55">
                  <c:v>753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760</c:v>
                </c:pt>
                <c:pt idx="63">
                  <c:v>761</c:v>
                </c:pt>
                <c:pt idx="64">
                  <c:v>762</c:v>
                </c:pt>
                <c:pt idx="65">
                  <c:v>763</c:v>
                </c:pt>
                <c:pt idx="66">
                  <c:v>764</c:v>
                </c:pt>
                <c:pt idx="67">
                  <c:v>765</c:v>
                </c:pt>
                <c:pt idx="68">
                  <c:v>766</c:v>
                </c:pt>
                <c:pt idx="69">
                  <c:v>767</c:v>
                </c:pt>
                <c:pt idx="70">
                  <c:v>768</c:v>
                </c:pt>
                <c:pt idx="71">
                  <c:v>769</c:v>
                </c:pt>
                <c:pt idx="72">
                  <c:v>770</c:v>
                </c:pt>
                <c:pt idx="73">
                  <c:v>771</c:v>
                </c:pt>
                <c:pt idx="74">
                  <c:v>772</c:v>
                </c:pt>
                <c:pt idx="75">
                  <c:v>773</c:v>
                </c:pt>
                <c:pt idx="76">
                  <c:v>774</c:v>
                </c:pt>
                <c:pt idx="77">
                  <c:v>775</c:v>
                </c:pt>
                <c:pt idx="78">
                  <c:v>776</c:v>
                </c:pt>
                <c:pt idx="79">
                  <c:v>777</c:v>
                </c:pt>
                <c:pt idx="80">
                  <c:v>778</c:v>
                </c:pt>
                <c:pt idx="81">
                  <c:v>779</c:v>
                </c:pt>
                <c:pt idx="82">
                  <c:v>780</c:v>
                </c:pt>
                <c:pt idx="83">
                  <c:v>781</c:v>
                </c:pt>
                <c:pt idx="84">
                  <c:v>782</c:v>
                </c:pt>
                <c:pt idx="85">
                  <c:v>783</c:v>
                </c:pt>
                <c:pt idx="86">
                  <c:v>784</c:v>
                </c:pt>
                <c:pt idx="87">
                  <c:v>785</c:v>
                </c:pt>
                <c:pt idx="88">
                  <c:v>786</c:v>
                </c:pt>
                <c:pt idx="89">
                  <c:v>787</c:v>
                </c:pt>
                <c:pt idx="90">
                  <c:v>788</c:v>
                </c:pt>
                <c:pt idx="91">
                  <c:v>789</c:v>
                </c:pt>
                <c:pt idx="92">
                  <c:v>790</c:v>
                </c:pt>
                <c:pt idx="93">
                  <c:v>791</c:v>
                </c:pt>
                <c:pt idx="94">
                  <c:v>792</c:v>
                </c:pt>
                <c:pt idx="95">
                  <c:v>793</c:v>
                </c:pt>
                <c:pt idx="96">
                  <c:v>794</c:v>
                </c:pt>
                <c:pt idx="97">
                  <c:v>795</c:v>
                </c:pt>
                <c:pt idx="98">
                  <c:v>796</c:v>
                </c:pt>
                <c:pt idx="99">
                  <c:v>797</c:v>
                </c:pt>
                <c:pt idx="100">
                  <c:v>798</c:v>
                </c:pt>
                <c:pt idx="101">
                  <c:v>799</c:v>
                </c:pt>
                <c:pt idx="102">
                  <c:v>800</c:v>
                </c:pt>
                <c:pt idx="103">
                  <c:v>801</c:v>
                </c:pt>
                <c:pt idx="104">
                  <c:v>802</c:v>
                </c:pt>
                <c:pt idx="105">
                  <c:v>803</c:v>
                </c:pt>
                <c:pt idx="106">
                  <c:v>804</c:v>
                </c:pt>
                <c:pt idx="107">
                  <c:v>805</c:v>
                </c:pt>
                <c:pt idx="108">
                  <c:v>806</c:v>
                </c:pt>
                <c:pt idx="109">
                  <c:v>807</c:v>
                </c:pt>
                <c:pt idx="110">
                  <c:v>808</c:v>
                </c:pt>
                <c:pt idx="111">
                  <c:v>809</c:v>
                </c:pt>
                <c:pt idx="112">
                  <c:v>810</c:v>
                </c:pt>
                <c:pt idx="113">
                  <c:v>811</c:v>
                </c:pt>
                <c:pt idx="114">
                  <c:v>812</c:v>
                </c:pt>
                <c:pt idx="115">
                  <c:v>813</c:v>
                </c:pt>
                <c:pt idx="116">
                  <c:v>814</c:v>
                </c:pt>
                <c:pt idx="117">
                  <c:v>815</c:v>
                </c:pt>
                <c:pt idx="118">
                  <c:v>816</c:v>
                </c:pt>
                <c:pt idx="119">
                  <c:v>817</c:v>
                </c:pt>
                <c:pt idx="120">
                  <c:v>818</c:v>
                </c:pt>
                <c:pt idx="121">
                  <c:v>819</c:v>
                </c:pt>
                <c:pt idx="122">
                  <c:v>820</c:v>
                </c:pt>
                <c:pt idx="123">
                  <c:v>821</c:v>
                </c:pt>
                <c:pt idx="124">
                  <c:v>822</c:v>
                </c:pt>
                <c:pt idx="125">
                  <c:v>823</c:v>
                </c:pt>
                <c:pt idx="126">
                  <c:v>824</c:v>
                </c:pt>
                <c:pt idx="127">
                  <c:v>825</c:v>
                </c:pt>
                <c:pt idx="128">
                  <c:v>826</c:v>
                </c:pt>
                <c:pt idx="129">
                  <c:v>827</c:v>
                </c:pt>
                <c:pt idx="130">
                  <c:v>828</c:v>
                </c:pt>
                <c:pt idx="131">
                  <c:v>829</c:v>
                </c:pt>
                <c:pt idx="132">
                  <c:v>830</c:v>
                </c:pt>
                <c:pt idx="133">
                  <c:v>831</c:v>
                </c:pt>
                <c:pt idx="134">
                  <c:v>832</c:v>
                </c:pt>
                <c:pt idx="135">
                  <c:v>833</c:v>
                </c:pt>
                <c:pt idx="136">
                  <c:v>834</c:v>
                </c:pt>
                <c:pt idx="137">
                  <c:v>835</c:v>
                </c:pt>
                <c:pt idx="138">
                  <c:v>836</c:v>
                </c:pt>
                <c:pt idx="139">
                  <c:v>837</c:v>
                </c:pt>
                <c:pt idx="140">
                  <c:v>838</c:v>
                </c:pt>
                <c:pt idx="141">
                  <c:v>839</c:v>
                </c:pt>
                <c:pt idx="142">
                  <c:v>840</c:v>
                </c:pt>
                <c:pt idx="143">
                  <c:v>841</c:v>
                </c:pt>
                <c:pt idx="144">
                  <c:v>842</c:v>
                </c:pt>
                <c:pt idx="145">
                  <c:v>843</c:v>
                </c:pt>
                <c:pt idx="146">
                  <c:v>844</c:v>
                </c:pt>
                <c:pt idx="147">
                  <c:v>845</c:v>
                </c:pt>
                <c:pt idx="148">
                  <c:v>846</c:v>
                </c:pt>
                <c:pt idx="149">
                  <c:v>847</c:v>
                </c:pt>
                <c:pt idx="150">
                  <c:v>848</c:v>
                </c:pt>
                <c:pt idx="151">
                  <c:v>849</c:v>
                </c:pt>
                <c:pt idx="152">
                  <c:v>850</c:v>
                </c:pt>
                <c:pt idx="153">
                  <c:v>851</c:v>
                </c:pt>
                <c:pt idx="154">
                  <c:v>852</c:v>
                </c:pt>
                <c:pt idx="155">
                  <c:v>853</c:v>
                </c:pt>
                <c:pt idx="156">
                  <c:v>854</c:v>
                </c:pt>
                <c:pt idx="157">
                  <c:v>855</c:v>
                </c:pt>
                <c:pt idx="158">
                  <c:v>856</c:v>
                </c:pt>
                <c:pt idx="159">
                  <c:v>857</c:v>
                </c:pt>
                <c:pt idx="160">
                  <c:v>858</c:v>
                </c:pt>
                <c:pt idx="161">
                  <c:v>859</c:v>
                </c:pt>
                <c:pt idx="162">
                  <c:v>860</c:v>
                </c:pt>
                <c:pt idx="163">
                  <c:v>861</c:v>
                </c:pt>
                <c:pt idx="164">
                  <c:v>862</c:v>
                </c:pt>
                <c:pt idx="165">
                  <c:v>863</c:v>
                </c:pt>
                <c:pt idx="166">
                  <c:v>864</c:v>
                </c:pt>
                <c:pt idx="167">
                  <c:v>865</c:v>
                </c:pt>
                <c:pt idx="168">
                  <c:v>866</c:v>
                </c:pt>
                <c:pt idx="169">
                  <c:v>867</c:v>
                </c:pt>
                <c:pt idx="170">
                  <c:v>868</c:v>
                </c:pt>
                <c:pt idx="171">
                  <c:v>869</c:v>
                </c:pt>
                <c:pt idx="172">
                  <c:v>870</c:v>
                </c:pt>
                <c:pt idx="173">
                  <c:v>871</c:v>
                </c:pt>
                <c:pt idx="174">
                  <c:v>872</c:v>
                </c:pt>
                <c:pt idx="175">
                  <c:v>873</c:v>
                </c:pt>
                <c:pt idx="176">
                  <c:v>874</c:v>
                </c:pt>
                <c:pt idx="177">
                  <c:v>875</c:v>
                </c:pt>
                <c:pt idx="178">
                  <c:v>876</c:v>
                </c:pt>
                <c:pt idx="179">
                  <c:v>877</c:v>
                </c:pt>
                <c:pt idx="180">
                  <c:v>878</c:v>
                </c:pt>
                <c:pt idx="181">
                  <c:v>879</c:v>
                </c:pt>
                <c:pt idx="182">
                  <c:v>880</c:v>
                </c:pt>
                <c:pt idx="183">
                  <c:v>881</c:v>
                </c:pt>
                <c:pt idx="184">
                  <c:v>882</c:v>
                </c:pt>
                <c:pt idx="185">
                  <c:v>883</c:v>
                </c:pt>
                <c:pt idx="186">
                  <c:v>884</c:v>
                </c:pt>
                <c:pt idx="187">
                  <c:v>885</c:v>
                </c:pt>
                <c:pt idx="188">
                  <c:v>886</c:v>
                </c:pt>
                <c:pt idx="189">
                  <c:v>887</c:v>
                </c:pt>
                <c:pt idx="190">
                  <c:v>888</c:v>
                </c:pt>
                <c:pt idx="191">
                  <c:v>889</c:v>
                </c:pt>
                <c:pt idx="192">
                  <c:v>890</c:v>
                </c:pt>
                <c:pt idx="193">
                  <c:v>891</c:v>
                </c:pt>
                <c:pt idx="194">
                  <c:v>892</c:v>
                </c:pt>
                <c:pt idx="195">
                  <c:v>893</c:v>
                </c:pt>
                <c:pt idx="196">
                  <c:v>894</c:v>
                </c:pt>
                <c:pt idx="197">
                  <c:v>895</c:v>
                </c:pt>
                <c:pt idx="198">
                  <c:v>896</c:v>
                </c:pt>
                <c:pt idx="199">
                  <c:v>897</c:v>
                </c:pt>
                <c:pt idx="200">
                  <c:v>898</c:v>
                </c:pt>
                <c:pt idx="201">
                  <c:v>899</c:v>
                </c:pt>
                <c:pt idx="202">
                  <c:v>900</c:v>
                </c:pt>
                <c:pt idx="203">
                  <c:v>901</c:v>
                </c:pt>
                <c:pt idx="204">
                  <c:v>902</c:v>
                </c:pt>
                <c:pt idx="205">
                  <c:v>903</c:v>
                </c:pt>
                <c:pt idx="206">
                  <c:v>904</c:v>
                </c:pt>
                <c:pt idx="207">
                  <c:v>905</c:v>
                </c:pt>
                <c:pt idx="208">
                  <c:v>906</c:v>
                </c:pt>
                <c:pt idx="209">
                  <c:v>907</c:v>
                </c:pt>
                <c:pt idx="210">
                  <c:v>908</c:v>
                </c:pt>
                <c:pt idx="211">
                  <c:v>909</c:v>
                </c:pt>
                <c:pt idx="212">
                  <c:v>910</c:v>
                </c:pt>
                <c:pt idx="213">
                  <c:v>911</c:v>
                </c:pt>
                <c:pt idx="214">
                  <c:v>912</c:v>
                </c:pt>
                <c:pt idx="215">
                  <c:v>913</c:v>
                </c:pt>
                <c:pt idx="216">
                  <c:v>914</c:v>
                </c:pt>
                <c:pt idx="217">
                  <c:v>915</c:v>
                </c:pt>
                <c:pt idx="218">
                  <c:v>916</c:v>
                </c:pt>
                <c:pt idx="219">
                  <c:v>917</c:v>
                </c:pt>
                <c:pt idx="220">
                  <c:v>918</c:v>
                </c:pt>
                <c:pt idx="221">
                  <c:v>919</c:v>
                </c:pt>
                <c:pt idx="222">
                  <c:v>920</c:v>
                </c:pt>
                <c:pt idx="223">
                  <c:v>921</c:v>
                </c:pt>
                <c:pt idx="224">
                  <c:v>922</c:v>
                </c:pt>
                <c:pt idx="225">
                  <c:v>923</c:v>
                </c:pt>
                <c:pt idx="226">
                  <c:v>924</c:v>
                </c:pt>
                <c:pt idx="227">
                  <c:v>925</c:v>
                </c:pt>
                <c:pt idx="228">
                  <c:v>926</c:v>
                </c:pt>
                <c:pt idx="229">
                  <c:v>927</c:v>
                </c:pt>
                <c:pt idx="230">
                  <c:v>928</c:v>
                </c:pt>
                <c:pt idx="231">
                  <c:v>929</c:v>
                </c:pt>
                <c:pt idx="232">
                  <c:v>930</c:v>
                </c:pt>
                <c:pt idx="233">
                  <c:v>931</c:v>
                </c:pt>
                <c:pt idx="234">
                  <c:v>932</c:v>
                </c:pt>
                <c:pt idx="235">
                  <c:v>933</c:v>
                </c:pt>
                <c:pt idx="236">
                  <c:v>934</c:v>
                </c:pt>
                <c:pt idx="237">
                  <c:v>935</c:v>
                </c:pt>
                <c:pt idx="238">
                  <c:v>936</c:v>
                </c:pt>
                <c:pt idx="239">
                  <c:v>937</c:v>
                </c:pt>
                <c:pt idx="240">
                  <c:v>938</c:v>
                </c:pt>
                <c:pt idx="241">
                  <c:v>939</c:v>
                </c:pt>
                <c:pt idx="242">
                  <c:v>940</c:v>
                </c:pt>
                <c:pt idx="243">
                  <c:v>941</c:v>
                </c:pt>
                <c:pt idx="244">
                  <c:v>942</c:v>
                </c:pt>
                <c:pt idx="245">
                  <c:v>943</c:v>
                </c:pt>
                <c:pt idx="246">
                  <c:v>944</c:v>
                </c:pt>
              </c:numCache>
            </c:numRef>
          </c:xVal>
          <c:yVal>
            <c:numRef>
              <c:f>Graph!$C$700:$C$944</c:f>
              <c:numCache>
                <c:formatCode>General</c:formatCode>
                <c:ptCount val="245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43">
                  <c:v>2</c:v>
                </c:pt>
                <c:pt idx="24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5-4999-9A8E-887EE21E51BC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Graph!$A$699:$A$945</c:f>
              <c:numCache>
                <c:formatCode>General</c:formatCode>
                <c:ptCount val="247"/>
                <c:pt idx="0">
                  <c:v>698</c:v>
                </c:pt>
                <c:pt idx="1">
                  <c:v>699</c:v>
                </c:pt>
                <c:pt idx="2">
                  <c:v>700</c:v>
                </c:pt>
                <c:pt idx="3">
                  <c:v>701</c:v>
                </c:pt>
                <c:pt idx="4">
                  <c:v>702</c:v>
                </c:pt>
                <c:pt idx="5">
                  <c:v>703</c:v>
                </c:pt>
                <c:pt idx="6">
                  <c:v>704</c:v>
                </c:pt>
                <c:pt idx="7">
                  <c:v>705</c:v>
                </c:pt>
                <c:pt idx="8">
                  <c:v>706</c:v>
                </c:pt>
                <c:pt idx="9">
                  <c:v>707</c:v>
                </c:pt>
                <c:pt idx="10">
                  <c:v>708</c:v>
                </c:pt>
                <c:pt idx="11">
                  <c:v>709</c:v>
                </c:pt>
                <c:pt idx="12">
                  <c:v>710</c:v>
                </c:pt>
                <c:pt idx="13">
                  <c:v>711</c:v>
                </c:pt>
                <c:pt idx="14">
                  <c:v>712</c:v>
                </c:pt>
                <c:pt idx="15">
                  <c:v>713</c:v>
                </c:pt>
                <c:pt idx="16">
                  <c:v>714</c:v>
                </c:pt>
                <c:pt idx="17">
                  <c:v>715</c:v>
                </c:pt>
                <c:pt idx="18">
                  <c:v>716</c:v>
                </c:pt>
                <c:pt idx="19">
                  <c:v>717</c:v>
                </c:pt>
                <c:pt idx="20">
                  <c:v>718</c:v>
                </c:pt>
                <c:pt idx="21">
                  <c:v>719</c:v>
                </c:pt>
                <c:pt idx="22">
                  <c:v>720</c:v>
                </c:pt>
                <c:pt idx="23">
                  <c:v>721</c:v>
                </c:pt>
                <c:pt idx="24">
                  <c:v>722</c:v>
                </c:pt>
                <c:pt idx="25">
                  <c:v>723</c:v>
                </c:pt>
                <c:pt idx="26">
                  <c:v>724</c:v>
                </c:pt>
                <c:pt idx="27">
                  <c:v>725</c:v>
                </c:pt>
                <c:pt idx="28">
                  <c:v>726</c:v>
                </c:pt>
                <c:pt idx="29">
                  <c:v>727</c:v>
                </c:pt>
                <c:pt idx="30">
                  <c:v>728</c:v>
                </c:pt>
                <c:pt idx="31">
                  <c:v>729</c:v>
                </c:pt>
                <c:pt idx="32">
                  <c:v>730</c:v>
                </c:pt>
                <c:pt idx="33">
                  <c:v>731</c:v>
                </c:pt>
                <c:pt idx="34">
                  <c:v>732</c:v>
                </c:pt>
                <c:pt idx="35">
                  <c:v>733</c:v>
                </c:pt>
                <c:pt idx="36">
                  <c:v>734</c:v>
                </c:pt>
                <c:pt idx="37">
                  <c:v>735</c:v>
                </c:pt>
                <c:pt idx="38">
                  <c:v>736</c:v>
                </c:pt>
                <c:pt idx="39">
                  <c:v>737</c:v>
                </c:pt>
                <c:pt idx="40">
                  <c:v>738</c:v>
                </c:pt>
                <c:pt idx="41">
                  <c:v>739</c:v>
                </c:pt>
                <c:pt idx="42">
                  <c:v>740</c:v>
                </c:pt>
                <c:pt idx="43">
                  <c:v>741</c:v>
                </c:pt>
                <c:pt idx="44">
                  <c:v>742</c:v>
                </c:pt>
                <c:pt idx="45">
                  <c:v>743</c:v>
                </c:pt>
                <c:pt idx="46">
                  <c:v>744</c:v>
                </c:pt>
                <c:pt idx="47">
                  <c:v>745</c:v>
                </c:pt>
                <c:pt idx="48">
                  <c:v>746</c:v>
                </c:pt>
                <c:pt idx="49">
                  <c:v>747</c:v>
                </c:pt>
                <c:pt idx="50">
                  <c:v>748</c:v>
                </c:pt>
                <c:pt idx="51">
                  <c:v>749</c:v>
                </c:pt>
                <c:pt idx="52">
                  <c:v>750</c:v>
                </c:pt>
                <c:pt idx="53">
                  <c:v>751</c:v>
                </c:pt>
                <c:pt idx="54">
                  <c:v>752</c:v>
                </c:pt>
                <c:pt idx="55">
                  <c:v>753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760</c:v>
                </c:pt>
                <c:pt idx="63">
                  <c:v>761</c:v>
                </c:pt>
                <c:pt idx="64">
                  <c:v>762</c:v>
                </c:pt>
                <c:pt idx="65">
                  <c:v>763</c:v>
                </c:pt>
                <c:pt idx="66">
                  <c:v>764</c:v>
                </c:pt>
                <c:pt idx="67">
                  <c:v>765</c:v>
                </c:pt>
                <c:pt idx="68">
                  <c:v>766</c:v>
                </c:pt>
                <c:pt idx="69">
                  <c:v>767</c:v>
                </c:pt>
                <c:pt idx="70">
                  <c:v>768</c:v>
                </c:pt>
                <c:pt idx="71">
                  <c:v>769</c:v>
                </c:pt>
                <c:pt idx="72">
                  <c:v>770</c:v>
                </c:pt>
                <c:pt idx="73">
                  <c:v>771</c:v>
                </c:pt>
                <c:pt idx="74">
                  <c:v>772</c:v>
                </c:pt>
                <c:pt idx="75">
                  <c:v>773</c:v>
                </c:pt>
                <c:pt idx="76">
                  <c:v>774</c:v>
                </c:pt>
                <c:pt idx="77">
                  <c:v>775</c:v>
                </c:pt>
                <c:pt idx="78">
                  <c:v>776</c:v>
                </c:pt>
                <c:pt idx="79">
                  <c:v>777</c:v>
                </c:pt>
                <c:pt idx="80">
                  <c:v>778</c:v>
                </c:pt>
                <c:pt idx="81">
                  <c:v>779</c:v>
                </c:pt>
                <c:pt idx="82">
                  <c:v>780</c:v>
                </c:pt>
                <c:pt idx="83">
                  <c:v>781</c:v>
                </c:pt>
                <c:pt idx="84">
                  <c:v>782</c:v>
                </c:pt>
                <c:pt idx="85">
                  <c:v>783</c:v>
                </c:pt>
                <c:pt idx="86">
                  <c:v>784</c:v>
                </c:pt>
                <c:pt idx="87">
                  <c:v>785</c:v>
                </c:pt>
                <c:pt idx="88">
                  <c:v>786</c:v>
                </c:pt>
                <c:pt idx="89">
                  <c:v>787</c:v>
                </c:pt>
                <c:pt idx="90">
                  <c:v>788</c:v>
                </c:pt>
                <c:pt idx="91">
                  <c:v>789</c:v>
                </c:pt>
                <c:pt idx="92">
                  <c:v>790</c:v>
                </c:pt>
                <c:pt idx="93">
                  <c:v>791</c:v>
                </c:pt>
                <c:pt idx="94">
                  <c:v>792</c:v>
                </c:pt>
                <c:pt idx="95">
                  <c:v>793</c:v>
                </c:pt>
                <c:pt idx="96">
                  <c:v>794</c:v>
                </c:pt>
                <c:pt idx="97">
                  <c:v>795</c:v>
                </c:pt>
                <c:pt idx="98">
                  <c:v>796</c:v>
                </c:pt>
                <c:pt idx="99">
                  <c:v>797</c:v>
                </c:pt>
                <c:pt idx="100">
                  <c:v>798</c:v>
                </c:pt>
                <c:pt idx="101">
                  <c:v>799</c:v>
                </c:pt>
                <c:pt idx="102">
                  <c:v>800</c:v>
                </c:pt>
                <c:pt idx="103">
                  <c:v>801</c:v>
                </c:pt>
                <c:pt idx="104">
                  <c:v>802</c:v>
                </c:pt>
                <c:pt idx="105">
                  <c:v>803</c:v>
                </c:pt>
                <c:pt idx="106">
                  <c:v>804</c:v>
                </c:pt>
                <c:pt idx="107">
                  <c:v>805</c:v>
                </c:pt>
                <c:pt idx="108">
                  <c:v>806</c:v>
                </c:pt>
                <c:pt idx="109">
                  <c:v>807</c:v>
                </c:pt>
                <c:pt idx="110">
                  <c:v>808</c:v>
                </c:pt>
                <c:pt idx="111">
                  <c:v>809</c:v>
                </c:pt>
                <c:pt idx="112">
                  <c:v>810</c:v>
                </c:pt>
                <c:pt idx="113">
                  <c:v>811</c:v>
                </c:pt>
                <c:pt idx="114">
                  <c:v>812</c:v>
                </c:pt>
                <c:pt idx="115">
                  <c:v>813</c:v>
                </c:pt>
                <c:pt idx="116">
                  <c:v>814</c:v>
                </c:pt>
                <c:pt idx="117">
                  <c:v>815</c:v>
                </c:pt>
                <c:pt idx="118">
                  <c:v>816</c:v>
                </c:pt>
                <c:pt idx="119">
                  <c:v>817</c:v>
                </c:pt>
                <c:pt idx="120">
                  <c:v>818</c:v>
                </c:pt>
                <c:pt idx="121">
                  <c:v>819</c:v>
                </c:pt>
                <c:pt idx="122">
                  <c:v>820</c:v>
                </c:pt>
                <c:pt idx="123">
                  <c:v>821</c:v>
                </c:pt>
                <c:pt idx="124">
                  <c:v>822</c:v>
                </c:pt>
                <c:pt idx="125">
                  <c:v>823</c:v>
                </c:pt>
                <c:pt idx="126">
                  <c:v>824</c:v>
                </c:pt>
                <c:pt idx="127">
                  <c:v>825</c:v>
                </c:pt>
                <c:pt idx="128">
                  <c:v>826</c:v>
                </c:pt>
                <c:pt idx="129">
                  <c:v>827</c:v>
                </c:pt>
                <c:pt idx="130">
                  <c:v>828</c:v>
                </c:pt>
                <c:pt idx="131">
                  <c:v>829</c:v>
                </c:pt>
                <c:pt idx="132">
                  <c:v>830</c:v>
                </c:pt>
                <c:pt idx="133">
                  <c:v>831</c:v>
                </c:pt>
                <c:pt idx="134">
                  <c:v>832</c:v>
                </c:pt>
                <c:pt idx="135">
                  <c:v>833</c:v>
                </c:pt>
                <c:pt idx="136">
                  <c:v>834</c:v>
                </c:pt>
                <c:pt idx="137">
                  <c:v>835</c:v>
                </c:pt>
                <c:pt idx="138">
                  <c:v>836</c:v>
                </c:pt>
                <c:pt idx="139">
                  <c:v>837</c:v>
                </c:pt>
                <c:pt idx="140">
                  <c:v>838</c:v>
                </c:pt>
                <c:pt idx="141">
                  <c:v>839</c:v>
                </c:pt>
                <c:pt idx="142">
                  <c:v>840</c:v>
                </c:pt>
                <c:pt idx="143">
                  <c:v>841</c:v>
                </c:pt>
                <c:pt idx="144">
                  <c:v>842</c:v>
                </c:pt>
                <c:pt idx="145">
                  <c:v>843</c:v>
                </c:pt>
                <c:pt idx="146">
                  <c:v>844</c:v>
                </c:pt>
                <c:pt idx="147">
                  <c:v>845</c:v>
                </c:pt>
                <c:pt idx="148">
                  <c:v>846</c:v>
                </c:pt>
                <c:pt idx="149">
                  <c:v>847</c:v>
                </c:pt>
                <c:pt idx="150">
                  <c:v>848</c:v>
                </c:pt>
                <c:pt idx="151">
                  <c:v>849</c:v>
                </c:pt>
                <c:pt idx="152">
                  <c:v>850</c:v>
                </c:pt>
                <c:pt idx="153">
                  <c:v>851</c:v>
                </c:pt>
                <c:pt idx="154">
                  <c:v>852</c:v>
                </c:pt>
                <c:pt idx="155">
                  <c:v>853</c:v>
                </c:pt>
                <c:pt idx="156">
                  <c:v>854</c:v>
                </c:pt>
                <c:pt idx="157">
                  <c:v>855</c:v>
                </c:pt>
                <c:pt idx="158">
                  <c:v>856</c:v>
                </c:pt>
                <c:pt idx="159">
                  <c:v>857</c:v>
                </c:pt>
                <c:pt idx="160">
                  <c:v>858</c:v>
                </c:pt>
                <c:pt idx="161">
                  <c:v>859</c:v>
                </c:pt>
                <c:pt idx="162">
                  <c:v>860</c:v>
                </c:pt>
                <c:pt idx="163">
                  <c:v>861</c:v>
                </c:pt>
                <c:pt idx="164">
                  <c:v>862</c:v>
                </c:pt>
                <c:pt idx="165">
                  <c:v>863</c:v>
                </c:pt>
                <c:pt idx="166">
                  <c:v>864</c:v>
                </c:pt>
                <c:pt idx="167">
                  <c:v>865</c:v>
                </c:pt>
                <c:pt idx="168">
                  <c:v>866</c:v>
                </c:pt>
                <c:pt idx="169">
                  <c:v>867</c:v>
                </c:pt>
                <c:pt idx="170">
                  <c:v>868</c:v>
                </c:pt>
                <c:pt idx="171">
                  <c:v>869</c:v>
                </c:pt>
                <c:pt idx="172">
                  <c:v>870</c:v>
                </c:pt>
                <c:pt idx="173">
                  <c:v>871</c:v>
                </c:pt>
                <c:pt idx="174">
                  <c:v>872</c:v>
                </c:pt>
                <c:pt idx="175">
                  <c:v>873</c:v>
                </c:pt>
                <c:pt idx="176">
                  <c:v>874</c:v>
                </c:pt>
                <c:pt idx="177">
                  <c:v>875</c:v>
                </c:pt>
                <c:pt idx="178">
                  <c:v>876</c:v>
                </c:pt>
                <c:pt idx="179">
                  <c:v>877</c:v>
                </c:pt>
                <c:pt idx="180">
                  <c:v>878</c:v>
                </c:pt>
                <c:pt idx="181">
                  <c:v>879</c:v>
                </c:pt>
                <c:pt idx="182">
                  <c:v>880</c:v>
                </c:pt>
                <c:pt idx="183">
                  <c:v>881</c:v>
                </c:pt>
                <c:pt idx="184">
                  <c:v>882</c:v>
                </c:pt>
                <c:pt idx="185">
                  <c:v>883</c:v>
                </c:pt>
                <c:pt idx="186">
                  <c:v>884</c:v>
                </c:pt>
                <c:pt idx="187">
                  <c:v>885</c:v>
                </c:pt>
                <c:pt idx="188">
                  <c:v>886</c:v>
                </c:pt>
                <c:pt idx="189">
                  <c:v>887</c:v>
                </c:pt>
                <c:pt idx="190">
                  <c:v>888</c:v>
                </c:pt>
                <c:pt idx="191">
                  <c:v>889</c:v>
                </c:pt>
                <c:pt idx="192">
                  <c:v>890</c:v>
                </c:pt>
                <c:pt idx="193">
                  <c:v>891</c:v>
                </c:pt>
                <c:pt idx="194">
                  <c:v>892</c:v>
                </c:pt>
                <c:pt idx="195">
                  <c:v>893</c:v>
                </c:pt>
                <c:pt idx="196">
                  <c:v>894</c:v>
                </c:pt>
                <c:pt idx="197">
                  <c:v>895</c:v>
                </c:pt>
                <c:pt idx="198">
                  <c:v>896</c:v>
                </c:pt>
                <c:pt idx="199">
                  <c:v>897</c:v>
                </c:pt>
                <c:pt idx="200">
                  <c:v>898</c:v>
                </c:pt>
                <c:pt idx="201">
                  <c:v>899</c:v>
                </c:pt>
                <c:pt idx="202">
                  <c:v>900</c:v>
                </c:pt>
                <c:pt idx="203">
                  <c:v>901</c:v>
                </c:pt>
                <c:pt idx="204">
                  <c:v>902</c:v>
                </c:pt>
                <c:pt idx="205">
                  <c:v>903</c:v>
                </c:pt>
                <c:pt idx="206">
                  <c:v>904</c:v>
                </c:pt>
                <c:pt idx="207">
                  <c:v>905</c:v>
                </c:pt>
                <c:pt idx="208">
                  <c:v>906</c:v>
                </c:pt>
                <c:pt idx="209">
                  <c:v>907</c:v>
                </c:pt>
                <c:pt idx="210">
                  <c:v>908</c:v>
                </c:pt>
                <c:pt idx="211">
                  <c:v>909</c:v>
                </c:pt>
                <c:pt idx="212">
                  <c:v>910</c:v>
                </c:pt>
                <c:pt idx="213">
                  <c:v>911</c:v>
                </c:pt>
                <c:pt idx="214">
                  <c:v>912</c:v>
                </c:pt>
                <c:pt idx="215">
                  <c:v>913</c:v>
                </c:pt>
                <c:pt idx="216">
                  <c:v>914</c:v>
                </c:pt>
                <c:pt idx="217">
                  <c:v>915</c:v>
                </c:pt>
                <c:pt idx="218">
                  <c:v>916</c:v>
                </c:pt>
                <c:pt idx="219">
                  <c:v>917</c:v>
                </c:pt>
                <c:pt idx="220">
                  <c:v>918</c:v>
                </c:pt>
                <c:pt idx="221">
                  <c:v>919</c:v>
                </c:pt>
                <c:pt idx="222">
                  <c:v>920</c:v>
                </c:pt>
                <c:pt idx="223">
                  <c:v>921</c:v>
                </c:pt>
                <c:pt idx="224">
                  <c:v>922</c:v>
                </c:pt>
                <c:pt idx="225">
                  <c:v>923</c:v>
                </c:pt>
                <c:pt idx="226">
                  <c:v>924</c:v>
                </c:pt>
                <c:pt idx="227">
                  <c:v>925</c:v>
                </c:pt>
                <c:pt idx="228">
                  <c:v>926</c:v>
                </c:pt>
                <c:pt idx="229">
                  <c:v>927</c:v>
                </c:pt>
                <c:pt idx="230">
                  <c:v>928</c:v>
                </c:pt>
                <c:pt idx="231">
                  <c:v>929</c:v>
                </c:pt>
                <c:pt idx="232">
                  <c:v>930</c:v>
                </c:pt>
                <c:pt idx="233">
                  <c:v>931</c:v>
                </c:pt>
                <c:pt idx="234">
                  <c:v>932</c:v>
                </c:pt>
                <c:pt idx="235">
                  <c:v>933</c:v>
                </c:pt>
                <c:pt idx="236">
                  <c:v>934</c:v>
                </c:pt>
                <c:pt idx="237">
                  <c:v>935</c:v>
                </c:pt>
                <c:pt idx="238">
                  <c:v>936</c:v>
                </c:pt>
                <c:pt idx="239">
                  <c:v>937</c:v>
                </c:pt>
                <c:pt idx="240">
                  <c:v>938</c:v>
                </c:pt>
                <c:pt idx="241">
                  <c:v>939</c:v>
                </c:pt>
                <c:pt idx="242">
                  <c:v>940</c:v>
                </c:pt>
                <c:pt idx="243">
                  <c:v>941</c:v>
                </c:pt>
                <c:pt idx="244">
                  <c:v>942</c:v>
                </c:pt>
                <c:pt idx="245">
                  <c:v>943</c:v>
                </c:pt>
                <c:pt idx="246">
                  <c:v>944</c:v>
                </c:pt>
              </c:numCache>
            </c:numRef>
          </c:xVal>
          <c:yVal>
            <c:numRef>
              <c:f>Graph!$E$700:$E$944</c:f>
              <c:numCache>
                <c:formatCode>General</c:formatCode>
                <c:ptCount val="245"/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5-4999-9A8E-887EE21E51BC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Graph!$A$699:$A$945</c:f>
              <c:numCache>
                <c:formatCode>General</c:formatCode>
                <c:ptCount val="247"/>
                <c:pt idx="0">
                  <c:v>698</c:v>
                </c:pt>
                <c:pt idx="1">
                  <c:v>699</c:v>
                </c:pt>
                <c:pt idx="2">
                  <c:v>700</c:v>
                </c:pt>
                <c:pt idx="3">
                  <c:v>701</c:v>
                </c:pt>
                <c:pt idx="4">
                  <c:v>702</c:v>
                </c:pt>
                <c:pt idx="5">
                  <c:v>703</c:v>
                </c:pt>
                <c:pt idx="6">
                  <c:v>704</c:v>
                </c:pt>
                <c:pt idx="7">
                  <c:v>705</c:v>
                </c:pt>
                <c:pt idx="8">
                  <c:v>706</c:v>
                </c:pt>
                <c:pt idx="9">
                  <c:v>707</c:v>
                </c:pt>
                <c:pt idx="10">
                  <c:v>708</c:v>
                </c:pt>
                <c:pt idx="11">
                  <c:v>709</c:v>
                </c:pt>
                <c:pt idx="12">
                  <c:v>710</c:v>
                </c:pt>
                <c:pt idx="13">
                  <c:v>711</c:v>
                </c:pt>
                <c:pt idx="14">
                  <c:v>712</c:v>
                </c:pt>
                <c:pt idx="15">
                  <c:v>713</c:v>
                </c:pt>
                <c:pt idx="16">
                  <c:v>714</c:v>
                </c:pt>
                <c:pt idx="17">
                  <c:v>715</c:v>
                </c:pt>
                <c:pt idx="18">
                  <c:v>716</c:v>
                </c:pt>
                <c:pt idx="19">
                  <c:v>717</c:v>
                </c:pt>
                <c:pt idx="20">
                  <c:v>718</c:v>
                </c:pt>
                <c:pt idx="21">
                  <c:v>719</c:v>
                </c:pt>
                <c:pt idx="22">
                  <c:v>720</c:v>
                </c:pt>
                <c:pt idx="23">
                  <c:v>721</c:v>
                </c:pt>
                <c:pt idx="24">
                  <c:v>722</c:v>
                </c:pt>
                <c:pt idx="25">
                  <c:v>723</c:v>
                </c:pt>
                <c:pt idx="26">
                  <c:v>724</c:v>
                </c:pt>
                <c:pt idx="27">
                  <c:v>725</c:v>
                </c:pt>
                <c:pt idx="28">
                  <c:v>726</c:v>
                </c:pt>
                <c:pt idx="29">
                  <c:v>727</c:v>
                </c:pt>
                <c:pt idx="30">
                  <c:v>728</c:v>
                </c:pt>
                <c:pt idx="31">
                  <c:v>729</c:v>
                </c:pt>
                <c:pt idx="32">
                  <c:v>730</c:v>
                </c:pt>
                <c:pt idx="33">
                  <c:v>731</c:v>
                </c:pt>
                <c:pt idx="34">
                  <c:v>732</c:v>
                </c:pt>
                <c:pt idx="35">
                  <c:v>733</c:v>
                </c:pt>
                <c:pt idx="36">
                  <c:v>734</c:v>
                </c:pt>
                <c:pt idx="37">
                  <c:v>735</c:v>
                </c:pt>
                <c:pt idx="38">
                  <c:v>736</c:v>
                </c:pt>
                <c:pt idx="39">
                  <c:v>737</c:v>
                </c:pt>
                <c:pt idx="40">
                  <c:v>738</c:v>
                </c:pt>
                <c:pt idx="41">
                  <c:v>739</c:v>
                </c:pt>
                <c:pt idx="42">
                  <c:v>740</c:v>
                </c:pt>
                <c:pt idx="43">
                  <c:v>741</c:v>
                </c:pt>
                <c:pt idx="44">
                  <c:v>742</c:v>
                </c:pt>
                <c:pt idx="45">
                  <c:v>743</c:v>
                </c:pt>
                <c:pt idx="46">
                  <c:v>744</c:v>
                </c:pt>
                <c:pt idx="47">
                  <c:v>745</c:v>
                </c:pt>
                <c:pt idx="48">
                  <c:v>746</c:v>
                </c:pt>
                <c:pt idx="49">
                  <c:v>747</c:v>
                </c:pt>
                <c:pt idx="50">
                  <c:v>748</c:v>
                </c:pt>
                <c:pt idx="51">
                  <c:v>749</c:v>
                </c:pt>
                <c:pt idx="52">
                  <c:v>750</c:v>
                </c:pt>
                <c:pt idx="53">
                  <c:v>751</c:v>
                </c:pt>
                <c:pt idx="54">
                  <c:v>752</c:v>
                </c:pt>
                <c:pt idx="55">
                  <c:v>753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760</c:v>
                </c:pt>
                <c:pt idx="63">
                  <c:v>761</c:v>
                </c:pt>
                <c:pt idx="64">
                  <c:v>762</c:v>
                </c:pt>
                <c:pt idx="65">
                  <c:v>763</c:v>
                </c:pt>
                <c:pt idx="66">
                  <c:v>764</c:v>
                </c:pt>
                <c:pt idx="67">
                  <c:v>765</c:v>
                </c:pt>
                <c:pt idx="68">
                  <c:v>766</c:v>
                </c:pt>
                <c:pt idx="69">
                  <c:v>767</c:v>
                </c:pt>
                <c:pt idx="70">
                  <c:v>768</c:v>
                </c:pt>
                <c:pt idx="71">
                  <c:v>769</c:v>
                </c:pt>
                <c:pt idx="72">
                  <c:v>770</c:v>
                </c:pt>
                <c:pt idx="73">
                  <c:v>771</c:v>
                </c:pt>
                <c:pt idx="74">
                  <c:v>772</c:v>
                </c:pt>
                <c:pt idx="75">
                  <c:v>773</c:v>
                </c:pt>
                <c:pt idx="76">
                  <c:v>774</c:v>
                </c:pt>
                <c:pt idx="77">
                  <c:v>775</c:v>
                </c:pt>
                <c:pt idx="78">
                  <c:v>776</c:v>
                </c:pt>
                <c:pt idx="79">
                  <c:v>777</c:v>
                </c:pt>
                <c:pt idx="80">
                  <c:v>778</c:v>
                </c:pt>
                <c:pt idx="81">
                  <c:v>779</c:v>
                </c:pt>
                <c:pt idx="82">
                  <c:v>780</c:v>
                </c:pt>
                <c:pt idx="83">
                  <c:v>781</c:v>
                </c:pt>
                <c:pt idx="84">
                  <c:v>782</c:v>
                </c:pt>
                <c:pt idx="85">
                  <c:v>783</c:v>
                </c:pt>
                <c:pt idx="86">
                  <c:v>784</c:v>
                </c:pt>
                <c:pt idx="87">
                  <c:v>785</c:v>
                </c:pt>
                <c:pt idx="88">
                  <c:v>786</c:v>
                </c:pt>
                <c:pt idx="89">
                  <c:v>787</c:v>
                </c:pt>
                <c:pt idx="90">
                  <c:v>788</c:v>
                </c:pt>
                <c:pt idx="91">
                  <c:v>789</c:v>
                </c:pt>
                <c:pt idx="92">
                  <c:v>790</c:v>
                </c:pt>
                <c:pt idx="93">
                  <c:v>791</c:v>
                </c:pt>
                <c:pt idx="94">
                  <c:v>792</c:v>
                </c:pt>
                <c:pt idx="95">
                  <c:v>793</c:v>
                </c:pt>
                <c:pt idx="96">
                  <c:v>794</c:v>
                </c:pt>
                <c:pt idx="97">
                  <c:v>795</c:v>
                </c:pt>
                <c:pt idx="98">
                  <c:v>796</c:v>
                </c:pt>
                <c:pt idx="99">
                  <c:v>797</c:v>
                </c:pt>
                <c:pt idx="100">
                  <c:v>798</c:v>
                </c:pt>
                <c:pt idx="101">
                  <c:v>799</c:v>
                </c:pt>
                <c:pt idx="102">
                  <c:v>800</c:v>
                </c:pt>
                <c:pt idx="103">
                  <c:v>801</c:v>
                </c:pt>
                <c:pt idx="104">
                  <c:v>802</c:v>
                </c:pt>
                <c:pt idx="105">
                  <c:v>803</c:v>
                </c:pt>
                <c:pt idx="106">
                  <c:v>804</c:v>
                </c:pt>
                <c:pt idx="107">
                  <c:v>805</c:v>
                </c:pt>
                <c:pt idx="108">
                  <c:v>806</c:v>
                </c:pt>
                <c:pt idx="109">
                  <c:v>807</c:v>
                </c:pt>
                <c:pt idx="110">
                  <c:v>808</c:v>
                </c:pt>
                <c:pt idx="111">
                  <c:v>809</c:v>
                </c:pt>
                <c:pt idx="112">
                  <c:v>810</c:v>
                </c:pt>
                <c:pt idx="113">
                  <c:v>811</c:v>
                </c:pt>
                <c:pt idx="114">
                  <c:v>812</c:v>
                </c:pt>
                <c:pt idx="115">
                  <c:v>813</c:v>
                </c:pt>
                <c:pt idx="116">
                  <c:v>814</c:v>
                </c:pt>
                <c:pt idx="117">
                  <c:v>815</c:v>
                </c:pt>
                <c:pt idx="118">
                  <c:v>816</c:v>
                </c:pt>
                <c:pt idx="119">
                  <c:v>817</c:v>
                </c:pt>
                <c:pt idx="120">
                  <c:v>818</c:v>
                </c:pt>
                <c:pt idx="121">
                  <c:v>819</c:v>
                </c:pt>
                <c:pt idx="122">
                  <c:v>820</c:v>
                </c:pt>
                <c:pt idx="123">
                  <c:v>821</c:v>
                </c:pt>
                <c:pt idx="124">
                  <c:v>822</c:v>
                </c:pt>
                <c:pt idx="125">
                  <c:v>823</c:v>
                </c:pt>
                <c:pt idx="126">
                  <c:v>824</c:v>
                </c:pt>
                <c:pt idx="127">
                  <c:v>825</c:v>
                </c:pt>
                <c:pt idx="128">
                  <c:v>826</c:v>
                </c:pt>
                <c:pt idx="129">
                  <c:v>827</c:v>
                </c:pt>
                <c:pt idx="130">
                  <c:v>828</c:v>
                </c:pt>
                <c:pt idx="131">
                  <c:v>829</c:v>
                </c:pt>
                <c:pt idx="132">
                  <c:v>830</c:v>
                </c:pt>
                <c:pt idx="133">
                  <c:v>831</c:v>
                </c:pt>
                <c:pt idx="134">
                  <c:v>832</c:v>
                </c:pt>
                <c:pt idx="135">
                  <c:v>833</c:v>
                </c:pt>
                <c:pt idx="136">
                  <c:v>834</c:v>
                </c:pt>
                <c:pt idx="137">
                  <c:v>835</c:v>
                </c:pt>
                <c:pt idx="138">
                  <c:v>836</c:v>
                </c:pt>
                <c:pt idx="139">
                  <c:v>837</c:v>
                </c:pt>
                <c:pt idx="140">
                  <c:v>838</c:v>
                </c:pt>
                <c:pt idx="141">
                  <c:v>839</c:v>
                </c:pt>
                <c:pt idx="142">
                  <c:v>840</c:v>
                </c:pt>
                <c:pt idx="143">
                  <c:v>841</c:v>
                </c:pt>
                <c:pt idx="144">
                  <c:v>842</c:v>
                </c:pt>
                <c:pt idx="145">
                  <c:v>843</c:v>
                </c:pt>
                <c:pt idx="146">
                  <c:v>844</c:v>
                </c:pt>
                <c:pt idx="147">
                  <c:v>845</c:v>
                </c:pt>
                <c:pt idx="148">
                  <c:v>846</c:v>
                </c:pt>
                <c:pt idx="149">
                  <c:v>847</c:v>
                </c:pt>
                <c:pt idx="150">
                  <c:v>848</c:v>
                </c:pt>
                <c:pt idx="151">
                  <c:v>849</c:v>
                </c:pt>
                <c:pt idx="152">
                  <c:v>850</c:v>
                </c:pt>
                <c:pt idx="153">
                  <c:v>851</c:v>
                </c:pt>
                <c:pt idx="154">
                  <c:v>852</c:v>
                </c:pt>
                <c:pt idx="155">
                  <c:v>853</c:v>
                </c:pt>
                <c:pt idx="156">
                  <c:v>854</c:v>
                </c:pt>
                <c:pt idx="157">
                  <c:v>855</c:v>
                </c:pt>
                <c:pt idx="158">
                  <c:v>856</c:v>
                </c:pt>
                <c:pt idx="159">
                  <c:v>857</c:v>
                </c:pt>
                <c:pt idx="160">
                  <c:v>858</c:v>
                </c:pt>
                <c:pt idx="161">
                  <c:v>859</c:v>
                </c:pt>
                <c:pt idx="162">
                  <c:v>860</c:v>
                </c:pt>
                <c:pt idx="163">
                  <c:v>861</c:v>
                </c:pt>
                <c:pt idx="164">
                  <c:v>862</c:v>
                </c:pt>
                <c:pt idx="165">
                  <c:v>863</c:v>
                </c:pt>
                <c:pt idx="166">
                  <c:v>864</c:v>
                </c:pt>
                <c:pt idx="167">
                  <c:v>865</c:v>
                </c:pt>
                <c:pt idx="168">
                  <c:v>866</c:v>
                </c:pt>
                <c:pt idx="169">
                  <c:v>867</c:v>
                </c:pt>
                <c:pt idx="170">
                  <c:v>868</c:v>
                </c:pt>
                <c:pt idx="171">
                  <c:v>869</c:v>
                </c:pt>
                <c:pt idx="172">
                  <c:v>870</c:v>
                </c:pt>
                <c:pt idx="173">
                  <c:v>871</c:v>
                </c:pt>
                <c:pt idx="174">
                  <c:v>872</c:v>
                </c:pt>
                <c:pt idx="175">
                  <c:v>873</c:v>
                </c:pt>
                <c:pt idx="176">
                  <c:v>874</c:v>
                </c:pt>
                <c:pt idx="177">
                  <c:v>875</c:v>
                </c:pt>
                <c:pt idx="178">
                  <c:v>876</c:v>
                </c:pt>
                <c:pt idx="179">
                  <c:v>877</c:v>
                </c:pt>
                <c:pt idx="180">
                  <c:v>878</c:v>
                </c:pt>
                <c:pt idx="181">
                  <c:v>879</c:v>
                </c:pt>
                <c:pt idx="182">
                  <c:v>880</c:v>
                </c:pt>
                <c:pt idx="183">
                  <c:v>881</c:v>
                </c:pt>
                <c:pt idx="184">
                  <c:v>882</c:v>
                </c:pt>
                <c:pt idx="185">
                  <c:v>883</c:v>
                </c:pt>
                <c:pt idx="186">
                  <c:v>884</c:v>
                </c:pt>
                <c:pt idx="187">
                  <c:v>885</c:v>
                </c:pt>
                <c:pt idx="188">
                  <c:v>886</c:v>
                </c:pt>
                <c:pt idx="189">
                  <c:v>887</c:v>
                </c:pt>
                <c:pt idx="190">
                  <c:v>888</c:v>
                </c:pt>
                <c:pt idx="191">
                  <c:v>889</c:v>
                </c:pt>
                <c:pt idx="192">
                  <c:v>890</c:v>
                </c:pt>
                <c:pt idx="193">
                  <c:v>891</c:v>
                </c:pt>
                <c:pt idx="194">
                  <c:v>892</c:v>
                </c:pt>
                <c:pt idx="195">
                  <c:v>893</c:v>
                </c:pt>
                <c:pt idx="196">
                  <c:v>894</c:v>
                </c:pt>
                <c:pt idx="197">
                  <c:v>895</c:v>
                </c:pt>
                <c:pt idx="198">
                  <c:v>896</c:v>
                </c:pt>
                <c:pt idx="199">
                  <c:v>897</c:v>
                </c:pt>
                <c:pt idx="200">
                  <c:v>898</c:v>
                </c:pt>
                <c:pt idx="201">
                  <c:v>899</c:v>
                </c:pt>
                <c:pt idx="202">
                  <c:v>900</c:v>
                </c:pt>
                <c:pt idx="203">
                  <c:v>901</c:v>
                </c:pt>
                <c:pt idx="204">
                  <c:v>902</c:v>
                </c:pt>
                <c:pt idx="205">
                  <c:v>903</c:v>
                </c:pt>
                <c:pt idx="206">
                  <c:v>904</c:v>
                </c:pt>
                <c:pt idx="207">
                  <c:v>905</c:v>
                </c:pt>
                <c:pt idx="208">
                  <c:v>906</c:v>
                </c:pt>
                <c:pt idx="209">
                  <c:v>907</c:v>
                </c:pt>
                <c:pt idx="210">
                  <c:v>908</c:v>
                </c:pt>
                <c:pt idx="211">
                  <c:v>909</c:v>
                </c:pt>
                <c:pt idx="212">
                  <c:v>910</c:v>
                </c:pt>
                <c:pt idx="213">
                  <c:v>911</c:v>
                </c:pt>
                <c:pt idx="214">
                  <c:v>912</c:v>
                </c:pt>
                <c:pt idx="215">
                  <c:v>913</c:v>
                </c:pt>
                <c:pt idx="216">
                  <c:v>914</c:v>
                </c:pt>
                <c:pt idx="217">
                  <c:v>915</c:v>
                </c:pt>
                <c:pt idx="218">
                  <c:v>916</c:v>
                </c:pt>
                <c:pt idx="219">
                  <c:v>917</c:v>
                </c:pt>
                <c:pt idx="220">
                  <c:v>918</c:v>
                </c:pt>
                <c:pt idx="221">
                  <c:v>919</c:v>
                </c:pt>
                <c:pt idx="222">
                  <c:v>920</c:v>
                </c:pt>
                <c:pt idx="223">
                  <c:v>921</c:v>
                </c:pt>
                <c:pt idx="224">
                  <c:v>922</c:v>
                </c:pt>
                <c:pt idx="225">
                  <c:v>923</c:v>
                </c:pt>
                <c:pt idx="226">
                  <c:v>924</c:v>
                </c:pt>
                <c:pt idx="227">
                  <c:v>925</c:v>
                </c:pt>
                <c:pt idx="228">
                  <c:v>926</c:v>
                </c:pt>
                <c:pt idx="229">
                  <c:v>927</c:v>
                </c:pt>
                <c:pt idx="230">
                  <c:v>928</c:v>
                </c:pt>
                <c:pt idx="231">
                  <c:v>929</c:v>
                </c:pt>
                <c:pt idx="232">
                  <c:v>930</c:v>
                </c:pt>
                <c:pt idx="233">
                  <c:v>931</c:v>
                </c:pt>
                <c:pt idx="234">
                  <c:v>932</c:v>
                </c:pt>
                <c:pt idx="235">
                  <c:v>933</c:v>
                </c:pt>
                <c:pt idx="236">
                  <c:v>934</c:v>
                </c:pt>
                <c:pt idx="237">
                  <c:v>935</c:v>
                </c:pt>
                <c:pt idx="238">
                  <c:v>936</c:v>
                </c:pt>
                <c:pt idx="239">
                  <c:v>937</c:v>
                </c:pt>
                <c:pt idx="240">
                  <c:v>938</c:v>
                </c:pt>
                <c:pt idx="241">
                  <c:v>939</c:v>
                </c:pt>
                <c:pt idx="242">
                  <c:v>940</c:v>
                </c:pt>
                <c:pt idx="243">
                  <c:v>941</c:v>
                </c:pt>
                <c:pt idx="244">
                  <c:v>942</c:v>
                </c:pt>
                <c:pt idx="245">
                  <c:v>943</c:v>
                </c:pt>
                <c:pt idx="246">
                  <c:v>944</c:v>
                </c:pt>
              </c:numCache>
            </c:numRef>
          </c:xVal>
          <c:yVal>
            <c:numRef>
              <c:f>Graph!$G$700:$G$944</c:f>
              <c:numCache>
                <c:formatCode>General</c:formatCode>
                <c:ptCount val="2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5-4999-9A8E-887EE21E51BC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Graph!$A$699:$A$945</c:f>
              <c:numCache>
                <c:formatCode>General</c:formatCode>
                <c:ptCount val="247"/>
                <c:pt idx="0">
                  <c:v>698</c:v>
                </c:pt>
                <c:pt idx="1">
                  <c:v>699</c:v>
                </c:pt>
                <c:pt idx="2">
                  <c:v>700</c:v>
                </c:pt>
                <c:pt idx="3">
                  <c:v>701</c:v>
                </c:pt>
                <c:pt idx="4">
                  <c:v>702</c:v>
                </c:pt>
                <c:pt idx="5">
                  <c:v>703</c:v>
                </c:pt>
                <c:pt idx="6">
                  <c:v>704</c:v>
                </c:pt>
                <c:pt idx="7">
                  <c:v>705</c:v>
                </c:pt>
                <c:pt idx="8">
                  <c:v>706</c:v>
                </c:pt>
                <c:pt idx="9">
                  <c:v>707</c:v>
                </c:pt>
                <c:pt idx="10">
                  <c:v>708</c:v>
                </c:pt>
                <c:pt idx="11">
                  <c:v>709</c:v>
                </c:pt>
                <c:pt idx="12">
                  <c:v>710</c:v>
                </c:pt>
                <c:pt idx="13">
                  <c:v>711</c:v>
                </c:pt>
                <c:pt idx="14">
                  <c:v>712</c:v>
                </c:pt>
                <c:pt idx="15">
                  <c:v>713</c:v>
                </c:pt>
                <c:pt idx="16">
                  <c:v>714</c:v>
                </c:pt>
                <c:pt idx="17">
                  <c:v>715</c:v>
                </c:pt>
                <c:pt idx="18">
                  <c:v>716</c:v>
                </c:pt>
                <c:pt idx="19">
                  <c:v>717</c:v>
                </c:pt>
                <c:pt idx="20">
                  <c:v>718</c:v>
                </c:pt>
                <c:pt idx="21">
                  <c:v>719</c:v>
                </c:pt>
                <c:pt idx="22">
                  <c:v>720</c:v>
                </c:pt>
                <c:pt idx="23">
                  <c:v>721</c:v>
                </c:pt>
                <c:pt idx="24">
                  <c:v>722</c:v>
                </c:pt>
                <c:pt idx="25">
                  <c:v>723</c:v>
                </c:pt>
                <c:pt idx="26">
                  <c:v>724</c:v>
                </c:pt>
                <c:pt idx="27">
                  <c:v>725</c:v>
                </c:pt>
                <c:pt idx="28">
                  <c:v>726</c:v>
                </c:pt>
                <c:pt idx="29">
                  <c:v>727</c:v>
                </c:pt>
                <c:pt idx="30">
                  <c:v>728</c:v>
                </c:pt>
                <c:pt idx="31">
                  <c:v>729</c:v>
                </c:pt>
                <c:pt idx="32">
                  <c:v>730</c:v>
                </c:pt>
                <c:pt idx="33">
                  <c:v>731</c:v>
                </c:pt>
                <c:pt idx="34">
                  <c:v>732</c:v>
                </c:pt>
                <c:pt idx="35">
                  <c:v>733</c:v>
                </c:pt>
                <c:pt idx="36">
                  <c:v>734</c:v>
                </c:pt>
                <c:pt idx="37">
                  <c:v>735</c:v>
                </c:pt>
                <c:pt idx="38">
                  <c:v>736</c:v>
                </c:pt>
                <c:pt idx="39">
                  <c:v>737</c:v>
                </c:pt>
                <c:pt idx="40">
                  <c:v>738</c:v>
                </c:pt>
                <c:pt idx="41">
                  <c:v>739</c:v>
                </c:pt>
                <c:pt idx="42">
                  <c:v>740</c:v>
                </c:pt>
                <c:pt idx="43">
                  <c:v>741</c:v>
                </c:pt>
                <c:pt idx="44">
                  <c:v>742</c:v>
                </c:pt>
                <c:pt idx="45">
                  <c:v>743</c:v>
                </c:pt>
                <c:pt idx="46">
                  <c:v>744</c:v>
                </c:pt>
                <c:pt idx="47">
                  <c:v>745</c:v>
                </c:pt>
                <c:pt idx="48">
                  <c:v>746</c:v>
                </c:pt>
                <c:pt idx="49">
                  <c:v>747</c:v>
                </c:pt>
                <c:pt idx="50">
                  <c:v>748</c:v>
                </c:pt>
                <c:pt idx="51">
                  <c:v>749</c:v>
                </c:pt>
                <c:pt idx="52">
                  <c:v>750</c:v>
                </c:pt>
                <c:pt idx="53">
                  <c:v>751</c:v>
                </c:pt>
                <c:pt idx="54">
                  <c:v>752</c:v>
                </c:pt>
                <c:pt idx="55">
                  <c:v>753</c:v>
                </c:pt>
                <c:pt idx="56">
                  <c:v>754</c:v>
                </c:pt>
                <c:pt idx="57">
                  <c:v>755</c:v>
                </c:pt>
                <c:pt idx="58">
                  <c:v>756</c:v>
                </c:pt>
                <c:pt idx="59">
                  <c:v>757</c:v>
                </c:pt>
                <c:pt idx="60">
                  <c:v>758</c:v>
                </c:pt>
                <c:pt idx="61">
                  <c:v>759</c:v>
                </c:pt>
                <c:pt idx="62">
                  <c:v>760</c:v>
                </c:pt>
                <c:pt idx="63">
                  <c:v>761</c:v>
                </c:pt>
                <c:pt idx="64">
                  <c:v>762</c:v>
                </c:pt>
                <c:pt idx="65">
                  <c:v>763</c:v>
                </c:pt>
                <c:pt idx="66">
                  <c:v>764</c:v>
                </c:pt>
                <c:pt idx="67">
                  <c:v>765</c:v>
                </c:pt>
                <c:pt idx="68">
                  <c:v>766</c:v>
                </c:pt>
                <c:pt idx="69">
                  <c:v>767</c:v>
                </c:pt>
                <c:pt idx="70">
                  <c:v>768</c:v>
                </c:pt>
                <c:pt idx="71">
                  <c:v>769</c:v>
                </c:pt>
                <c:pt idx="72">
                  <c:v>770</c:v>
                </c:pt>
                <c:pt idx="73">
                  <c:v>771</c:v>
                </c:pt>
                <c:pt idx="74">
                  <c:v>772</c:v>
                </c:pt>
                <c:pt idx="75">
                  <c:v>773</c:v>
                </c:pt>
                <c:pt idx="76">
                  <c:v>774</c:v>
                </c:pt>
                <c:pt idx="77">
                  <c:v>775</c:v>
                </c:pt>
                <c:pt idx="78">
                  <c:v>776</c:v>
                </c:pt>
                <c:pt idx="79">
                  <c:v>777</c:v>
                </c:pt>
                <c:pt idx="80">
                  <c:v>778</c:v>
                </c:pt>
                <c:pt idx="81">
                  <c:v>779</c:v>
                </c:pt>
                <c:pt idx="82">
                  <c:v>780</c:v>
                </c:pt>
                <c:pt idx="83">
                  <c:v>781</c:v>
                </c:pt>
                <c:pt idx="84">
                  <c:v>782</c:v>
                </c:pt>
                <c:pt idx="85">
                  <c:v>783</c:v>
                </c:pt>
                <c:pt idx="86">
                  <c:v>784</c:v>
                </c:pt>
                <c:pt idx="87">
                  <c:v>785</c:v>
                </c:pt>
                <c:pt idx="88">
                  <c:v>786</c:v>
                </c:pt>
                <c:pt idx="89">
                  <c:v>787</c:v>
                </c:pt>
                <c:pt idx="90">
                  <c:v>788</c:v>
                </c:pt>
                <c:pt idx="91">
                  <c:v>789</c:v>
                </c:pt>
                <c:pt idx="92">
                  <c:v>790</c:v>
                </c:pt>
                <c:pt idx="93">
                  <c:v>791</c:v>
                </c:pt>
                <c:pt idx="94">
                  <c:v>792</c:v>
                </c:pt>
                <c:pt idx="95">
                  <c:v>793</c:v>
                </c:pt>
                <c:pt idx="96">
                  <c:v>794</c:v>
                </c:pt>
                <c:pt idx="97">
                  <c:v>795</c:v>
                </c:pt>
                <c:pt idx="98">
                  <c:v>796</c:v>
                </c:pt>
                <c:pt idx="99">
                  <c:v>797</c:v>
                </c:pt>
                <c:pt idx="100">
                  <c:v>798</c:v>
                </c:pt>
                <c:pt idx="101">
                  <c:v>799</c:v>
                </c:pt>
                <c:pt idx="102">
                  <c:v>800</c:v>
                </c:pt>
                <c:pt idx="103">
                  <c:v>801</c:v>
                </c:pt>
                <c:pt idx="104">
                  <c:v>802</c:v>
                </c:pt>
                <c:pt idx="105">
                  <c:v>803</c:v>
                </c:pt>
                <c:pt idx="106">
                  <c:v>804</c:v>
                </c:pt>
                <c:pt idx="107">
                  <c:v>805</c:v>
                </c:pt>
                <c:pt idx="108">
                  <c:v>806</c:v>
                </c:pt>
                <c:pt idx="109">
                  <c:v>807</c:v>
                </c:pt>
                <c:pt idx="110">
                  <c:v>808</c:v>
                </c:pt>
                <c:pt idx="111">
                  <c:v>809</c:v>
                </c:pt>
                <c:pt idx="112">
                  <c:v>810</c:v>
                </c:pt>
                <c:pt idx="113">
                  <c:v>811</c:v>
                </c:pt>
                <c:pt idx="114">
                  <c:v>812</c:v>
                </c:pt>
                <c:pt idx="115">
                  <c:v>813</c:v>
                </c:pt>
                <c:pt idx="116">
                  <c:v>814</c:v>
                </c:pt>
                <c:pt idx="117">
                  <c:v>815</c:v>
                </c:pt>
                <c:pt idx="118">
                  <c:v>816</c:v>
                </c:pt>
                <c:pt idx="119">
                  <c:v>817</c:v>
                </c:pt>
                <c:pt idx="120">
                  <c:v>818</c:v>
                </c:pt>
                <c:pt idx="121">
                  <c:v>819</c:v>
                </c:pt>
                <c:pt idx="122">
                  <c:v>820</c:v>
                </c:pt>
                <c:pt idx="123">
                  <c:v>821</c:v>
                </c:pt>
                <c:pt idx="124">
                  <c:v>822</c:v>
                </c:pt>
                <c:pt idx="125">
                  <c:v>823</c:v>
                </c:pt>
                <c:pt idx="126">
                  <c:v>824</c:v>
                </c:pt>
                <c:pt idx="127">
                  <c:v>825</c:v>
                </c:pt>
                <c:pt idx="128">
                  <c:v>826</c:v>
                </c:pt>
                <c:pt idx="129">
                  <c:v>827</c:v>
                </c:pt>
                <c:pt idx="130">
                  <c:v>828</c:v>
                </c:pt>
                <c:pt idx="131">
                  <c:v>829</c:v>
                </c:pt>
                <c:pt idx="132">
                  <c:v>830</c:v>
                </c:pt>
                <c:pt idx="133">
                  <c:v>831</c:v>
                </c:pt>
                <c:pt idx="134">
                  <c:v>832</c:v>
                </c:pt>
                <c:pt idx="135">
                  <c:v>833</c:v>
                </c:pt>
                <c:pt idx="136">
                  <c:v>834</c:v>
                </c:pt>
                <c:pt idx="137">
                  <c:v>835</c:v>
                </c:pt>
                <c:pt idx="138">
                  <c:v>836</c:v>
                </c:pt>
                <c:pt idx="139">
                  <c:v>837</c:v>
                </c:pt>
                <c:pt idx="140">
                  <c:v>838</c:v>
                </c:pt>
                <c:pt idx="141">
                  <c:v>839</c:v>
                </c:pt>
                <c:pt idx="142">
                  <c:v>840</c:v>
                </c:pt>
                <c:pt idx="143">
                  <c:v>841</c:v>
                </c:pt>
                <c:pt idx="144">
                  <c:v>842</c:v>
                </c:pt>
                <c:pt idx="145">
                  <c:v>843</c:v>
                </c:pt>
                <c:pt idx="146">
                  <c:v>844</c:v>
                </c:pt>
                <c:pt idx="147">
                  <c:v>845</c:v>
                </c:pt>
                <c:pt idx="148">
                  <c:v>846</c:v>
                </c:pt>
                <c:pt idx="149">
                  <c:v>847</c:v>
                </c:pt>
                <c:pt idx="150">
                  <c:v>848</c:v>
                </c:pt>
                <c:pt idx="151">
                  <c:v>849</c:v>
                </c:pt>
                <c:pt idx="152">
                  <c:v>850</c:v>
                </c:pt>
                <c:pt idx="153">
                  <c:v>851</c:v>
                </c:pt>
                <c:pt idx="154">
                  <c:v>852</c:v>
                </c:pt>
                <c:pt idx="155">
                  <c:v>853</c:v>
                </c:pt>
                <c:pt idx="156">
                  <c:v>854</c:v>
                </c:pt>
                <c:pt idx="157">
                  <c:v>855</c:v>
                </c:pt>
                <c:pt idx="158">
                  <c:v>856</c:v>
                </c:pt>
                <c:pt idx="159">
                  <c:v>857</c:v>
                </c:pt>
                <c:pt idx="160">
                  <c:v>858</c:v>
                </c:pt>
                <c:pt idx="161">
                  <c:v>859</c:v>
                </c:pt>
                <c:pt idx="162">
                  <c:v>860</c:v>
                </c:pt>
                <c:pt idx="163">
                  <c:v>861</c:v>
                </c:pt>
                <c:pt idx="164">
                  <c:v>862</c:v>
                </c:pt>
                <c:pt idx="165">
                  <c:v>863</c:v>
                </c:pt>
                <c:pt idx="166">
                  <c:v>864</c:v>
                </c:pt>
                <c:pt idx="167">
                  <c:v>865</c:v>
                </c:pt>
                <c:pt idx="168">
                  <c:v>866</c:v>
                </c:pt>
                <c:pt idx="169">
                  <c:v>867</c:v>
                </c:pt>
                <c:pt idx="170">
                  <c:v>868</c:v>
                </c:pt>
                <c:pt idx="171">
                  <c:v>869</c:v>
                </c:pt>
                <c:pt idx="172">
                  <c:v>870</c:v>
                </c:pt>
                <c:pt idx="173">
                  <c:v>871</c:v>
                </c:pt>
                <c:pt idx="174">
                  <c:v>872</c:v>
                </c:pt>
                <c:pt idx="175">
                  <c:v>873</c:v>
                </c:pt>
                <c:pt idx="176">
                  <c:v>874</c:v>
                </c:pt>
                <c:pt idx="177">
                  <c:v>875</c:v>
                </c:pt>
                <c:pt idx="178">
                  <c:v>876</c:v>
                </c:pt>
                <c:pt idx="179">
                  <c:v>877</c:v>
                </c:pt>
                <c:pt idx="180">
                  <c:v>878</c:v>
                </c:pt>
                <c:pt idx="181">
                  <c:v>879</c:v>
                </c:pt>
                <c:pt idx="182">
                  <c:v>880</c:v>
                </c:pt>
                <c:pt idx="183">
                  <c:v>881</c:v>
                </c:pt>
                <c:pt idx="184">
                  <c:v>882</c:v>
                </c:pt>
                <c:pt idx="185">
                  <c:v>883</c:v>
                </c:pt>
                <c:pt idx="186">
                  <c:v>884</c:v>
                </c:pt>
                <c:pt idx="187">
                  <c:v>885</c:v>
                </c:pt>
                <c:pt idx="188">
                  <c:v>886</c:v>
                </c:pt>
                <c:pt idx="189">
                  <c:v>887</c:v>
                </c:pt>
                <c:pt idx="190">
                  <c:v>888</c:v>
                </c:pt>
                <c:pt idx="191">
                  <c:v>889</c:v>
                </c:pt>
                <c:pt idx="192">
                  <c:v>890</c:v>
                </c:pt>
                <c:pt idx="193">
                  <c:v>891</c:v>
                </c:pt>
                <c:pt idx="194">
                  <c:v>892</c:v>
                </c:pt>
                <c:pt idx="195">
                  <c:v>893</c:v>
                </c:pt>
                <c:pt idx="196">
                  <c:v>894</c:v>
                </c:pt>
                <c:pt idx="197">
                  <c:v>895</c:v>
                </c:pt>
                <c:pt idx="198">
                  <c:v>896</c:v>
                </c:pt>
                <c:pt idx="199">
                  <c:v>897</c:v>
                </c:pt>
                <c:pt idx="200">
                  <c:v>898</c:v>
                </c:pt>
                <c:pt idx="201">
                  <c:v>899</c:v>
                </c:pt>
                <c:pt idx="202">
                  <c:v>900</c:v>
                </c:pt>
                <c:pt idx="203">
                  <c:v>901</c:v>
                </c:pt>
                <c:pt idx="204">
                  <c:v>902</c:v>
                </c:pt>
                <c:pt idx="205">
                  <c:v>903</c:v>
                </c:pt>
                <c:pt idx="206">
                  <c:v>904</c:v>
                </c:pt>
                <c:pt idx="207">
                  <c:v>905</c:v>
                </c:pt>
                <c:pt idx="208">
                  <c:v>906</c:v>
                </c:pt>
                <c:pt idx="209">
                  <c:v>907</c:v>
                </c:pt>
                <c:pt idx="210">
                  <c:v>908</c:v>
                </c:pt>
                <c:pt idx="211">
                  <c:v>909</c:v>
                </c:pt>
                <c:pt idx="212">
                  <c:v>910</c:v>
                </c:pt>
                <c:pt idx="213">
                  <c:v>911</c:v>
                </c:pt>
                <c:pt idx="214">
                  <c:v>912</c:v>
                </c:pt>
                <c:pt idx="215">
                  <c:v>913</c:v>
                </c:pt>
                <c:pt idx="216">
                  <c:v>914</c:v>
                </c:pt>
                <c:pt idx="217">
                  <c:v>915</c:v>
                </c:pt>
                <c:pt idx="218">
                  <c:v>916</c:v>
                </c:pt>
                <c:pt idx="219">
                  <c:v>917</c:v>
                </c:pt>
                <c:pt idx="220">
                  <c:v>918</c:v>
                </c:pt>
                <c:pt idx="221">
                  <c:v>919</c:v>
                </c:pt>
                <c:pt idx="222">
                  <c:v>920</c:v>
                </c:pt>
                <c:pt idx="223">
                  <c:v>921</c:v>
                </c:pt>
                <c:pt idx="224">
                  <c:v>922</c:v>
                </c:pt>
                <c:pt idx="225">
                  <c:v>923</c:v>
                </c:pt>
                <c:pt idx="226">
                  <c:v>924</c:v>
                </c:pt>
                <c:pt idx="227">
                  <c:v>925</c:v>
                </c:pt>
                <c:pt idx="228">
                  <c:v>926</c:v>
                </c:pt>
                <c:pt idx="229">
                  <c:v>927</c:v>
                </c:pt>
                <c:pt idx="230">
                  <c:v>928</c:v>
                </c:pt>
                <c:pt idx="231">
                  <c:v>929</c:v>
                </c:pt>
                <c:pt idx="232">
                  <c:v>930</c:v>
                </c:pt>
                <c:pt idx="233">
                  <c:v>931</c:v>
                </c:pt>
                <c:pt idx="234">
                  <c:v>932</c:v>
                </c:pt>
                <c:pt idx="235">
                  <c:v>933</c:v>
                </c:pt>
                <c:pt idx="236">
                  <c:v>934</c:v>
                </c:pt>
                <c:pt idx="237">
                  <c:v>935</c:v>
                </c:pt>
                <c:pt idx="238">
                  <c:v>936</c:v>
                </c:pt>
                <c:pt idx="239">
                  <c:v>937</c:v>
                </c:pt>
                <c:pt idx="240">
                  <c:v>938</c:v>
                </c:pt>
                <c:pt idx="241">
                  <c:v>939</c:v>
                </c:pt>
                <c:pt idx="242">
                  <c:v>940</c:v>
                </c:pt>
                <c:pt idx="243">
                  <c:v>941</c:v>
                </c:pt>
                <c:pt idx="244">
                  <c:v>942</c:v>
                </c:pt>
                <c:pt idx="245">
                  <c:v>943</c:v>
                </c:pt>
                <c:pt idx="246">
                  <c:v>944</c:v>
                </c:pt>
              </c:numCache>
            </c:numRef>
          </c:xVal>
          <c:yVal>
            <c:numRef>
              <c:f>Graph!$H$700:$H$944</c:f>
              <c:numCache>
                <c:formatCode>General</c:formatCode>
                <c:ptCount val="2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15-4999-9A8E-887EE21E5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426047"/>
        <c:axId val="1899422687"/>
      </c:scatterChart>
      <c:valAx>
        <c:axId val="1899426047"/>
        <c:scaling>
          <c:orientation val="minMax"/>
          <c:max val="944"/>
          <c:min val="698"/>
        </c:scaling>
        <c:delete val="0"/>
        <c:axPos val="b"/>
        <c:numFmt formatCode="General" sourceLinked="1"/>
        <c:majorTickMark val="out"/>
        <c:minorTickMark val="none"/>
        <c:tickLblPos val="nextTo"/>
        <c:crossAx val="1899422687"/>
        <c:crosses val="autoZero"/>
        <c:crossBetween val="midCat"/>
      </c:valAx>
      <c:valAx>
        <c:axId val="18994226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94260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Graph!$A$947:$A$1207</c:f>
              <c:numCache>
                <c:formatCode>General</c:formatCode>
                <c:ptCount val="261"/>
                <c:pt idx="0">
                  <c:v>946</c:v>
                </c:pt>
                <c:pt idx="1">
                  <c:v>947</c:v>
                </c:pt>
                <c:pt idx="2">
                  <c:v>948</c:v>
                </c:pt>
                <c:pt idx="3">
                  <c:v>949</c:v>
                </c:pt>
                <c:pt idx="4">
                  <c:v>950</c:v>
                </c:pt>
                <c:pt idx="5">
                  <c:v>951</c:v>
                </c:pt>
                <c:pt idx="6">
                  <c:v>952</c:v>
                </c:pt>
                <c:pt idx="7">
                  <c:v>953</c:v>
                </c:pt>
                <c:pt idx="8">
                  <c:v>954</c:v>
                </c:pt>
                <c:pt idx="9">
                  <c:v>955</c:v>
                </c:pt>
                <c:pt idx="10">
                  <c:v>956</c:v>
                </c:pt>
                <c:pt idx="11">
                  <c:v>957</c:v>
                </c:pt>
                <c:pt idx="12">
                  <c:v>958</c:v>
                </c:pt>
                <c:pt idx="13">
                  <c:v>959</c:v>
                </c:pt>
                <c:pt idx="14">
                  <c:v>960</c:v>
                </c:pt>
                <c:pt idx="15">
                  <c:v>961</c:v>
                </c:pt>
                <c:pt idx="16">
                  <c:v>962</c:v>
                </c:pt>
                <c:pt idx="17">
                  <c:v>963</c:v>
                </c:pt>
                <c:pt idx="18">
                  <c:v>964</c:v>
                </c:pt>
                <c:pt idx="19">
                  <c:v>965</c:v>
                </c:pt>
                <c:pt idx="20">
                  <c:v>966</c:v>
                </c:pt>
                <c:pt idx="21">
                  <c:v>967</c:v>
                </c:pt>
                <c:pt idx="22">
                  <c:v>968</c:v>
                </c:pt>
                <c:pt idx="23">
                  <c:v>969</c:v>
                </c:pt>
                <c:pt idx="24">
                  <c:v>970</c:v>
                </c:pt>
                <c:pt idx="25">
                  <c:v>971</c:v>
                </c:pt>
                <c:pt idx="26">
                  <c:v>972</c:v>
                </c:pt>
                <c:pt idx="27">
                  <c:v>973</c:v>
                </c:pt>
                <c:pt idx="28">
                  <c:v>974</c:v>
                </c:pt>
                <c:pt idx="29">
                  <c:v>975</c:v>
                </c:pt>
                <c:pt idx="30">
                  <c:v>976</c:v>
                </c:pt>
                <c:pt idx="31">
                  <c:v>977</c:v>
                </c:pt>
                <c:pt idx="32">
                  <c:v>978</c:v>
                </c:pt>
                <c:pt idx="33">
                  <c:v>979</c:v>
                </c:pt>
                <c:pt idx="34">
                  <c:v>980</c:v>
                </c:pt>
                <c:pt idx="35">
                  <c:v>981</c:v>
                </c:pt>
                <c:pt idx="36">
                  <c:v>982</c:v>
                </c:pt>
                <c:pt idx="37">
                  <c:v>983</c:v>
                </c:pt>
                <c:pt idx="38">
                  <c:v>984</c:v>
                </c:pt>
                <c:pt idx="39">
                  <c:v>985</c:v>
                </c:pt>
                <c:pt idx="40">
                  <c:v>986</c:v>
                </c:pt>
                <c:pt idx="41">
                  <c:v>987</c:v>
                </c:pt>
                <c:pt idx="42">
                  <c:v>988</c:v>
                </c:pt>
                <c:pt idx="43">
                  <c:v>989</c:v>
                </c:pt>
                <c:pt idx="44">
                  <c:v>990</c:v>
                </c:pt>
                <c:pt idx="45">
                  <c:v>991</c:v>
                </c:pt>
                <c:pt idx="46">
                  <c:v>992</c:v>
                </c:pt>
                <c:pt idx="47">
                  <c:v>993</c:v>
                </c:pt>
                <c:pt idx="48">
                  <c:v>994</c:v>
                </c:pt>
                <c:pt idx="49">
                  <c:v>995</c:v>
                </c:pt>
                <c:pt idx="50">
                  <c:v>996</c:v>
                </c:pt>
                <c:pt idx="51">
                  <c:v>997</c:v>
                </c:pt>
                <c:pt idx="52">
                  <c:v>998</c:v>
                </c:pt>
                <c:pt idx="53">
                  <c:v>999</c:v>
                </c:pt>
                <c:pt idx="54">
                  <c:v>1000</c:v>
                </c:pt>
                <c:pt idx="55">
                  <c:v>1001</c:v>
                </c:pt>
                <c:pt idx="56">
                  <c:v>1002</c:v>
                </c:pt>
                <c:pt idx="57">
                  <c:v>1003</c:v>
                </c:pt>
                <c:pt idx="58">
                  <c:v>1004</c:v>
                </c:pt>
                <c:pt idx="59">
                  <c:v>1005</c:v>
                </c:pt>
                <c:pt idx="60">
                  <c:v>1006</c:v>
                </c:pt>
                <c:pt idx="61">
                  <c:v>1007</c:v>
                </c:pt>
                <c:pt idx="62">
                  <c:v>1008</c:v>
                </c:pt>
                <c:pt idx="63">
                  <c:v>1009</c:v>
                </c:pt>
                <c:pt idx="64">
                  <c:v>1010</c:v>
                </c:pt>
                <c:pt idx="65">
                  <c:v>1011</c:v>
                </c:pt>
                <c:pt idx="66">
                  <c:v>1012</c:v>
                </c:pt>
                <c:pt idx="67">
                  <c:v>1013</c:v>
                </c:pt>
                <c:pt idx="68">
                  <c:v>1014</c:v>
                </c:pt>
                <c:pt idx="69">
                  <c:v>1015</c:v>
                </c:pt>
                <c:pt idx="70">
                  <c:v>1016</c:v>
                </c:pt>
                <c:pt idx="71">
                  <c:v>1017</c:v>
                </c:pt>
                <c:pt idx="72">
                  <c:v>1018</c:v>
                </c:pt>
                <c:pt idx="73">
                  <c:v>1019</c:v>
                </c:pt>
                <c:pt idx="74">
                  <c:v>1020</c:v>
                </c:pt>
                <c:pt idx="75">
                  <c:v>1021</c:v>
                </c:pt>
                <c:pt idx="76">
                  <c:v>1022</c:v>
                </c:pt>
                <c:pt idx="77">
                  <c:v>1023</c:v>
                </c:pt>
                <c:pt idx="78">
                  <c:v>1024</c:v>
                </c:pt>
                <c:pt idx="79">
                  <c:v>1025</c:v>
                </c:pt>
                <c:pt idx="80">
                  <c:v>1026</c:v>
                </c:pt>
                <c:pt idx="81">
                  <c:v>1027</c:v>
                </c:pt>
                <c:pt idx="82">
                  <c:v>1028</c:v>
                </c:pt>
                <c:pt idx="83">
                  <c:v>1029</c:v>
                </c:pt>
                <c:pt idx="84">
                  <c:v>1030</c:v>
                </c:pt>
                <c:pt idx="85">
                  <c:v>1031</c:v>
                </c:pt>
                <c:pt idx="86">
                  <c:v>1032</c:v>
                </c:pt>
                <c:pt idx="87">
                  <c:v>1033</c:v>
                </c:pt>
                <c:pt idx="88">
                  <c:v>1034</c:v>
                </c:pt>
                <c:pt idx="89">
                  <c:v>1035</c:v>
                </c:pt>
                <c:pt idx="90">
                  <c:v>1036</c:v>
                </c:pt>
                <c:pt idx="91">
                  <c:v>1037</c:v>
                </c:pt>
                <c:pt idx="92">
                  <c:v>1038</c:v>
                </c:pt>
                <c:pt idx="93">
                  <c:v>1039</c:v>
                </c:pt>
                <c:pt idx="94">
                  <c:v>1040</c:v>
                </c:pt>
                <c:pt idx="95">
                  <c:v>1041</c:v>
                </c:pt>
                <c:pt idx="96">
                  <c:v>1042</c:v>
                </c:pt>
                <c:pt idx="97">
                  <c:v>1043</c:v>
                </c:pt>
                <c:pt idx="98">
                  <c:v>1044</c:v>
                </c:pt>
                <c:pt idx="99">
                  <c:v>1045</c:v>
                </c:pt>
                <c:pt idx="100">
                  <c:v>1046</c:v>
                </c:pt>
                <c:pt idx="101">
                  <c:v>1047</c:v>
                </c:pt>
                <c:pt idx="102">
                  <c:v>1048</c:v>
                </c:pt>
                <c:pt idx="103">
                  <c:v>1049</c:v>
                </c:pt>
                <c:pt idx="104">
                  <c:v>1050</c:v>
                </c:pt>
                <c:pt idx="105">
                  <c:v>1051</c:v>
                </c:pt>
                <c:pt idx="106">
                  <c:v>1052</c:v>
                </c:pt>
                <c:pt idx="107">
                  <c:v>1053</c:v>
                </c:pt>
                <c:pt idx="108">
                  <c:v>1054</c:v>
                </c:pt>
                <c:pt idx="109">
                  <c:v>1055</c:v>
                </c:pt>
                <c:pt idx="110">
                  <c:v>1056</c:v>
                </c:pt>
                <c:pt idx="111">
                  <c:v>1057</c:v>
                </c:pt>
                <c:pt idx="112">
                  <c:v>1058</c:v>
                </c:pt>
                <c:pt idx="113">
                  <c:v>1059</c:v>
                </c:pt>
                <c:pt idx="114">
                  <c:v>1060</c:v>
                </c:pt>
                <c:pt idx="115">
                  <c:v>1061</c:v>
                </c:pt>
                <c:pt idx="116">
                  <c:v>1062</c:v>
                </c:pt>
                <c:pt idx="117">
                  <c:v>1063</c:v>
                </c:pt>
                <c:pt idx="118">
                  <c:v>1064</c:v>
                </c:pt>
                <c:pt idx="119">
                  <c:v>1065</c:v>
                </c:pt>
                <c:pt idx="120">
                  <c:v>1066</c:v>
                </c:pt>
                <c:pt idx="121">
                  <c:v>1067</c:v>
                </c:pt>
                <c:pt idx="122">
                  <c:v>1068</c:v>
                </c:pt>
                <c:pt idx="123">
                  <c:v>1069</c:v>
                </c:pt>
                <c:pt idx="124">
                  <c:v>1070</c:v>
                </c:pt>
                <c:pt idx="125">
                  <c:v>1071</c:v>
                </c:pt>
                <c:pt idx="126">
                  <c:v>1072</c:v>
                </c:pt>
                <c:pt idx="127">
                  <c:v>1073</c:v>
                </c:pt>
                <c:pt idx="128">
                  <c:v>1074</c:v>
                </c:pt>
                <c:pt idx="129">
                  <c:v>1075</c:v>
                </c:pt>
                <c:pt idx="130">
                  <c:v>1076</c:v>
                </c:pt>
                <c:pt idx="131">
                  <c:v>1077</c:v>
                </c:pt>
                <c:pt idx="132">
                  <c:v>1078</c:v>
                </c:pt>
                <c:pt idx="133">
                  <c:v>1079</c:v>
                </c:pt>
                <c:pt idx="134">
                  <c:v>1080</c:v>
                </c:pt>
                <c:pt idx="135">
                  <c:v>1081</c:v>
                </c:pt>
                <c:pt idx="136">
                  <c:v>1082</c:v>
                </c:pt>
                <c:pt idx="137">
                  <c:v>1083</c:v>
                </c:pt>
                <c:pt idx="138">
                  <c:v>1084</c:v>
                </c:pt>
                <c:pt idx="139">
                  <c:v>1085</c:v>
                </c:pt>
                <c:pt idx="140">
                  <c:v>1086</c:v>
                </c:pt>
                <c:pt idx="141">
                  <c:v>1087</c:v>
                </c:pt>
                <c:pt idx="142">
                  <c:v>1088</c:v>
                </c:pt>
                <c:pt idx="143">
                  <c:v>1089</c:v>
                </c:pt>
                <c:pt idx="144">
                  <c:v>1090</c:v>
                </c:pt>
                <c:pt idx="145">
                  <c:v>1091</c:v>
                </c:pt>
                <c:pt idx="146">
                  <c:v>1092</c:v>
                </c:pt>
                <c:pt idx="147">
                  <c:v>1093</c:v>
                </c:pt>
                <c:pt idx="148">
                  <c:v>1094</c:v>
                </c:pt>
                <c:pt idx="149">
                  <c:v>1095</c:v>
                </c:pt>
                <c:pt idx="150">
                  <c:v>1096</c:v>
                </c:pt>
                <c:pt idx="151">
                  <c:v>1097</c:v>
                </c:pt>
                <c:pt idx="152">
                  <c:v>1098</c:v>
                </c:pt>
                <c:pt idx="153">
                  <c:v>1099</c:v>
                </c:pt>
                <c:pt idx="154">
                  <c:v>1100</c:v>
                </c:pt>
                <c:pt idx="155">
                  <c:v>1101</c:v>
                </c:pt>
                <c:pt idx="156">
                  <c:v>1102</c:v>
                </c:pt>
                <c:pt idx="157">
                  <c:v>1103</c:v>
                </c:pt>
                <c:pt idx="158">
                  <c:v>1104</c:v>
                </c:pt>
                <c:pt idx="159">
                  <c:v>1105</c:v>
                </c:pt>
                <c:pt idx="160">
                  <c:v>1106</c:v>
                </c:pt>
                <c:pt idx="161">
                  <c:v>1107</c:v>
                </c:pt>
                <c:pt idx="162">
                  <c:v>1108</c:v>
                </c:pt>
                <c:pt idx="163">
                  <c:v>1109</c:v>
                </c:pt>
                <c:pt idx="164">
                  <c:v>1110</c:v>
                </c:pt>
                <c:pt idx="165">
                  <c:v>1111</c:v>
                </c:pt>
                <c:pt idx="166">
                  <c:v>1112</c:v>
                </c:pt>
                <c:pt idx="167">
                  <c:v>1113</c:v>
                </c:pt>
                <c:pt idx="168">
                  <c:v>1114</c:v>
                </c:pt>
                <c:pt idx="169">
                  <c:v>1115</c:v>
                </c:pt>
                <c:pt idx="170">
                  <c:v>1116</c:v>
                </c:pt>
                <c:pt idx="171">
                  <c:v>1117</c:v>
                </c:pt>
                <c:pt idx="172">
                  <c:v>1118</c:v>
                </c:pt>
                <c:pt idx="173">
                  <c:v>1119</c:v>
                </c:pt>
                <c:pt idx="174">
                  <c:v>1120</c:v>
                </c:pt>
                <c:pt idx="175">
                  <c:v>1121</c:v>
                </c:pt>
                <c:pt idx="176">
                  <c:v>1122</c:v>
                </c:pt>
                <c:pt idx="177">
                  <c:v>1123</c:v>
                </c:pt>
                <c:pt idx="178">
                  <c:v>1124</c:v>
                </c:pt>
                <c:pt idx="179">
                  <c:v>1125</c:v>
                </c:pt>
                <c:pt idx="180">
                  <c:v>1126</c:v>
                </c:pt>
                <c:pt idx="181">
                  <c:v>1127</c:v>
                </c:pt>
                <c:pt idx="182">
                  <c:v>1128</c:v>
                </c:pt>
                <c:pt idx="183">
                  <c:v>1129</c:v>
                </c:pt>
                <c:pt idx="184">
                  <c:v>1130</c:v>
                </c:pt>
                <c:pt idx="185">
                  <c:v>1131</c:v>
                </c:pt>
                <c:pt idx="186">
                  <c:v>1132</c:v>
                </c:pt>
                <c:pt idx="187">
                  <c:v>1133</c:v>
                </c:pt>
                <c:pt idx="188">
                  <c:v>1134</c:v>
                </c:pt>
                <c:pt idx="189">
                  <c:v>1135</c:v>
                </c:pt>
                <c:pt idx="190">
                  <c:v>1136</c:v>
                </c:pt>
                <c:pt idx="191">
                  <c:v>1137</c:v>
                </c:pt>
                <c:pt idx="192">
                  <c:v>1138</c:v>
                </c:pt>
                <c:pt idx="193">
                  <c:v>1139</c:v>
                </c:pt>
                <c:pt idx="194">
                  <c:v>1140</c:v>
                </c:pt>
                <c:pt idx="195">
                  <c:v>1141</c:v>
                </c:pt>
                <c:pt idx="196">
                  <c:v>1142</c:v>
                </c:pt>
                <c:pt idx="197">
                  <c:v>1143</c:v>
                </c:pt>
                <c:pt idx="198">
                  <c:v>1144</c:v>
                </c:pt>
                <c:pt idx="199">
                  <c:v>1145</c:v>
                </c:pt>
                <c:pt idx="200">
                  <c:v>1146</c:v>
                </c:pt>
                <c:pt idx="201">
                  <c:v>1147</c:v>
                </c:pt>
                <c:pt idx="202">
                  <c:v>1148</c:v>
                </c:pt>
                <c:pt idx="203">
                  <c:v>1149</c:v>
                </c:pt>
                <c:pt idx="204">
                  <c:v>1150</c:v>
                </c:pt>
                <c:pt idx="205">
                  <c:v>1151</c:v>
                </c:pt>
                <c:pt idx="206">
                  <c:v>1152</c:v>
                </c:pt>
                <c:pt idx="207">
                  <c:v>1153</c:v>
                </c:pt>
                <c:pt idx="208">
                  <c:v>1154</c:v>
                </c:pt>
                <c:pt idx="209">
                  <c:v>1155</c:v>
                </c:pt>
                <c:pt idx="210">
                  <c:v>1156</c:v>
                </c:pt>
                <c:pt idx="211">
                  <c:v>1157</c:v>
                </c:pt>
                <c:pt idx="212">
                  <c:v>1158</c:v>
                </c:pt>
                <c:pt idx="213">
                  <c:v>1159</c:v>
                </c:pt>
                <c:pt idx="214">
                  <c:v>1160</c:v>
                </c:pt>
                <c:pt idx="215">
                  <c:v>1161</c:v>
                </c:pt>
                <c:pt idx="216">
                  <c:v>1162</c:v>
                </c:pt>
                <c:pt idx="217">
                  <c:v>1163</c:v>
                </c:pt>
                <c:pt idx="218">
                  <c:v>1164</c:v>
                </c:pt>
                <c:pt idx="219">
                  <c:v>1165</c:v>
                </c:pt>
                <c:pt idx="220">
                  <c:v>1166</c:v>
                </c:pt>
                <c:pt idx="221">
                  <c:v>1167</c:v>
                </c:pt>
                <c:pt idx="222">
                  <c:v>1168</c:v>
                </c:pt>
                <c:pt idx="223">
                  <c:v>1169</c:v>
                </c:pt>
                <c:pt idx="224">
                  <c:v>1170</c:v>
                </c:pt>
                <c:pt idx="225">
                  <c:v>1171</c:v>
                </c:pt>
                <c:pt idx="226">
                  <c:v>1172</c:v>
                </c:pt>
                <c:pt idx="227">
                  <c:v>1173</c:v>
                </c:pt>
                <c:pt idx="228">
                  <c:v>1174</c:v>
                </c:pt>
                <c:pt idx="229">
                  <c:v>1175</c:v>
                </c:pt>
                <c:pt idx="230">
                  <c:v>1176</c:v>
                </c:pt>
                <c:pt idx="231">
                  <c:v>1177</c:v>
                </c:pt>
                <c:pt idx="232">
                  <c:v>1178</c:v>
                </c:pt>
                <c:pt idx="233">
                  <c:v>1179</c:v>
                </c:pt>
                <c:pt idx="234">
                  <c:v>1180</c:v>
                </c:pt>
                <c:pt idx="235">
                  <c:v>1181</c:v>
                </c:pt>
                <c:pt idx="236">
                  <c:v>1182</c:v>
                </c:pt>
                <c:pt idx="237">
                  <c:v>1183</c:v>
                </c:pt>
                <c:pt idx="238">
                  <c:v>1184</c:v>
                </c:pt>
                <c:pt idx="239">
                  <c:v>1185</c:v>
                </c:pt>
                <c:pt idx="240">
                  <c:v>1186</c:v>
                </c:pt>
                <c:pt idx="241">
                  <c:v>1187</c:v>
                </c:pt>
                <c:pt idx="242">
                  <c:v>1188</c:v>
                </c:pt>
                <c:pt idx="243">
                  <c:v>1189</c:v>
                </c:pt>
                <c:pt idx="244">
                  <c:v>1190</c:v>
                </c:pt>
                <c:pt idx="245">
                  <c:v>1191</c:v>
                </c:pt>
                <c:pt idx="246">
                  <c:v>1192</c:v>
                </c:pt>
                <c:pt idx="247">
                  <c:v>1193</c:v>
                </c:pt>
                <c:pt idx="248">
                  <c:v>1194</c:v>
                </c:pt>
                <c:pt idx="249">
                  <c:v>1195</c:v>
                </c:pt>
                <c:pt idx="250">
                  <c:v>1196</c:v>
                </c:pt>
                <c:pt idx="251">
                  <c:v>1197</c:v>
                </c:pt>
                <c:pt idx="252">
                  <c:v>1198</c:v>
                </c:pt>
                <c:pt idx="253">
                  <c:v>1199</c:v>
                </c:pt>
                <c:pt idx="254">
                  <c:v>1200</c:v>
                </c:pt>
                <c:pt idx="255">
                  <c:v>1201</c:v>
                </c:pt>
                <c:pt idx="256">
                  <c:v>1202</c:v>
                </c:pt>
                <c:pt idx="257">
                  <c:v>1203</c:v>
                </c:pt>
                <c:pt idx="258">
                  <c:v>1204</c:v>
                </c:pt>
                <c:pt idx="259">
                  <c:v>1205</c:v>
                </c:pt>
                <c:pt idx="260">
                  <c:v>1206</c:v>
                </c:pt>
              </c:numCache>
            </c:numRef>
          </c:xVal>
          <c:yVal>
            <c:numRef>
              <c:f>Graph!$D$948:$D$1206</c:f>
              <c:numCache>
                <c:formatCode>General</c:formatCode>
                <c:ptCount val="259"/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6-46B4-8BCC-633A424CC7EE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Graph!$A$947:$A$1207</c:f>
              <c:numCache>
                <c:formatCode>General</c:formatCode>
                <c:ptCount val="261"/>
                <c:pt idx="0">
                  <c:v>946</c:v>
                </c:pt>
                <c:pt idx="1">
                  <c:v>947</c:v>
                </c:pt>
                <c:pt idx="2">
                  <c:v>948</c:v>
                </c:pt>
                <c:pt idx="3">
                  <c:v>949</c:v>
                </c:pt>
                <c:pt idx="4">
                  <c:v>950</c:v>
                </c:pt>
                <c:pt idx="5">
                  <c:v>951</c:v>
                </c:pt>
                <c:pt idx="6">
                  <c:v>952</c:v>
                </c:pt>
                <c:pt idx="7">
                  <c:v>953</c:v>
                </c:pt>
                <c:pt idx="8">
                  <c:v>954</c:v>
                </c:pt>
                <c:pt idx="9">
                  <c:v>955</c:v>
                </c:pt>
                <c:pt idx="10">
                  <c:v>956</c:v>
                </c:pt>
                <c:pt idx="11">
                  <c:v>957</c:v>
                </c:pt>
                <c:pt idx="12">
                  <c:v>958</c:v>
                </c:pt>
                <c:pt idx="13">
                  <c:v>959</c:v>
                </c:pt>
                <c:pt idx="14">
                  <c:v>960</c:v>
                </c:pt>
                <c:pt idx="15">
                  <c:v>961</c:v>
                </c:pt>
                <c:pt idx="16">
                  <c:v>962</c:v>
                </c:pt>
                <c:pt idx="17">
                  <c:v>963</c:v>
                </c:pt>
                <c:pt idx="18">
                  <c:v>964</c:v>
                </c:pt>
                <c:pt idx="19">
                  <c:v>965</c:v>
                </c:pt>
                <c:pt idx="20">
                  <c:v>966</c:v>
                </c:pt>
                <c:pt idx="21">
                  <c:v>967</c:v>
                </c:pt>
                <c:pt idx="22">
                  <c:v>968</c:v>
                </c:pt>
                <c:pt idx="23">
                  <c:v>969</c:v>
                </c:pt>
                <c:pt idx="24">
                  <c:v>970</c:v>
                </c:pt>
                <c:pt idx="25">
                  <c:v>971</c:v>
                </c:pt>
                <c:pt idx="26">
                  <c:v>972</c:v>
                </c:pt>
                <c:pt idx="27">
                  <c:v>973</c:v>
                </c:pt>
                <c:pt idx="28">
                  <c:v>974</c:v>
                </c:pt>
                <c:pt idx="29">
                  <c:v>975</c:v>
                </c:pt>
                <c:pt idx="30">
                  <c:v>976</c:v>
                </c:pt>
                <c:pt idx="31">
                  <c:v>977</c:v>
                </c:pt>
                <c:pt idx="32">
                  <c:v>978</c:v>
                </c:pt>
                <c:pt idx="33">
                  <c:v>979</c:v>
                </c:pt>
                <c:pt idx="34">
                  <c:v>980</c:v>
                </c:pt>
                <c:pt idx="35">
                  <c:v>981</c:v>
                </c:pt>
                <c:pt idx="36">
                  <c:v>982</c:v>
                </c:pt>
                <c:pt idx="37">
                  <c:v>983</c:v>
                </c:pt>
                <c:pt idx="38">
                  <c:v>984</c:v>
                </c:pt>
                <c:pt idx="39">
                  <c:v>985</c:v>
                </c:pt>
                <c:pt idx="40">
                  <c:v>986</c:v>
                </c:pt>
                <c:pt idx="41">
                  <c:v>987</c:v>
                </c:pt>
                <c:pt idx="42">
                  <c:v>988</c:v>
                </c:pt>
                <c:pt idx="43">
                  <c:v>989</c:v>
                </c:pt>
                <c:pt idx="44">
                  <c:v>990</c:v>
                </c:pt>
                <c:pt idx="45">
                  <c:v>991</c:v>
                </c:pt>
                <c:pt idx="46">
                  <c:v>992</c:v>
                </c:pt>
                <c:pt idx="47">
                  <c:v>993</c:v>
                </c:pt>
                <c:pt idx="48">
                  <c:v>994</c:v>
                </c:pt>
                <c:pt idx="49">
                  <c:v>995</c:v>
                </c:pt>
                <c:pt idx="50">
                  <c:v>996</c:v>
                </c:pt>
                <c:pt idx="51">
                  <c:v>997</c:v>
                </c:pt>
                <c:pt idx="52">
                  <c:v>998</c:v>
                </c:pt>
                <c:pt idx="53">
                  <c:v>999</c:v>
                </c:pt>
                <c:pt idx="54">
                  <c:v>1000</c:v>
                </c:pt>
                <c:pt idx="55">
                  <c:v>1001</c:v>
                </c:pt>
                <c:pt idx="56">
                  <c:v>1002</c:v>
                </c:pt>
                <c:pt idx="57">
                  <c:v>1003</c:v>
                </c:pt>
                <c:pt idx="58">
                  <c:v>1004</c:v>
                </c:pt>
                <c:pt idx="59">
                  <c:v>1005</c:v>
                </c:pt>
                <c:pt idx="60">
                  <c:v>1006</c:v>
                </c:pt>
                <c:pt idx="61">
                  <c:v>1007</c:v>
                </c:pt>
                <c:pt idx="62">
                  <c:v>1008</c:v>
                </c:pt>
                <c:pt idx="63">
                  <c:v>1009</c:v>
                </c:pt>
                <c:pt idx="64">
                  <c:v>1010</c:v>
                </c:pt>
                <c:pt idx="65">
                  <c:v>1011</c:v>
                </c:pt>
                <c:pt idx="66">
                  <c:v>1012</c:v>
                </c:pt>
                <c:pt idx="67">
                  <c:v>1013</c:v>
                </c:pt>
                <c:pt idx="68">
                  <c:v>1014</c:v>
                </c:pt>
                <c:pt idx="69">
                  <c:v>1015</c:v>
                </c:pt>
                <c:pt idx="70">
                  <c:v>1016</c:v>
                </c:pt>
                <c:pt idx="71">
                  <c:v>1017</c:v>
                </c:pt>
                <c:pt idx="72">
                  <c:v>1018</c:v>
                </c:pt>
                <c:pt idx="73">
                  <c:v>1019</c:v>
                </c:pt>
                <c:pt idx="74">
                  <c:v>1020</c:v>
                </c:pt>
                <c:pt idx="75">
                  <c:v>1021</c:v>
                </c:pt>
                <c:pt idx="76">
                  <c:v>1022</c:v>
                </c:pt>
                <c:pt idx="77">
                  <c:v>1023</c:v>
                </c:pt>
                <c:pt idx="78">
                  <c:v>1024</c:v>
                </c:pt>
                <c:pt idx="79">
                  <c:v>1025</c:v>
                </c:pt>
                <c:pt idx="80">
                  <c:v>1026</c:v>
                </c:pt>
                <c:pt idx="81">
                  <c:v>1027</c:v>
                </c:pt>
                <c:pt idx="82">
                  <c:v>1028</c:v>
                </c:pt>
                <c:pt idx="83">
                  <c:v>1029</c:v>
                </c:pt>
                <c:pt idx="84">
                  <c:v>1030</c:v>
                </c:pt>
                <c:pt idx="85">
                  <c:v>1031</c:v>
                </c:pt>
                <c:pt idx="86">
                  <c:v>1032</c:v>
                </c:pt>
                <c:pt idx="87">
                  <c:v>1033</c:v>
                </c:pt>
                <c:pt idx="88">
                  <c:v>1034</c:v>
                </c:pt>
                <c:pt idx="89">
                  <c:v>1035</c:v>
                </c:pt>
                <c:pt idx="90">
                  <c:v>1036</c:v>
                </c:pt>
                <c:pt idx="91">
                  <c:v>1037</c:v>
                </c:pt>
                <c:pt idx="92">
                  <c:v>1038</c:v>
                </c:pt>
                <c:pt idx="93">
                  <c:v>1039</c:v>
                </c:pt>
                <c:pt idx="94">
                  <c:v>1040</c:v>
                </c:pt>
                <c:pt idx="95">
                  <c:v>1041</c:v>
                </c:pt>
                <c:pt idx="96">
                  <c:v>1042</c:v>
                </c:pt>
                <c:pt idx="97">
                  <c:v>1043</c:v>
                </c:pt>
                <c:pt idx="98">
                  <c:v>1044</c:v>
                </c:pt>
                <c:pt idx="99">
                  <c:v>1045</c:v>
                </c:pt>
                <c:pt idx="100">
                  <c:v>1046</c:v>
                </c:pt>
                <c:pt idx="101">
                  <c:v>1047</c:v>
                </c:pt>
                <c:pt idx="102">
                  <c:v>1048</c:v>
                </c:pt>
                <c:pt idx="103">
                  <c:v>1049</c:v>
                </c:pt>
                <c:pt idx="104">
                  <c:v>1050</c:v>
                </c:pt>
                <c:pt idx="105">
                  <c:v>1051</c:v>
                </c:pt>
                <c:pt idx="106">
                  <c:v>1052</c:v>
                </c:pt>
                <c:pt idx="107">
                  <c:v>1053</c:v>
                </c:pt>
                <c:pt idx="108">
                  <c:v>1054</c:v>
                </c:pt>
                <c:pt idx="109">
                  <c:v>1055</c:v>
                </c:pt>
                <c:pt idx="110">
                  <c:v>1056</c:v>
                </c:pt>
                <c:pt idx="111">
                  <c:v>1057</c:v>
                </c:pt>
                <c:pt idx="112">
                  <c:v>1058</c:v>
                </c:pt>
                <c:pt idx="113">
                  <c:v>1059</c:v>
                </c:pt>
                <c:pt idx="114">
                  <c:v>1060</c:v>
                </c:pt>
                <c:pt idx="115">
                  <c:v>1061</c:v>
                </c:pt>
                <c:pt idx="116">
                  <c:v>1062</c:v>
                </c:pt>
                <c:pt idx="117">
                  <c:v>1063</c:v>
                </c:pt>
                <c:pt idx="118">
                  <c:v>1064</c:v>
                </c:pt>
                <c:pt idx="119">
                  <c:v>1065</c:v>
                </c:pt>
                <c:pt idx="120">
                  <c:v>1066</c:v>
                </c:pt>
                <c:pt idx="121">
                  <c:v>1067</c:v>
                </c:pt>
                <c:pt idx="122">
                  <c:v>1068</c:v>
                </c:pt>
                <c:pt idx="123">
                  <c:v>1069</c:v>
                </c:pt>
                <c:pt idx="124">
                  <c:v>1070</c:v>
                </c:pt>
                <c:pt idx="125">
                  <c:v>1071</c:v>
                </c:pt>
                <c:pt idx="126">
                  <c:v>1072</c:v>
                </c:pt>
                <c:pt idx="127">
                  <c:v>1073</c:v>
                </c:pt>
                <c:pt idx="128">
                  <c:v>1074</c:v>
                </c:pt>
                <c:pt idx="129">
                  <c:v>1075</c:v>
                </c:pt>
                <c:pt idx="130">
                  <c:v>1076</c:v>
                </c:pt>
                <c:pt idx="131">
                  <c:v>1077</c:v>
                </c:pt>
                <c:pt idx="132">
                  <c:v>1078</c:v>
                </c:pt>
                <c:pt idx="133">
                  <c:v>1079</c:v>
                </c:pt>
                <c:pt idx="134">
                  <c:v>1080</c:v>
                </c:pt>
                <c:pt idx="135">
                  <c:v>1081</c:v>
                </c:pt>
                <c:pt idx="136">
                  <c:v>1082</c:v>
                </c:pt>
                <c:pt idx="137">
                  <c:v>1083</c:v>
                </c:pt>
                <c:pt idx="138">
                  <c:v>1084</c:v>
                </c:pt>
                <c:pt idx="139">
                  <c:v>1085</c:v>
                </c:pt>
                <c:pt idx="140">
                  <c:v>1086</c:v>
                </c:pt>
                <c:pt idx="141">
                  <c:v>1087</c:v>
                </c:pt>
                <c:pt idx="142">
                  <c:v>1088</c:v>
                </c:pt>
                <c:pt idx="143">
                  <c:v>1089</c:v>
                </c:pt>
                <c:pt idx="144">
                  <c:v>1090</c:v>
                </c:pt>
                <c:pt idx="145">
                  <c:v>1091</c:v>
                </c:pt>
                <c:pt idx="146">
                  <c:v>1092</c:v>
                </c:pt>
                <c:pt idx="147">
                  <c:v>1093</c:v>
                </c:pt>
                <c:pt idx="148">
                  <c:v>1094</c:v>
                </c:pt>
                <c:pt idx="149">
                  <c:v>1095</c:v>
                </c:pt>
                <c:pt idx="150">
                  <c:v>1096</c:v>
                </c:pt>
                <c:pt idx="151">
                  <c:v>1097</c:v>
                </c:pt>
                <c:pt idx="152">
                  <c:v>1098</c:v>
                </c:pt>
                <c:pt idx="153">
                  <c:v>1099</c:v>
                </c:pt>
                <c:pt idx="154">
                  <c:v>1100</c:v>
                </c:pt>
                <c:pt idx="155">
                  <c:v>1101</c:v>
                </c:pt>
                <c:pt idx="156">
                  <c:v>1102</c:v>
                </c:pt>
                <c:pt idx="157">
                  <c:v>1103</c:v>
                </c:pt>
                <c:pt idx="158">
                  <c:v>1104</c:v>
                </c:pt>
                <c:pt idx="159">
                  <c:v>1105</c:v>
                </c:pt>
                <c:pt idx="160">
                  <c:v>1106</c:v>
                </c:pt>
                <c:pt idx="161">
                  <c:v>1107</c:v>
                </c:pt>
                <c:pt idx="162">
                  <c:v>1108</c:v>
                </c:pt>
                <c:pt idx="163">
                  <c:v>1109</c:v>
                </c:pt>
                <c:pt idx="164">
                  <c:v>1110</c:v>
                </c:pt>
                <c:pt idx="165">
                  <c:v>1111</c:v>
                </c:pt>
                <c:pt idx="166">
                  <c:v>1112</c:v>
                </c:pt>
                <c:pt idx="167">
                  <c:v>1113</c:v>
                </c:pt>
                <c:pt idx="168">
                  <c:v>1114</c:v>
                </c:pt>
                <c:pt idx="169">
                  <c:v>1115</c:v>
                </c:pt>
                <c:pt idx="170">
                  <c:v>1116</c:v>
                </c:pt>
                <c:pt idx="171">
                  <c:v>1117</c:v>
                </c:pt>
                <c:pt idx="172">
                  <c:v>1118</c:v>
                </c:pt>
                <c:pt idx="173">
                  <c:v>1119</c:v>
                </c:pt>
                <c:pt idx="174">
                  <c:v>1120</c:v>
                </c:pt>
                <c:pt idx="175">
                  <c:v>1121</c:v>
                </c:pt>
                <c:pt idx="176">
                  <c:v>1122</c:v>
                </c:pt>
                <c:pt idx="177">
                  <c:v>1123</c:v>
                </c:pt>
                <c:pt idx="178">
                  <c:v>1124</c:v>
                </c:pt>
                <c:pt idx="179">
                  <c:v>1125</c:v>
                </c:pt>
                <c:pt idx="180">
                  <c:v>1126</c:v>
                </c:pt>
                <c:pt idx="181">
                  <c:v>1127</c:v>
                </c:pt>
                <c:pt idx="182">
                  <c:v>1128</c:v>
                </c:pt>
                <c:pt idx="183">
                  <c:v>1129</c:v>
                </c:pt>
                <c:pt idx="184">
                  <c:v>1130</c:v>
                </c:pt>
                <c:pt idx="185">
                  <c:v>1131</c:v>
                </c:pt>
                <c:pt idx="186">
                  <c:v>1132</c:v>
                </c:pt>
                <c:pt idx="187">
                  <c:v>1133</c:v>
                </c:pt>
                <c:pt idx="188">
                  <c:v>1134</c:v>
                </c:pt>
                <c:pt idx="189">
                  <c:v>1135</c:v>
                </c:pt>
                <c:pt idx="190">
                  <c:v>1136</c:v>
                </c:pt>
                <c:pt idx="191">
                  <c:v>1137</c:v>
                </c:pt>
                <c:pt idx="192">
                  <c:v>1138</c:v>
                </c:pt>
                <c:pt idx="193">
                  <c:v>1139</c:v>
                </c:pt>
                <c:pt idx="194">
                  <c:v>1140</c:v>
                </c:pt>
                <c:pt idx="195">
                  <c:v>1141</c:v>
                </c:pt>
                <c:pt idx="196">
                  <c:v>1142</c:v>
                </c:pt>
                <c:pt idx="197">
                  <c:v>1143</c:v>
                </c:pt>
                <c:pt idx="198">
                  <c:v>1144</c:v>
                </c:pt>
                <c:pt idx="199">
                  <c:v>1145</c:v>
                </c:pt>
                <c:pt idx="200">
                  <c:v>1146</c:v>
                </c:pt>
                <c:pt idx="201">
                  <c:v>1147</c:v>
                </c:pt>
                <c:pt idx="202">
                  <c:v>1148</c:v>
                </c:pt>
                <c:pt idx="203">
                  <c:v>1149</c:v>
                </c:pt>
                <c:pt idx="204">
                  <c:v>1150</c:v>
                </c:pt>
                <c:pt idx="205">
                  <c:v>1151</c:v>
                </c:pt>
                <c:pt idx="206">
                  <c:v>1152</c:v>
                </c:pt>
                <c:pt idx="207">
                  <c:v>1153</c:v>
                </c:pt>
                <c:pt idx="208">
                  <c:v>1154</c:v>
                </c:pt>
                <c:pt idx="209">
                  <c:v>1155</c:v>
                </c:pt>
                <c:pt idx="210">
                  <c:v>1156</c:v>
                </c:pt>
                <c:pt idx="211">
                  <c:v>1157</c:v>
                </c:pt>
                <c:pt idx="212">
                  <c:v>1158</c:v>
                </c:pt>
                <c:pt idx="213">
                  <c:v>1159</c:v>
                </c:pt>
                <c:pt idx="214">
                  <c:v>1160</c:v>
                </c:pt>
                <c:pt idx="215">
                  <c:v>1161</c:v>
                </c:pt>
                <c:pt idx="216">
                  <c:v>1162</c:v>
                </c:pt>
                <c:pt idx="217">
                  <c:v>1163</c:v>
                </c:pt>
                <c:pt idx="218">
                  <c:v>1164</c:v>
                </c:pt>
                <c:pt idx="219">
                  <c:v>1165</c:v>
                </c:pt>
                <c:pt idx="220">
                  <c:v>1166</c:v>
                </c:pt>
                <c:pt idx="221">
                  <c:v>1167</c:v>
                </c:pt>
                <c:pt idx="222">
                  <c:v>1168</c:v>
                </c:pt>
                <c:pt idx="223">
                  <c:v>1169</c:v>
                </c:pt>
                <c:pt idx="224">
                  <c:v>1170</c:v>
                </c:pt>
                <c:pt idx="225">
                  <c:v>1171</c:v>
                </c:pt>
                <c:pt idx="226">
                  <c:v>1172</c:v>
                </c:pt>
                <c:pt idx="227">
                  <c:v>1173</c:v>
                </c:pt>
                <c:pt idx="228">
                  <c:v>1174</c:v>
                </c:pt>
                <c:pt idx="229">
                  <c:v>1175</c:v>
                </c:pt>
                <c:pt idx="230">
                  <c:v>1176</c:v>
                </c:pt>
                <c:pt idx="231">
                  <c:v>1177</c:v>
                </c:pt>
                <c:pt idx="232">
                  <c:v>1178</c:v>
                </c:pt>
                <c:pt idx="233">
                  <c:v>1179</c:v>
                </c:pt>
                <c:pt idx="234">
                  <c:v>1180</c:v>
                </c:pt>
                <c:pt idx="235">
                  <c:v>1181</c:v>
                </c:pt>
                <c:pt idx="236">
                  <c:v>1182</c:v>
                </c:pt>
                <c:pt idx="237">
                  <c:v>1183</c:v>
                </c:pt>
                <c:pt idx="238">
                  <c:v>1184</c:v>
                </c:pt>
                <c:pt idx="239">
                  <c:v>1185</c:v>
                </c:pt>
                <c:pt idx="240">
                  <c:v>1186</c:v>
                </c:pt>
                <c:pt idx="241">
                  <c:v>1187</c:v>
                </c:pt>
                <c:pt idx="242">
                  <c:v>1188</c:v>
                </c:pt>
                <c:pt idx="243">
                  <c:v>1189</c:v>
                </c:pt>
                <c:pt idx="244">
                  <c:v>1190</c:v>
                </c:pt>
                <c:pt idx="245">
                  <c:v>1191</c:v>
                </c:pt>
                <c:pt idx="246">
                  <c:v>1192</c:v>
                </c:pt>
                <c:pt idx="247">
                  <c:v>1193</c:v>
                </c:pt>
                <c:pt idx="248">
                  <c:v>1194</c:v>
                </c:pt>
                <c:pt idx="249">
                  <c:v>1195</c:v>
                </c:pt>
                <c:pt idx="250">
                  <c:v>1196</c:v>
                </c:pt>
                <c:pt idx="251">
                  <c:v>1197</c:v>
                </c:pt>
                <c:pt idx="252">
                  <c:v>1198</c:v>
                </c:pt>
                <c:pt idx="253">
                  <c:v>1199</c:v>
                </c:pt>
                <c:pt idx="254">
                  <c:v>1200</c:v>
                </c:pt>
                <c:pt idx="255">
                  <c:v>1201</c:v>
                </c:pt>
                <c:pt idx="256">
                  <c:v>1202</c:v>
                </c:pt>
                <c:pt idx="257">
                  <c:v>1203</c:v>
                </c:pt>
                <c:pt idx="258">
                  <c:v>1204</c:v>
                </c:pt>
                <c:pt idx="259">
                  <c:v>1205</c:v>
                </c:pt>
                <c:pt idx="260">
                  <c:v>1206</c:v>
                </c:pt>
              </c:numCache>
            </c:numRef>
          </c:xVal>
          <c:yVal>
            <c:numRef>
              <c:f>Graph!$B$948:$B$1206</c:f>
              <c:numCache>
                <c:formatCode>General</c:formatCode>
                <c:ptCount val="2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86-46B4-8BCC-633A424CC7EE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Graph!$A$947:$A$1207</c:f>
              <c:numCache>
                <c:formatCode>General</c:formatCode>
                <c:ptCount val="261"/>
                <c:pt idx="0">
                  <c:v>946</c:v>
                </c:pt>
                <c:pt idx="1">
                  <c:v>947</c:v>
                </c:pt>
                <c:pt idx="2">
                  <c:v>948</c:v>
                </c:pt>
                <c:pt idx="3">
                  <c:v>949</c:v>
                </c:pt>
                <c:pt idx="4">
                  <c:v>950</c:v>
                </c:pt>
                <c:pt idx="5">
                  <c:v>951</c:v>
                </c:pt>
                <c:pt idx="6">
                  <c:v>952</c:v>
                </c:pt>
                <c:pt idx="7">
                  <c:v>953</c:v>
                </c:pt>
                <c:pt idx="8">
                  <c:v>954</c:v>
                </c:pt>
                <c:pt idx="9">
                  <c:v>955</c:v>
                </c:pt>
                <c:pt idx="10">
                  <c:v>956</c:v>
                </c:pt>
                <c:pt idx="11">
                  <c:v>957</c:v>
                </c:pt>
                <c:pt idx="12">
                  <c:v>958</c:v>
                </c:pt>
                <c:pt idx="13">
                  <c:v>959</c:v>
                </c:pt>
                <c:pt idx="14">
                  <c:v>960</c:v>
                </c:pt>
                <c:pt idx="15">
                  <c:v>961</c:v>
                </c:pt>
                <c:pt idx="16">
                  <c:v>962</c:v>
                </c:pt>
                <c:pt idx="17">
                  <c:v>963</c:v>
                </c:pt>
                <c:pt idx="18">
                  <c:v>964</c:v>
                </c:pt>
                <c:pt idx="19">
                  <c:v>965</c:v>
                </c:pt>
                <c:pt idx="20">
                  <c:v>966</c:v>
                </c:pt>
                <c:pt idx="21">
                  <c:v>967</c:v>
                </c:pt>
                <c:pt idx="22">
                  <c:v>968</c:v>
                </c:pt>
                <c:pt idx="23">
                  <c:v>969</c:v>
                </c:pt>
                <c:pt idx="24">
                  <c:v>970</c:v>
                </c:pt>
                <c:pt idx="25">
                  <c:v>971</c:v>
                </c:pt>
                <c:pt idx="26">
                  <c:v>972</c:v>
                </c:pt>
                <c:pt idx="27">
                  <c:v>973</c:v>
                </c:pt>
                <c:pt idx="28">
                  <c:v>974</c:v>
                </c:pt>
                <c:pt idx="29">
                  <c:v>975</c:v>
                </c:pt>
                <c:pt idx="30">
                  <c:v>976</c:v>
                </c:pt>
                <c:pt idx="31">
                  <c:v>977</c:v>
                </c:pt>
                <c:pt idx="32">
                  <c:v>978</c:v>
                </c:pt>
                <c:pt idx="33">
                  <c:v>979</c:v>
                </c:pt>
                <c:pt idx="34">
                  <c:v>980</c:v>
                </c:pt>
                <c:pt idx="35">
                  <c:v>981</c:v>
                </c:pt>
                <c:pt idx="36">
                  <c:v>982</c:v>
                </c:pt>
                <c:pt idx="37">
                  <c:v>983</c:v>
                </c:pt>
                <c:pt idx="38">
                  <c:v>984</c:v>
                </c:pt>
                <c:pt idx="39">
                  <c:v>985</c:v>
                </c:pt>
                <c:pt idx="40">
                  <c:v>986</c:v>
                </c:pt>
                <c:pt idx="41">
                  <c:v>987</c:v>
                </c:pt>
                <c:pt idx="42">
                  <c:v>988</c:v>
                </c:pt>
                <c:pt idx="43">
                  <c:v>989</c:v>
                </c:pt>
                <c:pt idx="44">
                  <c:v>990</c:v>
                </c:pt>
                <c:pt idx="45">
                  <c:v>991</c:v>
                </c:pt>
                <c:pt idx="46">
                  <c:v>992</c:v>
                </c:pt>
                <c:pt idx="47">
                  <c:v>993</c:v>
                </c:pt>
                <c:pt idx="48">
                  <c:v>994</c:v>
                </c:pt>
                <c:pt idx="49">
                  <c:v>995</c:v>
                </c:pt>
                <c:pt idx="50">
                  <c:v>996</c:v>
                </c:pt>
                <c:pt idx="51">
                  <c:v>997</c:v>
                </c:pt>
                <c:pt idx="52">
                  <c:v>998</c:v>
                </c:pt>
                <c:pt idx="53">
                  <c:v>999</c:v>
                </c:pt>
                <c:pt idx="54">
                  <c:v>1000</c:v>
                </c:pt>
                <c:pt idx="55">
                  <c:v>1001</c:v>
                </c:pt>
                <c:pt idx="56">
                  <c:v>1002</c:v>
                </c:pt>
                <c:pt idx="57">
                  <c:v>1003</c:v>
                </c:pt>
                <c:pt idx="58">
                  <c:v>1004</c:v>
                </c:pt>
                <c:pt idx="59">
                  <c:v>1005</c:v>
                </c:pt>
                <c:pt idx="60">
                  <c:v>1006</c:v>
                </c:pt>
                <c:pt idx="61">
                  <c:v>1007</c:v>
                </c:pt>
                <c:pt idx="62">
                  <c:v>1008</c:v>
                </c:pt>
                <c:pt idx="63">
                  <c:v>1009</c:v>
                </c:pt>
                <c:pt idx="64">
                  <c:v>1010</c:v>
                </c:pt>
                <c:pt idx="65">
                  <c:v>1011</c:v>
                </c:pt>
                <c:pt idx="66">
                  <c:v>1012</c:v>
                </c:pt>
                <c:pt idx="67">
                  <c:v>1013</c:v>
                </c:pt>
                <c:pt idx="68">
                  <c:v>1014</c:v>
                </c:pt>
                <c:pt idx="69">
                  <c:v>1015</c:v>
                </c:pt>
                <c:pt idx="70">
                  <c:v>1016</c:v>
                </c:pt>
                <c:pt idx="71">
                  <c:v>1017</c:v>
                </c:pt>
                <c:pt idx="72">
                  <c:v>1018</c:v>
                </c:pt>
                <c:pt idx="73">
                  <c:v>1019</c:v>
                </c:pt>
                <c:pt idx="74">
                  <c:v>1020</c:v>
                </c:pt>
                <c:pt idx="75">
                  <c:v>1021</c:v>
                </c:pt>
                <c:pt idx="76">
                  <c:v>1022</c:v>
                </c:pt>
                <c:pt idx="77">
                  <c:v>1023</c:v>
                </c:pt>
                <c:pt idx="78">
                  <c:v>1024</c:v>
                </c:pt>
                <c:pt idx="79">
                  <c:v>1025</c:v>
                </c:pt>
                <c:pt idx="80">
                  <c:v>1026</c:v>
                </c:pt>
                <c:pt idx="81">
                  <c:v>1027</c:v>
                </c:pt>
                <c:pt idx="82">
                  <c:v>1028</c:v>
                </c:pt>
                <c:pt idx="83">
                  <c:v>1029</c:v>
                </c:pt>
                <c:pt idx="84">
                  <c:v>1030</c:v>
                </c:pt>
                <c:pt idx="85">
                  <c:v>1031</c:v>
                </c:pt>
                <c:pt idx="86">
                  <c:v>1032</c:v>
                </c:pt>
                <c:pt idx="87">
                  <c:v>1033</c:v>
                </c:pt>
                <c:pt idx="88">
                  <c:v>1034</c:v>
                </c:pt>
                <c:pt idx="89">
                  <c:v>1035</c:v>
                </c:pt>
                <c:pt idx="90">
                  <c:v>1036</c:v>
                </c:pt>
                <c:pt idx="91">
                  <c:v>1037</c:v>
                </c:pt>
                <c:pt idx="92">
                  <c:v>1038</c:v>
                </c:pt>
                <c:pt idx="93">
                  <c:v>1039</c:v>
                </c:pt>
                <c:pt idx="94">
                  <c:v>1040</c:v>
                </c:pt>
                <c:pt idx="95">
                  <c:v>1041</c:v>
                </c:pt>
                <c:pt idx="96">
                  <c:v>1042</c:v>
                </c:pt>
                <c:pt idx="97">
                  <c:v>1043</c:v>
                </c:pt>
                <c:pt idx="98">
                  <c:v>1044</c:v>
                </c:pt>
                <c:pt idx="99">
                  <c:v>1045</c:v>
                </c:pt>
                <c:pt idx="100">
                  <c:v>1046</c:v>
                </c:pt>
                <c:pt idx="101">
                  <c:v>1047</c:v>
                </c:pt>
                <c:pt idx="102">
                  <c:v>1048</c:v>
                </c:pt>
                <c:pt idx="103">
                  <c:v>1049</c:v>
                </c:pt>
                <c:pt idx="104">
                  <c:v>1050</c:v>
                </c:pt>
                <c:pt idx="105">
                  <c:v>1051</c:v>
                </c:pt>
                <c:pt idx="106">
                  <c:v>1052</c:v>
                </c:pt>
                <c:pt idx="107">
                  <c:v>1053</c:v>
                </c:pt>
                <c:pt idx="108">
                  <c:v>1054</c:v>
                </c:pt>
                <c:pt idx="109">
                  <c:v>1055</c:v>
                </c:pt>
                <c:pt idx="110">
                  <c:v>1056</c:v>
                </c:pt>
                <c:pt idx="111">
                  <c:v>1057</c:v>
                </c:pt>
                <c:pt idx="112">
                  <c:v>1058</c:v>
                </c:pt>
                <c:pt idx="113">
                  <c:v>1059</c:v>
                </c:pt>
                <c:pt idx="114">
                  <c:v>1060</c:v>
                </c:pt>
                <c:pt idx="115">
                  <c:v>1061</c:v>
                </c:pt>
                <c:pt idx="116">
                  <c:v>1062</c:v>
                </c:pt>
                <c:pt idx="117">
                  <c:v>1063</c:v>
                </c:pt>
                <c:pt idx="118">
                  <c:v>1064</c:v>
                </c:pt>
                <c:pt idx="119">
                  <c:v>1065</c:v>
                </c:pt>
                <c:pt idx="120">
                  <c:v>1066</c:v>
                </c:pt>
                <c:pt idx="121">
                  <c:v>1067</c:v>
                </c:pt>
                <c:pt idx="122">
                  <c:v>1068</c:v>
                </c:pt>
                <c:pt idx="123">
                  <c:v>1069</c:v>
                </c:pt>
                <c:pt idx="124">
                  <c:v>1070</c:v>
                </c:pt>
                <c:pt idx="125">
                  <c:v>1071</c:v>
                </c:pt>
                <c:pt idx="126">
                  <c:v>1072</c:v>
                </c:pt>
                <c:pt idx="127">
                  <c:v>1073</c:v>
                </c:pt>
                <c:pt idx="128">
                  <c:v>1074</c:v>
                </c:pt>
                <c:pt idx="129">
                  <c:v>1075</c:v>
                </c:pt>
                <c:pt idx="130">
                  <c:v>1076</c:v>
                </c:pt>
                <c:pt idx="131">
                  <c:v>1077</c:v>
                </c:pt>
                <c:pt idx="132">
                  <c:v>1078</c:v>
                </c:pt>
                <c:pt idx="133">
                  <c:v>1079</c:v>
                </c:pt>
                <c:pt idx="134">
                  <c:v>1080</c:v>
                </c:pt>
                <c:pt idx="135">
                  <c:v>1081</c:v>
                </c:pt>
                <c:pt idx="136">
                  <c:v>1082</c:v>
                </c:pt>
                <c:pt idx="137">
                  <c:v>1083</c:v>
                </c:pt>
                <c:pt idx="138">
                  <c:v>1084</c:v>
                </c:pt>
                <c:pt idx="139">
                  <c:v>1085</c:v>
                </c:pt>
                <c:pt idx="140">
                  <c:v>1086</c:v>
                </c:pt>
                <c:pt idx="141">
                  <c:v>1087</c:v>
                </c:pt>
                <c:pt idx="142">
                  <c:v>1088</c:v>
                </c:pt>
                <c:pt idx="143">
                  <c:v>1089</c:v>
                </c:pt>
                <c:pt idx="144">
                  <c:v>1090</c:v>
                </c:pt>
                <c:pt idx="145">
                  <c:v>1091</c:v>
                </c:pt>
                <c:pt idx="146">
                  <c:v>1092</c:v>
                </c:pt>
                <c:pt idx="147">
                  <c:v>1093</c:v>
                </c:pt>
                <c:pt idx="148">
                  <c:v>1094</c:v>
                </c:pt>
                <c:pt idx="149">
                  <c:v>1095</c:v>
                </c:pt>
                <c:pt idx="150">
                  <c:v>1096</c:v>
                </c:pt>
                <c:pt idx="151">
                  <c:v>1097</c:v>
                </c:pt>
                <c:pt idx="152">
                  <c:v>1098</c:v>
                </c:pt>
                <c:pt idx="153">
                  <c:v>1099</c:v>
                </c:pt>
                <c:pt idx="154">
                  <c:v>1100</c:v>
                </c:pt>
                <c:pt idx="155">
                  <c:v>1101</c:v>
                </c:pt>
                <c:pt idx="156">
                  <c:v>1102</c:v>
                </c:pt>
                <c:pt idx="157">
                  <c:v>1103</c:v>
                </c:pt>
                <c:pt idx="158">
                  <c:v>1104</c:v>
                </c:pt>
                <c:pt idx="159">
                  <c:v>1105</c:v>
                </c:pt>
                <c:pt idx="160">
                  <c:v>1106</c:v>
                </c:pt>
                <c:pt idx="161">
                  <c:v>1107</c:v>
                </c:pt>
                <c:pt idx="162">
                  <c:v>1108</c:v>
                </c:pt>
                <c:pt idx="163">
                  <c:v>1109</c:v>
                </c:pt>
                <c:pt idx="164">
                  <c:v>1110</c:v>
                </c:pt>
                <c:pt idx="165">
                  <c:v>1111</c:v>
                </c:pt>
                <c:pt idx="166">
                  <c:v>1112</c:v>
                </c:pt>
                <c:pt idx="167">
                  <c:v>1113</c:v>
                </c:pt>
                <c:pt idx="168">
                  <c:v>1114</c:v>
                </c:pt>
                <c:pt idx="169">
                  <c:v>1115</c:v>
                </c:pt>
                <c:pt idx="170">
                  <c:v>1116</c:v>
                </c:pt>
                <c:pt idx="171">
                  <c:v>1117</c:v>
                </c:pt>
                <c:pt idx="172">
                  <c:v>1118</c:v>
                </c:pt>
                <c:pt idx="173">
                  <c:v>1119</c:v>
                </c:pt>
                <c:pt idx="174">
                  <c:v>1120</c:v>
                </c:pt>
                <c:pt idx="175">
                  <c:v>1121</c:v>
                </c:pt>
                <c:pt idx="176">
                  <c:v>1122</c:v>
                </c:pt>
                <c:pt idx="177">
                  <c:v>1123</c:v>
                </c:pt>
                <c:pt idx="178">
                  <c:v>1124</c:v>
                </c:pt>
                <c:pt idx="179">
                  <c:v>1125</c:v>
                </c:pt>
                <c:pt idx="180">
                  <c:v>1126</c:v>
                </c:pt>
                <c:pt idx="181">
                  <c:v>1127</c:v>
                </c:pt>
                <c:pt idx="182">
                  <c:v>1128</c:v>
                </c:pt>
                <c:pt idx="183">
                  <c:v>1129</c:v>
                </c:pt>
                <c:pt idx="184">
                  <c:v>1130</c:v>
                </c:pt>
                <c:pt idx="185">
                  <c:v>1131</c:v>
                </c:pt>
                <c:pt idx="186">
                  <c:v>1132</c:v>
                </c:pt>
                <c:pt idx="187">
                  <c:v>1133</c:v>
                </c:pt>
                <c:pt idx="188">
                  <c:v>1134</c:v>
                </c:pt>
                <c:pt idx="189">
                  <c:v>1135</c:v>
                </c:pt>
                <c:pt idx="190">
                  <c:v>1136</c:v>
                </c:pt>
                <c:pt idx="191">
                  <c:v>1137</c:v>
                </c:pt>
                <c:pt idx="192">
                  <c:v>1138</c:v>
                </c:pt>
                <c:pt idx="193">
                  <c:v>1139</c:v>
                </c:pt>
                <c:pt idx="194">
                  <c:v>1140</c:v>
                </c:pt>
                <c:pt idx="195">
                  <c:v>1141</c:v>
                </c:pt>
                <c:pt idx="196">
                  <c:v>1142</c:v>
                </c:pt>
                <c:pt idx="197">
                  <c:v>1143</c:v>
                </c:pt>
                <c:pt idx="198">
                  <c:v>1144</c:v>
                </c:pt>
                <c:pt idx="199">
                  <c:v>1145</c:v>
                </c:pt>
                <c:pt idx="200">
                  <c:v>1146</c:v>
                </c:pt>
                <c:pt idx="201">
                  <c:v>1147</c:v>
                </c:pt>
                <c:pt idx="202">
                  <c:v>1148</c:v>
                </c:pt>
                <c:pt idx="203">
                  <c:v>1149</c:v>
                </c:pt>
                <c:pt idx="204">
                  <c:v>1150</c:v>
                </c:pt>
                <c:pt idx="205">
                  <c:v>1151</c:v>
                </c:pt>
                <c:pt idx="206">
                  <c:v>1152</c:v>
                </c:pt>
                <c:pt idx="207">
                  <c:v>1153</c:v>
                </c:pt>
                <c:pt idx="208">
                  <c:v>1154</c:v>
                </c:pt>
                <c:pt idx="209">
                  <c:v>1155</c:v>
                </c:pt>
                <c:pt idx="210">
                  <c:v>1156</c:v>
                </c:pt>
                <c:pt idx="211">
                  <c:v>1157</c:v>
                </c:pt>
                <c:pt idx="212">
                  <c:v>1158</c:v>
                </c:pt>
                <c:pt idx="213">
                  <c:v>1159</c:v>
                </c:pt>
                <c:pt idx="214">
                  <c:v>1160</c:v>
                </c:pt>
                <c:pt idx="215">
                  <c:v>1161</c:v>
                </c:pt>
                <c:pt idx="216">
                  <c:v>1162</c:v>
                </c:pt>
                <c:pt idx="217">
                  <c:v>1163</c:v>
                </c:pt>
                <c:pt idx="218">
                  <c:v>1164</c:v>
                </c:pt>
                <c:pt idx="219">
                  <c:v>1165</c:v>
                </c:pt>
                <c:pt idx="220">
                  <c:v>1166</c:v>
                </c:pt>
                <c:pt idx="221">
                  <c:v>1167</c:v>
                </c:pt>
                <c:pt idx="222">
                  <c:v>1168</c:v>
                </c:pt>
                <c:pt idx="223">
                  <c:v>1169</c:v>
                </c:pt>
                <c:pt idx="224">
                  <c:v>1170</c:v>
                </c:pt>
                <c:pt idx="225">
                  <c:v>1171</c:v>
                </c:pt>
                <c:pt idx="226">
                  <c:v>1172</c:v>
                </c:pt>
                <c:pt idx="227">
                  <c:v>1173</c:v>
                </c:pt>
                <c:pt idx="228">
                  <c:v>1174</c:v>
                </c:pt>
                <c:pt idx="229">
                  <c:v>1175</c:v>
                </c:pt>
                <c:pt idx="230">
                  <c:v>1176</c:v>
                </c:pt>
                <c:pt idx="231">
                  <c:v>1177</c:v>
                </c:pt>
                <c:pt idx="232">
                  <c:v>1178</c:v>
                </c:pt>
                <c:pt idx="233">
                  <c:v>1179</c:v>
                </c:pt>
                <c:pt idx="234">
                  <c:v>1180</c:v>
                </c:pt>
                <c:pt idx="235">
                  <c:v>1181</c:v>
                </c:pt>
                <c:pt idx="236">
                  <c:v>1182</c:v>
                </c:pt>
                <c:pt idx="237">
                  <c:v>1183</c:v>
                </c:pt>
                <c:pt idx="238">
                  <c:v>1184</c:v>
                </c:pt>
                <c:pt idx="239">
                  <c:v>1185</c:v>
                </c:pt>
                <c:pt idx="240">
                  <c:v>1186</c:v>
                </c:pt>
                <c:pt idx="241">
                  <c:v>1187</c:v>
                </c:pt>
                <c:pt idx="242">
                  <c:v>1188</c:v>
                </c:pt>
                <c:pt idx="243">
                  <c:v>1189</c:v>
                </c:pt>
                <c:pt idx="244">
                  <c:v>1190</c:v>
                </c:pt>
                <c:pt idx="245">
                  <c:v>1191</c:v>
                </c:pt>
                <c:pt idx="246">
                  <c:v>1192</c:v>
                </c:pt>
                <c:pt idx="247">
                  <c:v>1193</c:v>
                </c:pt>
                <c:pt idx="248">
                  <c:v>1194</c:v>
                </c:pt>
                <c:pt idx="249">
                  <c:v>1195</c:v>
                </c:pt>
                <c:pt idx="250">
                  <c:v>1196</c:v>
                </c:pt>
                <c:pt idx="251">
                  <c:v>1197</c:v>
                </c:pt>
                <c:pt idx="252">
                  <c:v>1198</c:v>
                </c:pt>
                <c:pt idx="253">
                  <c:v>1199</c:v>
                </c:pt>
                <c:pt idx="254">
                  <c:v>1200</c:v>
                </c:pt>
                <c:pt idx="255">
                  <c:v>1201</c:v>
                </c:pt>
                <c:pt idx="256">
                  <c:v>1202</c:v>
                </c:pt>
                <c:pt idx="257">
                  <c:v>1203</c:v>
                </c:pt>
                <c:pt idx="258">
                  <c:v>1204</c:v>
                </c:pt>
                <c:pt idx="259">
                  <c:v>1205</c:v>
                </c:pt>
                <c:pt idx="260">
                  <c:v>1206</c:v>
                </c:pt>
              </c:numCache>
            </c:numRef>
          </c:xVal>
          <c:yVal>
            <c:numRef>
              <c:f>Graph!$C$948:$C$1206</c:f>
              <c:numCache>
                <c:formatCode>General</c:formatCode>
                <c:ptCount val="259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86-46B4-8BCC-633A424CC7EE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Graph!$A$947:$A$1207</c:f>
              <c:numCache>
                <c:formatCode>General</c:formatCode>
                <c:ptCount val="261"/>
                <c:pt idx="0">
                  <c:v>946</c:v>
                </c:pt>
                <c:pt idx="1">
                  <c:v>947</c:v>
                </c:pt>
                <c:pt idx="2">
                  <c:v>948</c:v>
                </c:pt>
                <c:pt idx="3">
                  <c:v>949</c:v>
                </c:pt>
                <c:pt idx="4">
                  <c:v>950</c:v>
                </c:pt>
                <c:pt idx="5">
                  <c:v>951</c:v>
                </c:pt>
                <c:pt idx="6">
                  <c:v>952</c:v>
                </c:pt>
                <c:pt idx="7">
                  <c:v>953</c:v>
                </c:pt>
                <c:pt idx="8">
                  <c:v>954</c:v>
                </c:pt>
                <c:pt idx="9">
                  <c:v>955</c:v>
                </c:pt>
                <c:pt idx="10">
                  <c:v>956</c:v>
                </c:pt>
                <c:pt idx="11">
                  <c:v>957</c:v>
                </c:pt>
                <c:pt idx="12">
                  <c:v>958</c:v>
                </c:pt>
                <c:pt idx="13">
                  <c:v>959</c:v>
                </c:pt>
                <c:pt idx="14">
                  <c:v>960</c:v>
                </c:pt>
                <c:pt idx="15">
                  <c:v>961</c:v>
                </c:pt>
                <c:pt idx="16">
                  <c:v>962</c:v>
                </c:pt>
                <c:pt idx="17">
                  <c:v>963</c:v>
                </c:pt>
                <c:pt idx="18">
                  <c:v>964</c:v>
                </c:pt>
                <c:pt idx="19">
                  <c:v>965</c:v>
                </c:pt>
                <c:pt idx="20">
                  <c:v>966</c:v>
                </c:pt>
                <c:pt idx="21">
                  <c:v>967</c:v>
                </c:pt>
                <c:pt idx="22">
                  <c:v>968</c:v>
                </c:pt>
                <c:pt idx="23">
                  <c:v>969</c:v>
                </c:pt>
                <c:pt idx="24">
                  <c:v>970</c:v>
                </c:pt>
                <c:pt idx="25">
                  <c:v>971</c:v>
                </c:pt>
                <c:pt idx="26">
                  <c:v>972</c:v>
                </c:pt>
                <c:pt idx="27">
                  <c:v>973</c:v>
                </c:pt>
                <c:pt idx="28">
                  <c:v>974</c:v>
                </c:pt>
                <c:pt idx="29">
                  <c:v>975</c:v>
                </c:pt>
                <c:pt idx="30">
                  <c:v>976</c:v>
                </c:pt>
                <c:pt idx="31">
                  <c:v>977</c:v>
                </c:pt>
                <c:pt idx="32">
                  <c:v>978</c:v>
                </c:pt>
                <c:pt idx="33">
                  <c:v>979</c:v>
                </c:pt>
                <c:pt idx="34">
                  <c:v>980</c:v>
                </c:pt>
                <c:pt idx="35">
                  <c:v>981</c:v>
                </c:pt>
                <c:pt idx="36">
                  <c:v>982</c:v>
                </c:pt>
                <c:pt idx="37">
                  <c:v>983</c:v>
                </c:pt>
                <c:pt idx="38">
                  <c:v>984</c:v>
                </c:pt>
                <c:pt idx="39">
                  <c:v>985</c:v>
                </c:pt>
                <c:pt idx="40">
                  <c:v>986</c:v>
                </c:pt>
                <c:pt idx="41">
                  <c:v>987</c:v>
                </c:pt>
                <c:pt idx="42">
                  <c:v>988</c:v>
                </c:pt>
                <c:pt idx="43">
                  <c:v>989</c:v>
                </c:pt>
                <c:pt idx="44">
                  <c:v>990</c:v>
                </c:pt>
                <c:pt idx="45">
                  <c:v>991</c:v>
                </c:pt>
                <c:pt idx="46">
                  <c:v>992</c:v>
                </c:pt>
                <c:pt idx="47">
                  <c:v>993</c:v>
                </c:pt>
                <c:pt idx="48">
                  <c:v>994</c:v>
                </c:pt>
                <c:pt idx="49">
                  <c:v>995</c:v>
                </c:pt>
                <c:pt idx="50">
                  <c:v>996</c:v>
                </c:pt>
                <c:pt idx="51">
                  <c:v>997</c:v>
                </c:pt>
                <c:pt idx="52">
                  <c:v>998</c:v>
                </c:pt>
                <c:pt idx="53">
                  <c:v>999</c:v>
                </c:pt>
                <c:pt idx="54">
                  <c:v>1000</c:v>
                </c:pt>
                <c:pt idx="55">
                  <c:v>1001</c:v>
                </c:pt>
                <c:pt idx="56">
                  <c:v>1002</c:v>
                </c:pt>
                <c:pt idx="57">
                  <c:v>1003</c:v>
                </c:pt>
                <c:pt idx="58">
                  <c:v>1004</c:v>
                </c:pt>
                <c:pt idx="59">
                  <c:v>1005</c:v>
                </c:pt>
                <c:pt idx="60">
                  <c:v>1006</c:v>
                </c:pt>
                <c:pt idx="61">
                  <c:v>1007</c:v>
                </c:pt>
                <c:pt idx="62">
                  <c:v>1008</c:v>
                </c:pt>
                <c:pt idx="63">
                  <c:v>1009</c:v>
                </c:pt>
                <c:pt idx="64">
                  <c:v>1010</c:v>
                </c:pt>
                <c:pt idx="65">
                  <c:v>1011</c:v>
                </c:pt>
                <c:pt idx="66">
                  <c:v>1012</c:v>
                </c:pt>
                <c:pt idx="67">
                  <c:v>1013</c:v>
                </c:pt>
                <c:pt idx="68">
                  <c:v>1014</c:v>
                </c:pt>
                <c:pt idx="69">
                  <c:v>1015</c:v>
                </c:pt>
                <c:pt idx="70">
                  <c:v>1016</c:v>
                </c:pt>
                <c:pt idx="71">
                  <c:v>1017</c:v>
                </c:pt>
                <c:pt idx="72">
                  <c:v>1018</c:v>
                </c:pt>
                <c:pt idx="73">
                  <c:v>1019</c:v>
                </c:pt>
                <c:pt idx="74">
                  <c:v>1020</c:v>
                </c:pt>
                <c:pt idx="75">
                  <c:v>1021</c:v>
                </c:pt>
                <c:pt idx="76">
                  <c:v>1022</c:v>
                </c:pt>
                <c:pt idx="77">
                  <c:v>1023</c:v>
                </c:pt>
                <c:pt idx="78">
                  <c:v>1024</c:v>
                </c:pt>
                <c:pt idx="79">
                  <c:v>1025</c:v>
                </c:pt>
                <c:pt idx="80">
                  <c:v>1026</c:v>
                </c:pt>
                <c:pt idx="81">
                  <c:v>1027</c:v>
                </c:pt>
                <c:pt idx="82">
                  <c:v>1028</c:v>
                </c:pt>
                <c:pt idx="83">
                  <c:v>1029</c:v>
                </c:pt>
                <c:pt idx="84">
                  <c:v>1030</c:v>
                </c:pt>
                <c:pt idx="85">
                  <c:v>1031</c:v>
                </c:pt>
                <c:pt idx="86">
                  <c:v>1032</c:v>
                </c:pt>
                <c:pt idx="87">
                  <c:v>1033</c:v>
                </c:pt>
                <c:pt idx="88">
                  <c:v>1034</c:v>
                </c:pt>
                <c:pt idx="89">
                  <c:v>1035</c:v>
                </c:pt>
                <c:pt idx="90">
                  <c:v>1036</c:v>
                </c:pt>
                <c:pt idx="91">
                  <c:v>1037</c:v>
                </c:pt>
                <c:pt idx="92">
                  <c:v>1038</c:v>
                </c:pt>
                <c:pt idx="93">
                  <c:v>1039</c:v>
                </c:pt>
                <c:pt idx="94">
                  <c:v>1040</c:v>
                </c:pt>
                <c:pt idx="95">
                  <c:v>1041</c:v>
                </c:pt>
                <c:pt idx="96">
                  <c:v>1042</c:v>
                </c:pt>
                <c:pt idx="97">
                  <c:v>1043</c:v>
                </c:pt>
                <c:pt idx="98">
                  <c:v>1044</c:v>
                </c:pt>
                <c:pt idx="99">
                  <c:v>1045</c:v>
                </c:pt>
                <c:pt idx="100">
                  <c:v>1046</c:v>
                </c:pt>
                <c:pt idx="101">
                  <c:v>1047</c:v>
                </c:pt>
                <c:pt idx="102">
                  <c:v>1048</c:v>
                </c:pt>
                <c:pt idx="103">
                  <c:v>1049</c:v>
                </c:pt>
                <c:pt idx="104">
                  <c:v>1050</c:v>
                </c:pt>
                <c:pt idx="105">
                  <c:v>1051</c:v>
                </c:pt>
                <c:pt idx="106">
                  <c:v>1052</c:v>
                </c:pt>
                <c:pt idx="107">
                  <c:v>1053</c:v>
                </c:pt>
                <c:pt idx="108">
                  <c:v>1054</c:v>
                </c:pt>
                <c:pt idx="109">
                  <c:v>1055</c:v>
                </c:pt>
                <c:pt idx="110">
                  <c:v>1056</c:v>
                </c:pt>
                <c:pt idx="111">
                  <c:v>1057</c:v>
                </c:pt>
                <c:pt idx="112">
                  <c:v>1058</c:v>
                </c:pt>
                <c:pt idx="113">
                  <c:v>1059</c:v>
                </c:pt>
                <c:pt idx="114">
                  <c:v>1060</c:v>
                </c:pt>
                <c:pt idx="115">
                  <c:v>1061</c:v>
                </c:pt>
                <c:pt idx="116">
                  <c:v>1062</c:v>
                </c:pt>
                <c:pt idx="117">
                  <c:v>1063</c:v>
                </c:pt>
                <c:pt idx="118">
                  <c:v>1064</c:v>
                </c:pt>
                <c:pt idx="119">
                  <c:v>1065</c:v>
                </c:pt>
                <c:pt idx="120">
                  <c:v>1066</c:v>
                </c:pt>
                <c:pt idx="121">
                  <c:v>1067</c:v>
                </c:pt>
                <c:pt idx="122">
                  <c:v>1068</c:v>
                </c:pt>
                <c:pt idx="123">
                  <c:v>1069</c:v>
                </c:pt>
                <c:pt idx="124">
                  <c:v>1070</c:v>
                </c:pt>
                <c:pt idx="125">
                  <c:v>1071</c:v>
                </c:pt>
                <c:pt idx="126">
                  <c:v>1072</c:v>
                </c:pt>
                <c:pt idx="127">
                  <c:v>1073</c:v>
                </c:pt>
                <c:pt idx="128">
                  <c:v>1074</c:v>
                </c:pt>
                <c:pt idx="129">
                  <c:v>1075</c:v>
                </c:pt>
                <c:pt idx="130">
                  <c:v>1076</c:v>
                </c:pt>
                <c:pt idx="131">
                  <c:v>1077</c:v>
                </c:pt>
                <c:pt idx="132">
                  <c:v>1078</c:v>
                </c:pt>
                <c:pt idx="133">
                  <c:v>1079</c:v>
                </c:pt>
                <c:pt idx="134">
                  <c:v>1080</c:v>
                </c:pt>
                <c:pt idx="135">
                  <c:v>1081</c:v>
                </c:pt>
                <c:pt idx="136">
                  <c:v>1082</c:v>
                </c:pt>
                <c:pt idx="137">
                  <c:v>1083</c:v>
                </c:pt>
                <c:pt idx="138">
                  <c:v>1084</c:v>
                </c:pt>
                <c:pt idx="139">
                  <c:v>1085</c:v>
                </c:pt>
                <c:pt idx="140">
                  <c:v>1086</c:v>
                </c:pt>
                <c:pt idx="141">
                  <c:v>1087</c:v>
                </c:pt>
                <c:pt idx="142">
                  <c:v>1088</c:v>
                </c:pt>
                <c:pt idx="143">
                  <c:v>1089</c:v>
                </c:pt>
                <c:pt idx="144">
                  <c:v>1090</c:v>
                </c:pt>
                <c:pt idx="145">
                  <c:v>1091</c:v>
                </c:pt>
                <c:pt idx="146">
                  <c:v>1092</c:v>
                </c:pt>
                <c:pt idx="147">
                  <c:v>1093</c:v>
                </c:pt>
                <c:pt idx="148">
                  <c:v>1094</c:v>
                </c:pt>
                <c:pt idx="149">
                  <c:v>1095</c:v>
                </c:pt>
                <c:pt idx="150">
                  <c:v>1096</c:v>
                </c:pt>
                <c:pt idx="151">
                  <c:v>1097</c:v>
                </c:pt>
                <c:pt idx="152">
                  <c:v>1098</c:v>
                </c:pt>
                <c:pt idx="153">
                  <c:v>1099</c:v>
                </c:pt>
                <c:pt idx="154">
                  <c:v>1100</c:v>
                </c:pt>
                <c:pt idx="155">
                  <c:v>1101</c:v>
                </c:pt>
                <c:pt idx="156">
                  <c:v>1102</c:v>
                </c:pt>
                <c:pt idx="157">
                  <c:v>1103</c:v>
                </c:pt>
                <c:pt idx="158">
                  <c:v>1104</c:v>
                </c:pt>
                <c:pt idx="159">
                  <c:v>1105</c:v>
                </c:pt>
                <c:pt idx="160">
                  <c:v>1106</c:v>
                </c:pt>
                <c:pt idx="161">
                  <c:v>1107</c:v>
                </c:pt>
                <c:pt idx="162">
                  <c:v>1108</c:v>
                </c:pt>
                <c:pt idx="163">
                  <c:v>1109</c:v>
                </c:pt>
                <c:pt idx="164">
                  <c:v>1110</c:v>
                </c:pt>
                <c:pt idx="165">
                  <c:v>1111</c:v>
                </c:pt>
                <c:pt idx="166">
                  <c:v>1112</c:v>
                </c:pt>
                <c:pt idx="167">
                  <c:v>1113</c:v>
                </c:pt>
                <c:pt idx="168">
                  <c:v>1114</c:v>
                </c:pt>
                <c:pt idx="169">
                  <c:v>1115</c:v>
                </c:pt>
                <c:pt idx="170">
                  <c:v>1116</c:v>
                </c:pt>
                <c:pt idx="171">
                  <c:v>1117</c:v>
                </c:pt>
                <c:pt idx="172">
                  <c:v>1118</c:v>
                </c:pt>
                <c:pt idx="173">
                  <c:v>1119</c:v>
                </c:pt>
                <c:pt idx="174">
                  <c:v>1120</c:v>
                </c:pt>
                <c:pt idx="175">
                  <c:v>1121</c:v>
                </c:pt>
                <c:pt idx="176">
                  <c:v>1122</c:v>
                </c:pt>
                <c:pt idx="177">
                  <c:v>1123</c:v>
                </c:pt>
                <c:pt idx="178">
                  <c:v>1124</c:v>
                </c:pt>
                <c:pt idx="179">
                  <c:v>1125</c:v>
                </c:pt>
                <c:pt idx="180">
                  <c:v>1126</c:v>
                </c:pt>
                <c:pt idx="181">
                  <c:v>1127</c:v>
                </c:pt>
                <c:pt idx="182">
                  <c:v>1128</c:v>
                </c:pt>
                <c:pt idx="183">
                  <c:v>1129</c:v>
                </c:pt>
                <c:pt idx="184">
                  <c:v>1130</c:v>
                </c:pt>
                <c:pt idx="185">
                  <c:v>1131</c:v>
                </c:pt>
                <c:pt idx="186">
                  <c:v>1132</c:v>
                </c:pt>
                <c:pt idx="187">
                  <c:v>1133</c:v>
                </c:pt>
                <c:pt idx="188">
                  <c:v>1134</c:v>
                </c:pt>
                <c:pt idx="189">
                  <c:v>1135</c:v>
                </c:pt>
                <c:pt idx="190">
                  <c:v>1136</c:v>
                </c:pt>
                <c:pt idx="191">
                  <c:v>1137</c:v>
                </c:pt>
                <c:pt idx="192">
                  <c:v>1138</c:v>
                </c:pt>
                <c:pt idx="193">
                  <c:v>1139</c:v>
                </c:pt>
                <c:pt idx="194">
                  <c:v>1140</c:v>
                </c:pt>
                <c:pt idx="195">
                  <c:v>1141</c:v>
                </c:pt>
                <c:pt idx="196">
                  <c:v>1142</c:v>
                </c:pt>
                <c:pt idx="197">
                  <c:v>1143</c:v>
                </c:pt>
                <c:pt idx="198">
                  <c:v>1144</c:v>
                </c:pt>
                <c:pt idx="199">
                  <c:v>1145</c:v>
                </c:pt>
                <c:pt idx="200">
                  <c:v>1146</c:v>
                </c:pt>
                <c:pt idx="201">
                  <c:v>1147</c:v>
                </c:pt>
                <c:pt idx="202">
                  <c:v>1148</c:v>
                </c:pt>
                <c:pt idx="203">
                  <c:v>1149</c:v>
                </c:pt>
                <c:pt idx="204">
                  <c:v>1150</c:v>
                </c:pt>
                <c:pt idx="205">
                  <c:v>1151</c:v>
                </c:pt>
                <c:pt idx="206">
                  <c:v>1152</c:v>
                </c:pt>
                <c:pt idx="207">
                  <c:v>1153</c:v>
                </c:pt>
                <c:pt idx="208">
                  <c:v>1154</c:v>
                </c:pt>
                <c:pt idx="209">
                  <c:v>1155</c:v>
                </c:pt>
                <c:pt idx="210">
                  <c:v>1156</c:v>
                </c:pt>
                <c:pt idx="211">
                  <c:v>1157</c:v>
                </c:pt>
                <c:pt idx="212">
                  <c:v>1158</c:v>
                </c:pt>
                <c:pt idx="213">
                  <c:v>1159</c:v>
                </c:pt>
                <c:pt idx="214">
                  <c:v>1160</c:v>
                </c:pt>
                <c:pt idx="215">
                  <c:v>1161</c:v>
                </c:pt>
                <c:pt idx="216">
                  <c:v>1162</c:v>
                </c:pt>
                <c:pt idx="217">
                  <c:v>1163</c:v>
                </c:pt>
                <c:pt idx="218">
                  <c:v>1164</c:v>
                </c:pt>
                <c:pt idx="219">
                  <c:v>1165</c:v>
                </c:pt>
                <c:pt idx="220">
                  <c:v>1166</c:v>
                </c:pt>
                <c:pt idx="221">
                  <c:v>1167</c:v>
                </c:pt>
                <c:pt idx="222">
                  <c:v>1168</c:v>
                </c:pt>
                <c:pt idx="223">
                  <c:v>1169</c:v>
                </c:pt>
                <c:pt idx="224">
                  <c:v>1170</c:v>
                </c:pt>
                <c:pt idx="225">
                  <c:v>1171</c:v>
                </c:pt>
                <c:pt idx="226">
                  <c:v>1172</c:v>
                </c:pt>
                <c:pt idx="227">
                  <c:v>1173</c:v>
                </c:pt>
                <c:pt idx="228">
                  <c:v>1174</c:v>
                </c:pt>
                <c:pt idx="229">
                  <c:v>1175</c:v>
                </c:pt>
                <c:pt idx="230">
                  <c:v>1176</c:v>
                </c:pt>
                <c:pt idx="231">
                  <c:v>1177</c:v>
                </c:pt>
                <c:pt idx="232">
                  <c:v>1178</c:v>
                </c:pt>
                <c:pt idx="233">
                  <c:v>1179</c:v>
                </c:pt>
                <c:pt idx="234">
                  <c:v>1180</c:v>
                </c:pt>
                <c:pt idx="235">
                  <c:v>1181</c:v>
                </c:pt>
                <c:pt idx="236">
                  <c:v>1182</c:v>
                </c:pt>
                <c:pt idx="237">
                  <c:v>1183</c:v>
                </c:pt>
                <c:pt idx="238">
                  <c:v>1184</c:v>
                </c:pt>
                <c:pt idx="239">
                  <c:v>1185</c:v>
                </c:pt>
                <c:pt idx="240">
                  <c:v>1186</c:v>
                </c:pt>
                <c:pt idx="241">
                  <c:v>1187</c:v>
                </c:pt>
                <c:pt idx="242">
                  <c:v>1188</c:v>
                </c:pt>
                <c:pt idx="243">
                  <c:v>1189</c:v>
                </c:pt>
                <c:pt idx="244">
                  <c:v>1190</c:v>
                </c:pt>
                <c:pt idx="245">
                  <c:v>1191</c:v>
                </c:pt>
                <c:pt idx="246">
                  <c:v>1192</c:v>
                </c:pt>
                <c:pt idx="247">
                  <c:v>1193</c:v>
                </c:pt>
                <c:pt idx="248">
                  <c:v>1194</c:v>
                </c:pt>
                <c:pt idx="249">
                  <c:v>1195</c:v>
                </c:pt>
                <c:pt idx="250">
                  <c:v>1196</c:v>
                </c:pt>
                <c:pt idx="251">
                  <c:v>1197</c:v>
                </c:pt>
                <c:pt idx="252">
                  <c:v>1198</c:v>
                </c:pt>
                <c:pt idx="253">
                  <c:v>1199</c:v>
                </c:pt>
                <c:pt idx="254">
                  <c:v>1200</c:v>
                </c:pt>
                <c:pt idx="255">
                  <c:v>1201</c:v>
                </c:pt>
                <c:pt idx="256">
                  <c:v>1202</c:v>
                </c:pt>
                <c:pt idx="257">
                  <c:v>1203</c:v>
                </c:pt>
                <c:pt idx="258">
                  <c:v>1204</c:v>
                </c:pt>
                <c:pt idx="259">
                  <c:v>1205</c:v>
                </c:pt>
                <c:pt idx="260">
                  <c:v>1206</c:v>
                </c:pt>
              </c:numCache>
            </c:numRef>
          </c:xVal>
          <c:yVal>
            <c:numRef>
              <c:f>Graph!$E$948:$E$1206</c:f>
              <c:numCache>
                <c:formatCode>General</c:formatCode>
                <c:ptCount val="25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5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86-46B4-8BCC-633A424CC7EE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Graph!$A$947:$A$1207</c:f>
              <c:numCache>
                <c:formatCode>General</c:formatCode>
                <c:ptCount val="261"/>
                <c:pt idx="0">
                  <c:v>946</c:v>
                </c:pt>
                <c:pt idx="1">
                  <c:v>947</c:v>
                </c:pt>
                <c:pt idx="2">
                  <c:v>948</c:v>
                </c:pt>
                <c:pt idx="3">
                  <c:v>949</c:v>
                </c:pt>
                <c:pt idx="4">
                  <c:v>950</c:v>
                </c:pt>
                <c:pt idx="5">
                  <c:v>951</c:v>
                </c:pt>
                <c:pt idx="6">
                  <c:v>952</c:v>
                </c:pt>
                <c:pt idx="7">
                  <c:v>953</c:v>
                </c:pt>
                <c:pt idx="8">
                  <c:v>954</c:v>
                </c:pt>
                <c:pt idx="9">
                  <c:v>955</c:v>
                </c:pt>
                <c:pt idx="10">
                  <c:v>956</c:v>
                </c:pt>
                <c:pt idx="11">
                  <c:v>957</c:v>
                </c:pt>
                <c:pt idx="12">
                  <c:v>958</c:v>
                </c:pt>
                <c:pt idx="13">
                  <c:v>959</c:v>
                </c:pt>
                <c:pt idx="14">
                  <c:v>960</c:v>
                </c:pt>
                <c:pt idx="15">
                  <c:v>961</c:v>
                </c:pt>
                <c:pt idx="16">
                  <c:v>962</c:v>
                </c:pt>
                <c:pt idx="17">
                  <c:v>963</c:v>
                </c:pt>
                <c:pt idx="18">
                  <c:v>964</c:v>
                </c:pt>
                <c:pt idx="19">
                  <c:v>965</c:v>
                </c:pt>
                <c:pt idx="20">
                  <c:v>966</c:v>
                </c:pt>
                <c:pt idx="21">
                  <c:v>967</c:v>
                </c:pt>
                <c:pt idx="22">
                  <c:v>968</c:v>
                </c:pt>
                <c:pt idx="23">
                  <c:v>969</c:v>
                </c:pt>
                <c:pt idx="24">
                  <c:v>970</c:v>
                </c:pt>
                <c:pt idx="25">
                  <c:v>971</c:v>
                </c:pt>
                <c:pt idx="26">
                  <c:v>972</c:v>
                </c:pt>
                <c:pt idx="27">
                  <c:v>973</c:v>
                </c:pt>
                <c:pt idx="28">
                  <c:v>974</c:v>
                </c:pt>
                <c:pt idx="29">
                  <c:v>975</c:v>
                </c:pt>
                <c:pt idx="30">
                  <c:v>976</c:v>
                </c:pt>
                <c:pt idx="31">
                  <c:v>977</c:v>
                </c:pt>
                <c:pt idx="32">
                  <c:v>978</c:v>
                </c:pt>
                <c:pt idx="33">
                  <c:v>979</c:v>
                </c:pt>
                <c:pt idx="34">
                  <c:v>980</c:v>
                </c:pt>
                <c:pt idx="35">
                  <c:v>981</c:v>
                </c:pt>
                <c:pt idx="36">
                  <c:v>982</c:v>
                </c:pt>
                <c:pt idx="37">
                  <c:v>983</c:v>
                </c:pt>
                <c:pt idx="38">
                  <c:v>984</c:v>
                </c:pt>
                <c:pt idx="39">
                  <c:v>985</c:v>
                </c:pt>
                <c:pt idx="40">
                  <c:v>986</c:v>
                </c:pt>
                <c:pt idx="41">
                  <c:v>987</c:v>
                </c:pt>
                <c:pt idx="42">
                  <c:v>988</c:v>
                </c:pt>
                <c:pt idx="43">
                  <c:v>989</c:v>
                </c:pt>
                <c:pt idx="44">
                  <c:v>990</c:v>
                </c:pt>
                <c:pt idx="45">
                  <c:v>991</c:v>
                </c:pt>
                <c:pt idx="46">
                  <c:v>992</c:v>
                </c:pt>
                <c:pt idx="47">
                  <c:v>993</c:v>
                </c:pt>
                <c:pt idx="48">
                  <c:v>994</c:v>
                </c:pt>
                <c:pt idx="49">
                  <c:v>995</c:v>
                </c:pt>
                <c:pt idx="50">
                  <c:v>996</c:v>
                </c:pt>
                <c:pt idx="51">
                  <c:v>997</c:v>
                </c:pt>
                <c:pt idx="52">
                  <c:v>998</c:v>
                </c:pt>
                <c:pt idx="53">
                  <c:v>999</c:v>
                </c:pt>
                <c:pt idx="54">
                  <c:v>1000</c:v>
                </c:pt>
                <c:pt idx="55">
                  <c:v>1001</c:v>
                </c:pt>
                <c:pt idx="56">
                  <c:v>1002</c:v>
                </c:pt>
                <c:pt idx="57">
                  <c:v>1003</c:v>
                </c:pt>
                <c:pt idx="58">
                  <c:v>1004</c:v>
                </c:pt>
                <c:pt idx="59">
                  <c:v>1005</c:v>
                </c:pt>
                <c:pt idx="60">
                  <c:v>1006</c:v>
                </c:pt>
                <c:pt idx="61">
                  <c:v>1007</c:v>
                </c:pt>
                <c:pt idx="62">
                  <c:v>1008</c:v>
                </c:pt>
                <c:pt idx="63">
                  <c:v>1009</c:v>
                </c:pt>
                <c:pt idx="64">
                  <c:v>1010</c:v>
                </c:pt>
                <c:pt idx="65">
                  <c:v>1011</c:v>
                </c:pt>
                <c:pt idx="66">
                  <c:v>1012</c:v>
                </c:pt>
                <c:pt idx="67">
                  <c:v>1013</c:v>
                </c:pt>
                <c:pt idx="68">
                  <c:v>1014</c:v>
                </c:pt>
                <c:pt idx="69">
                  <c:v>1015</c:v>
                </c:pt>
                <c:pt idx="70">
                  <c:v>1016</c:v>
                </c:pt>
                <c:pt idx="71">
                  <c:v>1017</c:v>
                </c:pt>
                <c:pt idx="72">
                  <c:v>1018</c:v>
                </c:pt>
                <c:pt idx="73">
                  <c:v>1019</c:v>
                </c:pt>
                <c:pt idx="74">
                  <c:v>1020</c:v>
                </c:pt>
                <c:pt idx="75">
                  <c:v>1021</c:v>
                </c:pt>
                <c:pt idx="76">
                  <c:v>1022</c:v>
                </c:pt>
                <c:pt idx="77">
                  <c:v>1023</c:v>
                </c:pt>
                <c:pt idx="78">
                  <c:v>1024</c:v>
                </c:pt>
                <c:pt idx="79">
                  <c:v>1025</c:v>
                </c:pt>
                <c:pt idx="80">
                  <c:v>1026</c:v>
                </c:pt>
                <c:pt idx="81">
                  <c:v>1027</c:v>
                </c:pt>
                <c:pt idx="82">
                  <c:v>1028</c:v>
                </c:pt>
                <c:pt idx="83">
                  <c:v>1029</c:v>
                </c:pt>
                <c:pt idx="84">
                  <c:v>1030</c:v>
                </c:pt>
                <c:pt idx="85">
                  <c:v>1031</c:v>
                </c:pt>
                <c:pt idx="86">
                  <c:v>1032</c:v>
                </c:pt>
                <c:pt idx="87">
                  <c:v>1033</c:v>
                </c:pt>
                <c:pt idx="88">
                  <c:v>1034</c:v>
                </c:pt>
                <c:pt idx="89">
                  <c:v>1035</c:v>
                </c:pt>
                <c:pt idx="90">
                  <c:v>1036</c:v>
                </c:pt>
                <c:pt idx="91">
                  <c:v>1037</c:v>
                </c:pt>
                <c:pt idx="92">
                  <c:v>1038</c:v>
                </c:pt>
                <c:pt idx="93">
                  <c:v>1039</c:v>
                </c:pt>
                <c:pt idx="94">
                  <c:v>1040</c:v>
                </c:pt>
                <c:pt idx="95">
                  <c:v>1041</c:v>
                </c:pt>
                <c:pt idx="96">
                  <c:v>1042</c:v>
                </c:pt>
                <c:pt idx="97">
                  <c:v>1043</c:v>
                </c:pt>
                <c:pt idx="98">
                  <c:v>1044</c:v>
                </c:pt>
                <c:pt idx="99">
                  <c:v>1045</c:v>
                </c:pt>
                <c:pt idx="100">
                  <c:v>1046</c:v>
                </c:pt>
                <c:pt idx="101">
                  <c:v>1047</c:v>
                </c:pt>
                <c:pt idx="102">
                  <c:v>1048</c:v>
                </c:pt>
                <c:pt idx="103">
                  <c:v>1049</c:v>
                </c:pt>
                <c:pt idx="104">
                  <c:v>1050</c:v>
                </c:pt>
                <c:pt idx="105">
                  <c:v>1051</c:v>
                </c:pt>
                <c:pt idx="106">
                  <c:v>1052</c:v>
                </c:pt>
                <c:pt idx="107">
                  <c:v>1053</c:v>
                </c:pt>
                <c:pt idx="108">
                  <c:v>1054</c:v>
                </c:pt>
                <c:pt idx="109">
                  <c:v>1055</c:v>
                </c:pt>
                <c:pt idx="110">
                  <c:v>1056</c:v>
                </c:pt>
                <c:pt idx="111">
                  <c:v>1057</c:v>
                </c:pt>
                <c:pt idx="112">
                  <c:v>1058</c:v>
                </c:pt>
                <c:pt idx="113">
                  <c:v>1059</c:v>
                </c:pt>
                <c:pt idx="114">
                  <c:v>1060</c:v>
                </c:pt>
                <c:pt idx="115">
                  <c:v>1061</c:v>
                </c:pt>
                <c:pt idx="116">
                  <c:v>1062</c:v>
                </c:pt>
                <c:pt idx="117">
                  <c:v>1063</c:v>
                </c:pt>
                <c:pt idx="118">
                  <c:v>1064</c:v>
                </c:pt>
                <c:pt idx="119">
                  <c:v>1065</c:v>
                </c:pt>
                <c:pt idx="120">
                  <c:v>1066</c:v>
                </c:pt>
                <c:pt idx="121">
                  <c:v>1067</c:v>
                </c:pt>
                <c:pt idx="122">
                  <c:v>1068</c:v>
                </c:pt>
                <c:pt idx="123">
                  <c:v>1069</c:v>
                </c:pt>
                <c:pt idx="124">
                  <c:v>1070</c:v>
                </c:pt>
                <c:pt idx="125">
                  <c:v>1071</c:v>
                </c:pt>
                <c:pt idx="126">
                  <c:v>1072</c:v>
                </c:pt>
                <c:pt idx="127">
                  <c:v>1073</c:v>
                </c:pt>
                <c:pt idx="128">
                  <c:v>1074</c:v>
                </c:pt>
                <c:pt idx="129">
                  <c:v>1075</c:v>
                </c:pt>
                <c:pt idx="130">
                  <c:v>1076</c:v>
                </c:pt>
                <c:pt idx="131">
                  <c:v>1077</c:v>
                </c:pt>
                <c:pt idx="132">
                  <c:v>1078</c:v>
                </c:pt>
                <c:pt idx="133">
                  <c:v>1079</c:v>
                </c:pt>
                <c:pt idx="134">
                  <c:v>1080</c:v>
                </c:pt>
                <c:pt idx="135">
                  <c:v>1081</c:v>
                </c:pt>
                <c:pt idx="136">
                  <c:v>1082</c:v>
                </c:pt>
                <c:pt idx="137">
                  <c:v>1083</c:v>
                </c:pt>
                <c:pt idx="138">
                  <c:v>1084</c:v>
                </c:pt>
                <c:pt idx="139">
                  <c:v>1085</c:v>
                </c:pt>
                <c:pt idx="140">
                  <c:v>1086</c:v>
                </c:pt>
                <c:pt idx="141">
                  <c:v>1087</c:v>
                </c:pt>
                <c:pt idx="142">
                  <c:v>1088</c:v>
                </c:pt>
                <c:pt idx="143">
                  <c:v>1089</c:v>
                </c:pt>
                <c:pt idx="144">
                  <c:v>1090</c:v>
                </c:pt>
                <c:pt idx="145">
                  <c:v>1091</c:v>
                </c:pt>
                <c:pt idx="146">
                  <c:v>1092</c:v>
                </c:pt>
                <c:pt idx="147">
                  <c:v>1093</c:v>
                </c:pt>
                <c:pt idx="148">
                  <c:v>1094</c:v>
                </c:pt>
                <c:pt idx="149">
                  <c:v>1095</c:v>
                </c:pt>
                <c:pt idx="150">
                  <c:v>1096</c:v>
                </c:pt>
                <c:pt idx="151">
                  <c:v>1097</c:v>
                </c:pt>
                <c:pt idx="152">
                  <c:v>1098</c:v>
                </c:pt>
                <c:pt idx="153">
                  <c:v>1099</c:v>
                </c:pt>
                <c:pt idx="154">
                  <c:v>1100</c:v>
                </c:pt>
                <c:pt idx="155">
                  <c:v>1101</c:v>
                </c:pt>
                <c:pt idx="156">
                  <c:v>1102</c:v>
                </c:pt>
                <c:pt idx="157">
                  <c:v>1103</c:v>
                </c:pt>
                <c:pt idx="158">
                  <c:v>1104</c:v>
                </c:pt>
                <c:pt idx="159">
                  <c:v>1105</c:v>
                </c:pt>
                <c:pt idx="160">
                  <c:v>1106</c:v>
                </c:pt>
                <c:pt idx="161">
                  <c:v>1107</c:v>
                </c:pt>
                <c:pt idx="162">
                  <c:v>1108</c:v>
                </c:pt>
                <c:pt idx="163">
                  <c:v>1109</c:v>
                </c:pt>
                <c:pt idx="164">
                  <c:v>1110</c:v>
                </c:pt>
                <c:pt idx="165">
                  <c:v>1111</c:v>
                </c:pt>
                <c:pt idx="166">
                  <c:v>1112</c:v>
                </c:pt>
                <c:pt idx="167">
                  <c:v>1113</c:v>
                </c:pt>
                <c:pt idx="168">
                  <c:v>1114</c:v>
                </c:pt>
                <c:pt idx="169">
                  <c:v>1115</c:v>
                </c:pt>
                <c:pt idx="170">
                  <c:v>1116</c:v>
                </c:pt>
                <c:pt idx="171">
                  <c:v>1117</c:v>
                </c:pt>
                <c:pt idx="172">
                  <c:v>1118</c:v>
                </c:pt>
                <c:pt idx="173">
                  <c:v>1119</c:v>
                </c:pt>
                <c:pt idx="174">
                  <c:v>1120</c:v>
                </c:pt>
                <c:pt idx="175">
                  <c:v>1121</c:v>
                </c:pt>
                <c:pt idx="176">
                  <c:v>1122</c:v>
                </c:pt>
                <c:pt idx="177">
                  <c:v>1123</c:v>
                </c:pt>
                <c:pt idx="178">
                  <c:v>1124</c:v>
                </c:pt>
                <c:pt idx="179">
                  <c:v>1125</c:v>
                </c:pt>
                <c:pt idx="180">
                  <c:v>1126</c:v>
                </c:pt>
                <c:pt idx="181">
                  <c:v>1127</c:v>
                </c:pt>
                <c:pt idx="182">
                  <c:v>1128</c:v>
                </c:pt>
                <c:pt idx="183">
                  <c:v>1129</c:v>
                </c:pt>
                <c:pt idx="184">
                  <c:v>1130</c:v>
                </c:pt>
                <c:pt idx="185">
                  <c:v>1131</c:v>
                </c:pt>
                <c:pt idx="186">
                  <c:v>1132</c:v>
                </c:pt>
                <c:pt idx="187">
                  <c:v>1133</c:v>
                </c:pt>
                <c:pt idx="188">
                  <c:v>1134</c:v>
                </c:pt>
                <c:pt idx="189">
                  <c:v>1135</c:v>
                </c:pt>
                <c:pt idx="190">
                  <c:v>1136</c:v>
                </c:pt>
                <c:pt idx="191">
                  <c:v>1137</c:v>
                </c:pt>
                <c:pt idx="192">
                  <c:v>1138</c:v>
                </c:pt>
                <c:pt idx="193">
                  <c:v>1139</c:v>
                </c:pt>
                <c:pt idx="194">
                  <c:v>1140</c:v>
                </c:pt>
                <c:pt idx="195">
                  <c:v>1141</c:v>
                </c:pt>
                <c:pt idx="196">
                  <c:v>1142</c:v>
                </c:pt>
                <c:pt idx="197">
                  <c:v>1143</c:v>
                </c:pt>
                <c:pt idx="198">
                  <c:v>1144</c:v>
                </c:pt>
                <c:pt idx="199">
                  <c:v>1145</c:v>
                </c:pt>
                <c:pt idx="200">
                  <c:v>1146</c:v>
                </c:pt>
                <c:pt idx="201">
                  <c:v>1147</c:v>
                </c:pt>
                <c:pt idx="202">
                  <c:v>1148</c:v>
                </c:pt>
                <c:pt idx="203">
                  <c:v>1149</c:v>
                </c:pt>
                <c:pt idx="204">
                  <c:v>1150</c:v>
                </c:pt>
                <c:pt idx="205">
                  <c:v>1151</c:v>
                </c:pt>
                <c:pt idx="206">
                  <c:v>1152</c:v>
                </c:pt>
                <c:pt idx="207">
                  <c:v>1153</c:v>
                </c:pt>
                <c:pt idx="208">
                  <c:v>1154</c:v>
                </c:pt>
                <c:pt idx="209">
                  <c:v>1155</c:v>
                </c:pt>
                <c:pt idx="210">
                  <c:v>1156</c:v>
                </c:pt>
                <c:pt idx="211">
                  <c:v>1157</c:v>
                </c:pt>
                <c:pt idx="212">
                  <c:v>1158</c:v>
                </c:pt>
                <c:pt idx="213">
                  <c:v>1159</c:v>
                </c:pt>
                <c:pt idx="214">
                  <c:v>1160</c:v>
                </c:pt>
                <c:pt idx="215">
                  <c:v>1161</c:v>
                </c:pt>
                <c:pt idx="216">
                  <c:v>1162</c:v>
                </c:pt>
                <c:pt idx="217">
                  <c:v>1163</c:v>
                </c:pt>
                <c:pt idx="218">
                  <c:v>1164</c:v>
                </c:pt>
                <c:pt idx="219">
                  <c:v>1165</c:v>
                </c:pt>
                <c:pt idx="220">
                  <c:v>1166</c:v>
                </c:pt>
                <c:pt idx="221">
                  <c:v>1167</c:v>
                </c:pt>
                <c:pt idx="222">
                  <c:v>1168</c:v>
                </c:pt>
                <c:pt idx="223">
                  <c:v>1169</c:v>
                </c:pt>
                <c:pt idx="224">
                  <c:v>1170</c:v>
                </c:pt>
                <c:pt idx="225">
                  <c:v>1171</c:v>
                </c:pt>
                <c:pt idx="226">
                  <c:v>1172</c:v>
                </c:pt>
                <c:pt idx="227">
                  <c:v>1173</c:v>
                </c:pt>
                <c:pt idx="228">
                  <c:v>1174</c:v>
                </c:pt>
                <c:pt idx="229">
                  <c:v>1175</c:v>
                </c:pt>
                <c:pt idx="230">
                  <c:v>1176</c:v>
                </c:pt>
                <c:pt idx="231">
                  <c:v>1177</c:v>
                </c:pt>
                <c:pt idx="232">
                  <c:v>1178</c:v>
                </c:pt>
                <c:pt idx="233">
                  <c:v>1179</c:v>
                </c:pt>
                <c:pt idx="234">
                  <c:v>1180</c:v>
                </c:pt>
                <c:pt idx="235">
                  <c:v>1181</c:v>
                </c:pt>
                <c:pt idx="236">
                  <c:v>1182</c:v>
                </c:pt>
                <c:pt idx="237">
                  <c:v>1183</c:v>
                </c:pt>
                <c:pt idx="238">
                  <c:v>1184</c:v>
                </c:pt>
                <c:pt idx="239">
                  <c:v>1185</c:v>
                </c:pt>
                <c:pt idx="240">
                  <c:v>1186</c:v>
                </c:pt>
                <c:pt idx="241">
                  <c:v>1187</c:v>
                </c:pt>
                <c:pt idx="242">
                  <c:v>1188</c:v>
                </c:pt>
                <c:pt idx="243">
                  <c:v>1189</c:v>
                </c:pt>
                <c:pt idx="244">
                  <c:v>1190</c:v>
                </c:pt>
                <c:pt idx="245">
                  <c:v>1191</c:v>
                </c:pt>
                <c:pt idx="246">
                  <c:v>1192</c:v>
                </c:pt>
                <c:pt idx="247">
                  <c:v>1193</c:v>
                </c:pt>
                <c:pt idx="248">
                  <c:v>1194</c:v>
                </c:pt>
                <c:pt idx="249">
                  <c:v>1195</c:v>
                </c:pt>
                <c:pt idx="250">
                  <c:v>1196</c:v>
                </c:pt>
                <c:pt idx="251">
                  <c:v>1197</c:v>
                </c:pt>
                <c:pt idx="252">
                  <c:v>1198</c:v>
                </c:pt>
                <c:pt idx="253">
                  <c:v>1199</c:v>
                </c:pt>
                <c:pt idx="254">
                  <c:v>1200</c:v>
                </c:pt>
                <c:pt idx="255">
                  <c:v>1201</c:v>
                </c:pt>
                <c:pt idx="256">
                  <c:v>1202</c:v>
                </c:pt>
                <c:pt idx="257">
                  <c:v>1203</c:v>
                </c:pt>
                <c:pt idx="258">
                  <c:v>1204</c:v>
                </c:pt>
                <c:pt idx="259">
                  <c:v>1205</c:v>
                </c:pt>
                <c:pt idx="260">
                  <c:v>1206</c:v>
                </c:pt>
              </c:numCache>
            </c:numRef>
          </c:xVal>
          <c:yVal>
            <c:numRef>
              <c:f>Graph!$G$948:$G$1206</c:f>
              <c:numCache>
                <c:formatCode>General</c:formatCode>
                <c:ptCount val="25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86-46B4-8BCC-633A424CC7EE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Graph!$A$947:$A$1207</c:f>
              <c:numCache>
                <c:formatCode>General</c:formatCode>
                <c:ptCount val="261"/>
                <c:pt idx="0">
                  <c:v>946</c:v>
                </c:pt>
                <c:pt idx="1">
                  <c:v>947</c:v>
                </c:pt>
                <c:pt idx="2">
                  <c:v>948</c:v>
                </c:pt>
                <c:pt idx="3">
                  <c:v>949</c:v>
                </c:pt>
                <c:pt idx="4">
                  <c:v>950</c:v>
                </c:pt>
                <c:pt idx="5">
                  <c:v>951</c:v>
                </c:pt>
                <c:pt idx="6">
                  <c:v>952</c:v>
                </c:pt>
                <c:pt idx="7">
                  <c:v>953</c:v>
                </c:pt>
                <c:pt idx="8">
                  <c:v>954</c:v>
                </c:pt>
                <c:pt idx="9">
                  <c:v>955</c:v>
                </c:pt>
                <c:pt idx="10">
                  <c:v>956</c:v>
                </c:pt>
                <c:pt idx="11">
                  <c:v>957</c:v>
                </c:pt>
                <c:pt idx="12">
                  <c:v>958</c:v>
                </c:pt>
                <c:pt idx="13">
                  <c:v>959</c:v>
                </c:pt>
                <c:pt idx="14">
                  <c:v>960</c:v>
                </c:pt>
                <c:pt idx="15">
                  <c:v>961</c:v>
                </c:pt>
                <c:pt idx="16">
                  <c:v>962</c:v>
                </c:pt>
                <c:pt idx="17">
                  <c:v>963</c:v>
                </c:pt>
                <c:pt idx="18">
                  <c:v>964</c:v>
                </c:pt>
                <c:pt idx="19">
                  <c:v>965</c:v>
                </c:pt>
                <c:pt idx="20">
                  <c:v>966</c:v>
                </c:pt>
                <c:pt idx="21">
                  <c:v>967</c:v>
                </c:pt>
                <c:pt idx="22">
                  <c:v>968</c:v>
                </c:pt>
                <c:pt idx="23">
                  <c:v>969</c:v>
                </c:pt>
                <c:pt idx="24">
                  <c:v>970</c:v>
                </c:pt>
                <c:pt idx="25">
                  <c:v>971</c:v>
                </c:pt>
                <c:pt idx="26">
                  <c:v>972</c:v>
                </c:pt>
                <c:pt idx="27">
                  <c:v>973</c:v>
                </c:pt>
                <c:pt idx="28">
                  <c:v>974</c:v>
                </c:pt>
                <c:pt idx="29">
                  <c:v>975</c:v>
                </c:pt>
                <c:pt idx="30">
                  <c:v>976</c:v>
                </c:pt>
                <c:pt idx="31">
                  <c:v>977</c:v>
                </c:pt>
                <c:pt idx="32">
                  <c:v>978</c:v>
                </c:pt>
                <c:pt idx="33">
                  <c:v>979</c:v>
                </c:pt>
                <c:pt idx="34">
                  <c:v>980</c:v>
                </c:pt>
                <c:pt idx="35">
                  <c:v>981</c:v>
                </c:pt>
                <c:pt idx="36">
                  <c:v>982</c:v>
                </c:pt>
                <c:pt idx="37">
                  <c:v>983</c:v>
                </c:pt>
                <c:pt idx="38">
                  <c:v>984</c:v>
                </c:pt>
                <c:pt idx="39">
                  <c:v>985</c:v>
                </c:pt>
                <c:pt idx="40">
                  <c:v>986</c:v>
                </c:pt>
                <c:pt idx="41">
                  <c:v>987</c:v>
                </c:pt>
                <c:pt idx="42">
                  <c:v>988</c:v>
                </c:pt>
                <c:pt idx="43">
                  <c:v>989</c:v>
                </c:pt>
                <c:pt idx="44">
                  <c:v>990</c:v>
                </c:pt>
                <c:pt idx="45">
                  <c:v>991</c:v>
                </c:pt>
                <c:pt idx="46">
                  <c:v>992</c:v>
                </c:pt>
                <c:pt idx="47">
                  <c:v>993</c:v>
                </c:pt>
                <c:pt idx="48">
                  <c:v>994</c:v>
                </c:pt>
                <c:pt idx="49">
                  <c:v>995</c:v>
                </c:pt>
                <c:pt idx="50">
                  <c:v>996</c:v>
                </c:pt>
                <c:pt idx="51">
                  <c:v>997</c:v>
                </c:pt>
                <c:pt idx="52">
                  <c:v>998</c:v>
                </c:pt>
                <c:pt idx="53">
                  <c:v>999</c:v>
                </c:pt>
                <c:pt idx="54">
                  <c:v>1000</c:v>
                </c:pt>
                <c:pt idx="55">
                  <c:v>1001</c:v>
                </c:pt>
                <c:pt idx="56">
                  <c:v>1002</c:v>
                </c:pt>
                <c:pt idx="57">
                  <c:v>1003</c:v>
                </c:pt>
                <c:pt idx="58">
                  <c:v>1004</c:v>
                </c:pt>
                <c:pt idx="59">
                  <c:v>1005</c:v>
                </c:pt>
                <c:pt idx="60">
                  <c:v>1006</c:v>
                </c:pt>
                <c:pt idx="61">
                  <c:v>1007</c:v>
                </c:pt>
                <c:pt idx="62">
                  <c:v>1008</c:v>
                </c:pt>
                <c:pt idx="63">
                  <c:v>1009</c:v>
                </c:pt>
                <c:pt idx="64">
                  <c:v>1010</c:v>
                </c:pt>
                <c:pt idx="65">
                  <c:v>1011</c:v>
                </c:pt>
                <c:pt idx="66">
                  <c:v>1012</c:v>
                </c:pt>
                <c:pt idx="67">
                  <c:v>1013</c:v>
                </c:pt>
                <c:pt idx="68">
                  <c:v>1014</c:v>
                </c:pt>
                <c:pt idx="69">
                  <c:v>1015</c:v>
                </c:pt>
                <c:pt idx="70">
                  <c:v>1016</c:v>
                </c:pt>
                <c:pt idx="71">
                  <c:v>1017</c:v>
                </c:pt>
                <c:pt idx="72">
                  <c:v>1018</c:v>
                </c:pt>
                <c:pt idx="73">
                  <c:v>1019</c:v>
                </c:pt>
                <c:pt idx="74">
                  <c:v>1020</c:v>
                </c:pt>
                <c:pt idx="75">
                  <c:v>1021</c:v>
                </c:pt>
                <c:pt idx="76">
                  <c:v>1022</c:v>
                </c:pt>
                <c:pt idx="77">
                  <c:v>1023</c:v>
                </c:pt>
                <c:pt idx="78">
                  <c:v>1024</c:v>
                </c:pt>
                <c:pt idx="79">
                  <c:v>1025</c:v>
                </c:pt>
                <c:pt idx="80">
                  <c:v>1026</c:v>
                </c:pt>
                <c:pt idx="81">
                  <c:v>1027</c:v>
                </c:pt>
                <c:pt idx="82">
                  <c:v>1028</c:v>
                </c:pt>
                <c:pt idx="83">
                  <c:v>1029</c:v>
                </c:pt>
                <c:pt idx="84">
                  <c:v>1030</c:v>
                </c:pt>
                <c:pt idx="85">
                  <c:v>1031</c:v>
                </c:pt>
                <c:pt idx="86">
                  <c:v>1032</c:v>
                </c:pt>
                <c:pt idx="87">
                  <c:v>1033</c:v>
                </c:pt>
                <c:pt idx="88">
                  <c:v>1034</c:v>
                </c:pt>
                <c:pt idx="89">
                  <c:v>1035</c:v>
                </c:pt>
                <c:pt idx="90">
                  <c:v>1036</c:v>
                </c:pt>
                <c:pt idx="91">
                  <c:v>1037</c:v>
                </c:pt>
                <c:pt idx="92">
                  <c:v>1038</c:v>
                </c:pt>
                <c:pt idx="93">
                  <c:v>1039</c:v>
                </c:pt>
                <c:pt idx="94">
                  <c:v>1040</c:v>
                </c:pt>
                <c:pt idx="95">
                  <c:v>1041</c:v>
                </c:pt>
                <c:pt idx="96">
                  <c:v>1042</c:v>
                </c:pt>
                <c:pt idx="97">
                  <c:v>1043</c:v>
                </c:pt>
                <c:pt idx="98">
                  <c:v>1044</c:v>
                </c:pt>
                <c:pt idx="99">
                  <c:v>1045</c:v>
                </c:pt>
                <c:pt idx="100">
                  <c:v>1046</c:v>
                </c:pt>
                <c:pt idx="101">
                  <c:v>1047</c:v>
                </c:pt>
                <c:pt idx="102">
                  <c:v>1048</c:v>
                </c:pt>
                <c:pt idx="103">
                  <c:v>1049</c:v>
                </c:pt>
                <c:pt idx="104">
                  <c:v>1050</c:v>
                </c:pt>
                <c:pt idx="105">
                  <c:v>1051</c:v>
                </c:pt>
                <c:pt idx="106">
                  <c:v>1052</c:v>
                </c:pt>
                <c:pt idx="107">
                  <c:v>1053</c:v>
                </c:pt>
                <c:pt idx="108">
                  <c:v>1054</c:v>
                </c:pt>
                <c:pt idx="109">
                  <c:v>1055</c:v>
                </c:pt>
                <c:pt idx="110">
                  <c:v>1056</c:v>
                </c:pt>
                <c:pt idx="111">
                  <c:v>1057</c:v>
                </c:pt>
                <c:pt idx="112">
                  <c:v>1058</c:v>
                </c:pt>
                <c:pt idx="113">
                  <c:v>1059</c:v>
                </c:pt>
                <c:pt idx="114">
                  <c:v>1060</c:v>
                </c:pt>
                <c:pt idx="115">
                  <c:v>1061</c:v>
                </c:pt>
                <c:pt idx="116">
                  <c:v>1062</c:v>
                </c:pt>
                <c:pt idx="117">
                  <c:v>1063</c:v>
                </c:pt>
                <c:pt idx="118">
                  <c:v>1064</c:v>
                </c:pt>
                <c:pt idx="119">
                  <c:v>1065</c:v>
                </c:pt>
                <c:pt idx="120">
                  <c:v>1066</c:v>
                </c:pt>
                <c:pt idx="121">
                  <c:v>1067</c:v>
                </c:pt>
                <c:pt idx="122">
                  <c:v>1068</c:v>
                </c:pt>
                <c:pt idx="123">
                  <c:v>1069</c:v>
                </c:pt>
                <c:pt idx="124">
                  <c:v>1070</c:v>
                </c:pt>
                <c:pt idx="125">
                  <c:v>1071</c:v>
                </c:pt>
                <c:pt idx="126">
                  <c:v>1072</c:v>
                </c:pt>
                <c:pt idx="127">
                  <c:v>1073</c:v>
                </c:pt>
                <c:pt idx="128">
                  <c:v>1074</c:v>
                </c:pt>
                <c:pt idx="129">
                  <c:v>1075</c:v>
                </c:pt>
                <c:pt idx="130">
                  <c:v>1076</c:v>
                </c:pt>
                <c:pt idx="131">
                  <c:v>1077</c:v>
                </c:pt>
                <c:pt idx="132">
                  <c:v>1078</c:v>
                </c:pt>
                <c:pt idx="133">
                  <c:v>1079</c:v>
                </c:pt>
                <c:pt idx="134">
                  <c:v>1080</c:v>
                </c:pt>
                <c:pt idx="135">
                  <c:v>1081</c:v>
                </c:pt>
                <c:pt idx="136">
                  <c:v>1082</c:v>
                </c:pt>
                <c:pt idx="137">
                  <c:v>1083</c:v>
                </c:pt>
                <c:pt idx="138">
                  <c:v>1084</c:v>
                </c:pt>
                <c:pt idx="139">
                  <c:v>1085</c:v>
                </c:pt>
                <c:pt idx="140">
                  <c:v>1086</c:v>
                </c:pt>
                <c:pt idx="141">
                  <c:v>1087</c:v>
                </c:pt>
                <c:pt idx="142">
                  <c:v>1088</c:v>
                </c:pt>
                <c:pt idx="143">
                  <c:v>1089</c:v>
                </c:pt>
                <c:pt idx="144">
                  <c:v>1090</c:v>
                </c:pt>
                <c:pt idx="145">
                  <c:v>1091</c:v>
                </c:pt>
                <c:pt idx="146">
                  <c:v>1092</c:v>
                </c:pt>
                <c:pt idx="147">
                  <c:v>1093</c:v>
                </c:pt>
                <c:pt idx="148">
                  <c:v>1094</c:v>
                </c:pt>
                <c:pt idx="149">
                  <c:v>1095</c:v>
                </c:pt>
                <c:pt idx="150">
                  <c:v>1096</c:v>
                </c:pt>
                <c:pt idx="151">
                  <c:v>1097</c:v>
                </c:pt>
                <c:pt idx="152">
                  <c:v>1098</c:v>
                </c:pt>
                <c:pt idx="153">
                  <c:v>1099</c:v>
                </c:pt>
                <c:pt idx="154">
                  <c:v>1100</c:v>
                </c:pt>
                <c:pt idx="155">
                  <c:v>1101</c:v>
                </c:pt>
                <c:pt idx="156">
                  <c:v>1102</c:v>
                </c:pt>
                <c:pt idx="157">
                  <c:v>1103</c:v>
                </c:pt>
                <c:pt idx="158">
                  <c:v>1104</c:v>
                </c:pt>
                <c:pt idx="159">
                  <c:v>1105</c:v>
                </c:pt>
                <c:pt idx="160">
                  <c:v>1106</c:v>
                </c:pt>
                <c:pt idx="161">
                  <c:v>1107</c:v>
                </c:pt>
                <c:pt idx="162">
                  <c:v>1108</c:v>
                </c:pt>
                <c:pt idx="163">
                  <c:v>1109</c:v>
                </c:pt>
                <c:pt idx="164">
                  <c:v>1110</c:v>
                </c:pt>
                <c:pt idx="165">
                  <c:v>1111</c:v>
                </c:pt>
                <c:pt idx="166">
                  <c:v>1112</c:v>
                </c:pt>
                <c:pt idx="167">
                  <c:v>1113</c:v>
                </c:pt>
                <c:pt idx="168">
                  <c:v>1114</c:v>
                </c:pt>
                <c:pt idx="169">
                  <c:v>1115</c:v>
                </c:pt>
                <c:pt idx="170">
                  <c:v>1116</c:v>
                </c:pt>
                <c:pt idx="171">
                  <c:v>1117</c:v>
                </c:pt>
                <c:pt idx="172">
                  <c:v>1118</c:v>
                </c:pt>
                <c:pt idx="173">
                  <c:v>1119</c:v>
                </c:pt>
                <c:pt idx="174">
                  <c:v>1120</c:v>
                </c:pt>
                <c:pt idx="175">
                  <c:v>1121</c:v>
                </c:pt>
                <c:pt idx="176">
                  <c:v>1122</c:v>
                </c:pt>
                <c:pt idx="177">
                  <c:v>1123</c:v>
                </c:pt>
                <c:pt idx="178">
                  <c:v>1124</c:v>
                </c:pt>
                <c:pt idx="179">
                  <c:v>1125</c:v>
                </c:pt>
                <c:pt idx="180">
                  <c:v>1126</c:v>
                </c:pt>
                <c:pt idx="181">
                  <c:v>1127</c:v>
                </c:pt>
                <c:pt idx="182">
                  <c:v>1128</c:v>
                </c:pt>
                <c:pt idx="183">
                  <c:v>1129</c:v>
                </c:pt>
                <c:pt idx="184">
                  <c:v>1130</c:v>
                </c:pt>
                <c:pt idx="185">
                  <c:v>1131</c:v>
                </c:pt>
                <c:pt idx="186">
                  <c:v>1132</c:v>
                </c:pt>
                <c:pt idx="187">
                  <c:v>1133</c:v>
                </c:pt>
                <c:pt idx="188">
                  <c:v>1134</c:v>
                </c:pt>
                <c:pt idx="189">
                  <c:v>1135</c:v>
                </c:pt>
                <c:pt idx="190">
                  <c:v>1136</c:v>
                </c:pt>
                <c:pt idx="191">
                  <c:v>1137</c:v>
                </c:pt>
                <c:pt idx="192">
                  <c:v>1138</c:v>
                </c:pt>
                <c:pt idx="193">
                  <c:v>1139</c:v>
                </c:pt>
                <c:pt idx="194">
                  <c:v>1140</c:v>
                </c:pt>
                <c:pt idx="195">
                  <c:v>1141</c:v>
                </c:pt>
                <c:pt idx="196">
                  <c:v>1142</c:v>
                </c:pt>
                <c:pt idx="197">
                  <c:v>1143</c:v>
                </c:pt>
                <c:pt idx="198">
                  <c:v>1144</c:v>
                </c:pt>
                <c:pt idx="199">
                  <c:v>1145</c:v>
                </c:pt>
                <c:pt idx="200">
                  <c:v>1146</c:v>
                </c:pt>
                <c:pt idx="201">
                  <c:v>1147</c:v>
                </c:pt>
                <c:pt idx="202">
                  <c:v>1148</c:v>
                </c:pt>
                <c:pt idx="203">
                  <c:v>1149</c:v>
                </c:pt>
                <c:pt idx="204">
                  <c:v>1150</c:v>
                </c:pt>
                <c:pt idx="205">
                  <c:v>1151</c:v>
                </c:pt>
                <c:pt idx="206">
                  <c:v>1152</c:v>
                </c:pt>
                <c:pt idx="207">
                  <c:v>1153</c:v>
                </c:pt>
                <c:pt idx="208">
                  <c:v>1154</c:v>
                </c:pt>
                <c:pt idx="209">
                  <c:v>1155</c:v>
                </c:pt>
                <c:pt idx="210">
                  <c:v>1156</c:v>
                </c:pt>
                <c:pt idx="211">
                  <c:v>1157</c:v>
                </c:pt>
                <c:pt idx="212">
                  <c:v>1158</c:v>
                </c:pt>
                <c:pt idx="213">
                  <c:v>1159</c:v>
                </c:pt>
                <c:pt idx="214">
                  <c:v>1160</c:v>
                </c:pt>
                <c:pt idx="215">
                  <c:v>1161</c:v>
                </c:pt>
                <c:pt idx="216">
                  <c:v>1162</c:v>
                </c:pt>
                <c:pt idx="217">
                  <c:v>1163</c:v>
                </c:pt>
                <c:pt idx="218">
                  <c:v>1164</c:v>
                </c:pt>
                <c:pt idx="219">
                  <c:v>1165</c:v>
                </c:pt>
                <c:pt idx="220">
                  <c:v>1166</c:v>
                </c:pt>
                <c:pt idx="221">
                  <c:v>1167</c:v>
                </c:pt>
                <c:pt idx="222">
                  <c:v>1168</c:v>
                </c:pt>
                <c:pt idx="223">
                  <c:v>1169</c:v>
                </c:pt>
                <c:pt idx="224">
                  <c:v>1170</c:v>
                </c:pt>
                <c:pt idx="225">
                  <c:v>1171</c:v>
                </c:pt>
                <c:pt idx="226">
                  <c:v>1172</c:v>
                </c:pt>
                <c:pt idx="227">
                  <c:v>1173</c:v>
                </c:pt>
                <c:pt idx="228">
                  <c:v>1174</c:v>
                </c:pt>
                <c:pt idx="229">
                  <c:v>1175</c:v>
                </c:pt>
                <c:pt idx="230">
                  <c:v>1176</c:v>
                </c:pt>
                <c:pt idx="231">
                  <c:v>1177</c:v>
                </c:pt>
                <c:pt idx="232">
                  <c:v>1178</c:v>
                </c:pt>
                <c:pt idx="233">
                  <c:v>1179</c:v>
                </c:pt>
                <c:pt idx="234">
                  <c:v>1180</c:v>
                </c:pt>
                <c:pt idx="235">
                  <c:v>1181</c:v>
                </c:pt>
                <c:pt idx="236">
                  <c:v>1182</c:v>
                </c:pt>
                <c:pt idx="237">
                  <c:v>1183</c:v>
                </c:pt>
                <c:pt idx="238">
                  <c:v>1184</c:v>
                </c:pt>
                <c:pt idx="239">
                  <c:v>1185</c:v>
                </c:pt>
                <c:pt idx="240">
                  <c:v>1186</c:v>
                </c:pt>
                <c:pt idx="241">
                  <c:v>1187</c:v>
                </c:pt>
                <c:pt idx="242">
                  <c:v>1188</c:v>
                </c:pt>
                <c:pt idx="243">
                  <c:v>1189</c:v>
                </c:pt>
                <c:pt idx="244">
                  <c:v>1190</c:v>
                </c:pt>
                <c:pt idx="245">
                  <c:v>1191</c:v>
                </c:pt>
                <c:pt idx="246">
                  <c:v>1192</c:v>
                </c:pt>
                <c:pt idx="247">
                  <c:v>1193</c:v>
                </c:pt>
                <c:pt idx="248">
                  <c:v>1194</c:v>
                </c:pt>
                <c:pt idx="249">
                  <c:v>1195</c:v>
                </c:pt>
                <c:pt idx="250">
                  <c:v>1196</c:v>
                </c:pt>
                <c:pt idx="251">
                  <c:v>1197</c:v>
                </c:pt>
                <c:pt idx="252">
                  <c:v>1198</c:v>
                </c:pt>
                <c:pt idx="253">
                  <c:v>1199</c:v>
                </c:pt>
                <c:pt idx="254">
                  <c:v>1200</c:v>
                </c:pt>
                <c:pt idx="255">
                  <c:v>1201</c:v>
                </c:pt>
                <c:pt idx="256">
                  <c:v>1202</c:v>
                </c:pt>
                <c:pt idx="257">
                  <c:v>1203</c:v>
                </c:pt>
                <c:pt idx="258">
                  <c:v>1204</c:v>
                </c:pt>
                <c:pt idx="259">
                  <c:v>1205</c:v>
                </c:pt>
                <c:pt idx="260">
                  <c:v>1206</c:v>
                </c:pt>
              </c:numCache>
            </c:numRef>
          </c:xVal>
          <c:yVal>
            <c:numRef>
              <c:f>Graph!$H$948:$H$1206</c:f>
              <c:numCache>
                <c:formatCode>General</c:formatCode>
                <c:ptCount val="25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86-46B4-8BCC-633A424CC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954047"/>
        <c:axId val="1879955967"/>
      </c:scatterChart>
      <c:valAx>
        <c:axId val="1879954047"/>
        <c:scaling>
          <c:orientation val="minMax"/>
          <c:max val="1206"/>
          <c:min val="946"/>
        </c:scaling>
        <c:delete val="0"/>
        <c:axPos val="b"/>
        <c:numFmt formatCode="General" sourceLinked="1"/>
        <c:majorTickMark val="out"/>
        <c:minorTickMark val="none"/>
        <c:tickLblPos val="nextTo"/>
        <c:crossAx val="1879955967"/>
        <c:crosses val="autoZero"/>
        <c:crossBetween val="midCat"/>
      </c:valAx>
      <c:valAx>
        <c:axId val="18799559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799540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E78D5-73BE-2E32-8775-3D99633CF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215</xdr:row>
      <xdr:rowOff>0</xdr:rowOff>
    </xdr:from>
    <xdr:to>
      <xdr:col>14</xdr:col>
      <xdr:colOff>304800</xdr:colOff>
      <xdr:row>229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730D79-7071-3EBE-02C7-18B80F73B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457</xdr:row>
      <xdr:rowOff>0</xdr:rowOff>
    </xdr:from>
    <xdr:to>
      <xdr:col>14</xdr:col>
      <xdr:colOff>304800</xdr:colOff>
      <xdr:row>471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5E955C-56D2-5356-0B14-B45724C90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698</xdr:row>
      <xdr:rowOff>0</xdr:rowOff>
    </xdr:from>
    <xdr:to>
      <xdr:col>14</xdr:col>
      <xdr:colOff>304800</xdr:colOff>
      <xdr:row>712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7C4E84-8675-391D-D9D6-01233AF89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946</xdr:row>
      <xdr:rowOff>0</xdr:rowOff>
    </xdr:from>
    <xdr:to>
      <xdr:col>14</xdr:col>
      <xdr:colOff>304800</xdr:colOff>
      <xdr:row>960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098DEC-B36B-F277-6190-6395F14A8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342E-4FC2-4730-B9A4-6B9461CFA15D}">
  <dimension ref="A1:BH1207"/>
  <sheetViews>
    <sheetView topLeftCell="A1174" workbookViewId="0">
      <selection activeCell="W1" sqref="W1:X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9" bestFit="1" customWidth="1"/>
    <col min="4" max="4" width="11" bestFit="1" customWidth="1"/>
    <col min="5" max="5" width="9" bestFit="1" customWidth="1"/>
    <col min="6" max="6" width="11" bestFit="1" customWidth="1"/>
    <col min="7" max="7" width="10" bestFit="1" customWidth="1"/>
    <col min="8" max="8" width="11" bestFit="1" customWidth="1"/>
    <col min="9" max="9" width="9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38.105685999999999</v>
      </c>
      <c r="K3">
        <v>13.581789000000001</v>
      </c>
    </row>
    <row r="4" spans="1:60" x14ac:dyDescent="0.25">
      <c r="A4">
        <v>3</v>
      </c>
      <c r="D4">
        <v>87.530787000000004</v>
      </c>
      <c r="E4">
        <v>6.1354740000000003</v>
      </c>
    </row>
    <row r="5" spans="1:60" x14ac:dyDescent="0.25">
      <c r="A5">
        <v>4</v>
      </c>
      <c r="D5">
        <v>87.514157000000012</v>
      </c>
      <c r="E5">
        <v>6.127211</v>
      </c>
    </row>
    <row r="6" spans="1:60" x14ac:dyDescent="0.25">
      <c r="A6">
        <v>5</v>
      </c>
      <c r="D6">
        <v>87.539369000000008</v>
      </c>
      <c r="E6">
        <v>6.1531580000000003</v>
      </c>
    </row>
    <row r="7" spans="1:60" x14ac:dyDescent="0.25">
      <c r="A7">
        <v>6</v>
      </c>
      <c r="D7">
        <v>87.512945999999999</v>
      </c>
      <c r="E7">
        <v>6.158684</v>
      </c>
    </row>
    <row r="8" spans="1:60" x14ac:dyDescent="0.25">
      <c r="A8">
        <v>7</v>
      </c>
      <c r="D8">
        <v>87.490947000000006</v>
      </c>
      <c r="E8">
        <v>6.1549469999999999</v>
      </c>
    </row>
    <row r="9" spans="1:60" x14ac:dyDescent="0.25">
      <c r="A9">
        <v>8</v>
      </c>
      <c r="D9">
        <v>87.474578000000008</v>
      </c>
      <c r="E9">
        <v>6.142684</v>
      </c>
      <c r="F9">
        <v>80.250526000000008</v>
      </c>
      <c r="G9">
        <v>8.0630520000000008</v>
      </c>
    </row>
    <row r="10" spans="1:60" x14ac:dyDescent="0.25">
      <c r="A10">
        <v>9</v>
      </c>
      <c r="D10">
        <v>87.495051000000004</v>
      </c>
      <c r="E10">
        <v>6.1273679999999997</v>
      </c>
      <c r="F10">
        <v>80.26447300000001</v>
      </c>
      <c r="G10">
        <v>8.0948419999999999</v>
      </c>
    </row>
    <row r="11" spans="1:60" x14ac:dyDescent="0.25">
      <c r="A11">
        <v>10</v>
      </c>
      <c r="D11">
        <v>87.475158000000008</v>
      </c>
      <c r="E11">
        <v>6.1224210000000001</v>
      </c>
      <c r="F11">
        <v>80.250211000000007</v>
      </c>
      <c r="G11">
        <v>8.0788949999999993</v>
      </c>
    </row>
    <row r="12" spans="1:60" x14ac:dyDescent="0.25">
      <c r="A12">
        <v>11</v>
      </c>
      <c r="D12">
        <v>87.472735</v>
      </c>
      <c r="E12">
        <v>6.1238950000000001</v>
      </c>
      <c r="F12">
        <v>80.234473000000008</v>
      </c>
      <c r="G12">
        <v>8.0698419999999995</v>
      </c>
    </row>
    <row r="13" spans="1:60" x14ac:dyDescent="0.25">
      <c r="A13">
        <v>12</v>
      </c>
      <c r="D13">
        <v>87.449105000000003</v>
      </c>
      <c r="E13">
        <v>6.1529999999999996</v>
      </c>
      <c r="F13">
        <v>80.209000000000003</v>
      </c>
      <c r="G13">
        <v>8.0609470000000005</v>
      </c>
    </row>
    <row r="14" spans="1:60" x14ac:dyDescent="0.25">
      <c r="A14">
        <v>13</v>
      </c>
      <c r="D14">
        <v>87.459788000000003</v>
      </c>
      <c r="E14">
        <v>6.0860000000000003</v>
      </c>
      <c r="F14">
        <v>80.174210000000002</v>
      </c>
      <c r="G14">
        <v>8.0456839999999996</v>
      </c>
    </row>
    <row r="15" spans="1:60" x14ac:dyDescent="0.25">
      <c r="A15">
        <v>14</v>
      </c>
      <c r="F15">
        <v>80.160841000000005</v>
      </c>
      <c r="G15">
        <v>8.0874199999999998</v>
      </c>
    </row>
    <row r="16" spans="1:60" x14ac:dyDescent="0.25">
      <c r="A16">
        <v>15</v>
      </c>
      <c r="F16">
        <v>80.179842000000008</v>
      </c>
      <c r="G16">
        <v>8.0831049999999998</v>
      </c>
      <c r="H16">
        <v>86.067264000000009</v>
      </c>
      <c r="I16">
        <v>5.2806319999999998</v>
      </c>
    </row>
    <row r="17" spans="1:9" x14ac:dyDescent="0.25">
      <c r="A17">
        <v>16</v>
      </c>
      <c r="F17">
        <v>80.234316000000007</v>
      </c>
      <c r="G17">
        <v>8.1147899999999993</v>
      </c>
      <c r="H17">
        <v>86.035630000000012</v>
      </c>
      <c r="I17">
        <v>5.2714730000000003</v>
      </c>
    </row>
    <row r="18" spans="1:9" x14ac:dyDescent="0.25">
      <c r="A18">
        <v>17</v>
      </c>
      <c r="F18">
        <v>80.234316000000007</v>
      </c>
      <c r="G18">
        <v>8.1147899999999993</v>
      </c>
      <c r="H18">
        <v>86.051631000000015</v>
      </c>
      <c r="I18">
        <v>5.2876320000000003</v>
      </c>
    </row>
    <row r="19" spans="1:9" x14ac:dyDescent="0.25">
      <c r="A19">
        <v>18</v>
      </c>
      <c r="F19">
        <v>80.234316000000007</v>
      </c>
      <c r="G19">
        <v>8.1147899999999993</v>
      </c>
      <c r="H19">
        <v>86.065841000000006</v>
      </c>
      <c r="I19">
        <v>5.3128950000000001</v>
      </c>
    </row>
    <row r="20" spans="1:9" x14ac:dyDescent="0.25">
      <c r="A20">
        <v>19</v>
      </c>
      <c r="H20">
        <v>86.069106000000005</v>
      </c>
      <c r="I20">
        <v>5.2822100000000001</v>
      </c>
    </row>
    <row r="21" spans="1:9" x14ac:dyDescent="0.25">
      <c r="A21">
        <v>20</v>
      </c>
      <c r="H21">
        <v>86.124474000000006</v>
      </c>
      <c r="I21">
        <v>5.2600530000000001</v>
      </c>
    </row>
    <row r="22" spans="1:9" x14ac:dyDescent="0.25">
      <c r="A22">
        <v>21</v>
      </c>
      <c r="B22">
        <v>101.11531500000001</v>
      </c>
      <c r="C22">
        <v>7.0363160000000002</v>
      </c>
      <c r="H22">
        <v>86.149472000000003</v>
      </c>
      <c r="I22">
        <v>5.2350000000000003</v>
      </c>
    </row>
    <row r="23" spans="1:9" x14ac:dyDescent="0.25">
      <c r="A23">
        <v>22</v>
      </c>
      <c r="B23">
        <v>101.183841</v>
      </c>
      <c r="C23">
        <v>7.0676319999999997</v>
      </c>
      <c r="H23">
        <v>86.089473000000012</v>
      </c>
      <c r="I23">
        <v>5.24221</v>
      </c>
    </row>
    <row r="24" spans="1:9" x14ac:dyDescent="0.25">
      <c r="A24">
        <v>23</v>
      </c>
      <c r="B24">
        <v>101.16894600000001</v>
      </c>
      <c r="C24">
        <v>7.0559479999999999</v>
      </c>
      <c r="H24">
        <v>86.118367000000006</v>
      </c>
      <c r="I24">
        <v>5.217263</v>
      </c>
    </row>
    <row r="25" spans="1:9" x14ac:dyDescent="0.25">
      <c r="A25">
        <v>24</v>
      </c>
      <c r="B25">
        <v>101.16284300000001</v>
      </c>
      <c r="C25">
        <v>7.0477369999999997</v>
      </c>
      <c r="H25">
        <v>86.067264000000009</v>
      </c>
      <c r="I25">
        <v>5.2806319999999998</v>
      </c>
    </row>
    <row r="26" spans="1:9" x14ac:dyDescent="0.25">
      <c r="A26">
        <v>25</v>
      </c>
      <c r="B26">
        <v>101.141368</v>
      </c>
      <c r="C26">
        <v>7.0481579999999999</v>
      </c>
      <c r="H26">
        <v>86.067264000000009</v>
      </c>
      <c r="I26">
        <v>5.2806319999999998</v>
      </c>
    </row>
    <row r="27" spans="1:9" x14ac:dyDescent="0.25">
      <c r="A27">
        <v>26</v>
      </c>
      <c r="B27">
        <v>101.122786</v>
      </c>
      <c r="C27">
        <v>7.0393160000000004</v>
      </c>
    </row>
    <row r="28" spans="1:9" x14ac:dyDescent="0.25">
      <c r="A28">
        <v>27</v>
      </c>
      <c r="B28">
        <v>101.11220800000001</v>
      </c>
      <c r="C28">
        <v>7.0512110000000003</v>
      </c>
    </row>
    <row r="29" spans="1:9" x14ac:dyDescent="0.25">
      <c r="A29">
        <v>28</v>
      </c>
      <c r="B29">
        <v>101.117368</v>
      </c>
      <c r="C29">
        <v>7.0507369999999998</v>
      </c>
    </row>
    <row r="30" spans="1:9" x14ac:dyDescent="0.25">
      <c r="A30">
        <v>29</v>
      </c>
      <c r="B30">
        <v>101.19073600000002</v>
      </c>
      <c r="C30">
        <v>7.0588420000000003</v>
      </c>
    </row>
    <row r="31" spans="1:9" x14ac:dyDescent="0.25">
      <c r="A31">
        <v>30</v>
      </c>
      <c r="B31">
        <v>101.147839</v>
      </c>
      <c r="C31">
        <v>7.0705260000000001</v>
      </c>
    </row>
    <row r="32" spans="1:9" x14ac:dyDescent="0.25">
      <c r="A32">
        <v>31</v>
      </c>
      <c r="B32">
        <v>101.11531500000001</v>
      </c>
      <c r="C32">
        <v>7.0363160000000002</v>
      </c>
      <c r="D32">
        <v>111.48236700000001</v>
      </c>
      <c r="E32">
        <v>5.6878950000000001</v>
      </c>
    </row>
    <row r="33" spans="1:9" x14ac:dyDescent="0.25">
      <c r="A33">
        <v>32</v>
      </c>
      <c r="D33">
        <v>111.48236700000001</v>
      </c>
      <c r="E33">
        <v>5.6878950000000001</v>
      </c>
    </row>
    <row r="34" spans="1:9" x14ac:dyDescent="0.25">
      <c r="A34">
        <v>33</v>
      </c>
      <c r="D34">
        <v>111.474368</v>
      </c>
      <c r="E34">
        <v>5.6788420000000004</v>
      </c>
      <c r="F34">
        <v>101.31684000000001</v>
      </c>
      <c r="G34">
        <v>8.6209480000000003</v>
      </c>
    </row>
    <row r="35" spans="1:9" x14ac:dyDescent="0.25">
      <c r="A35">
        <v>34</v>
      </c>
      <c r="D35">
        <v>111.47042</v>
      </c>
      <c r="E35">
        <v>5.647316</v>
      </c>
      <c r="F35">
        <v>101.33168500000001</v>
      </c>
      <c r="G35">
        <v>8.6134740000000001</v>
      </c>
    </row>
    <row r="36" spans="1:9" x14ac:dyDescent="0.25">
      <c r="A36">
        <v>35</v>
      </c>
      <c r="D36">
        <v>111.48057800000001</v>
      </c>
      <c r="E36">
        <v>5.6225269999999998</v>
      </c>
      <c r="F36">
        <v>101.312735</v>
      </c>
      <c r="G36">
        <v>8.6050529999999998</v>
      </c>
    </row>
    <row r="37" spans="1:9" x14ac:dyDescent="0.25">
      <c r="A37">
        <v>36</v>
      </c>
      <c r="D37">
        <v>111.502154</v>
      </c>
      <c r="E37">
        <v>5.648053</v>
      </c>
      <c r="F37">
        <v>101.32552600000001</v>
      </c>
      <c r="G37">
        <v>8.6227889999999991</v>
      </c>
    </row>
    <row r="38" spans="1:9" x14ac:dyDescent="0.25">
      <c r="A38">
        <v>37</v>
      </c>
      <c r="D38">
        <v>111.48510300000001</v>
      </c>
      <c r="E38">
        <v>5.6686839999999998</v>
      </c>
      <c r="F38">
        <v>101.33531500000001</v>
      </c>
      <c r="G38">
        <v>8.6097370000000009</v>
      </c>
    </row>
    <row r="39" spans="1:9" x14ac:dyDescent="0.25">
      <c r="A39">
        <v>38</v>
      </c>
      <c r="D39">
        <v>111.45147200000001</v>
      </c>
      <c r="E39">
        <v>5.6622630000000003</v>
      </c>
      <c r="F39">
        <v>101.342105</v>
      </c>
      <c r="G39">
        <v>8.630369</v>
      </c>
    </row>
    <row r="40" spans="1:9" x14ac:dyDescent="0.25">
      <c r="A40">
        <v>39</v>
      </c>
      <c r="D40">
        <v>111.44347300000001</v>
      </c>
      <c r="E40">
        <v>5.6843680000000001</v>
      </c>
      <c r="F40">
        <v>101.29047300000001</v>
      </c>
      <c r="G40">
        <v>8.6159999999999997</v>
      </c>
    </row>
    <row r="41" spans="1:9" x14ac:dyDescent="0.25">
      <c r="A41">
        <v>40</v>
      </c>
      <c r="D41">
        <v>111.48236700000001</v>
      </c>
      <c r="E41">
        <v>5.6878950000000001</v>
      </c>
      <c r="F41">
        <v>101.28152700000001</v>
      </c>
      <c r="G41">
        <v>8.5817370000000004</v>
      </c>
      <c r="H41">
        <v>108.40889300000001</v>
      </c>
      <c r="I41">
        <v>5.7538419999999997</v>
      </c>
    </row>
    <row r="42" spans="1:9" x14ac:dyDescent="0.25">
      <c r="A42">
        <v>41</v>
      </c>
      <c r="F42">
        <v>101.29484300000001</v>
      </c>
      <c r="G42">
        <v>8.6025790000000004</v>
      </c>
      <c r="H42">
        <v>108.45721</v>
      </c>
      <c r="I42">
        <v>5.7467889999999997</v>
      </c>
    </row>
    <row r="43" spans="1:9" x14ac:dyDescent="0.25">
      <c r="A43">
        <v>42</v>
      </c>
      <c r="F43">
        <v>101.31684000000001</v>
      </c>
      <c r="G43">
        <v>8.6209480000000003</v>
      </c>
      <c r="H43">
        <v>108.426997</v>
      </c>
      <c r="I43">
        <v>5.7379470000000001</v>
      </c>
    </row>
    <row r="44" spans="1:9" x14ac:dyDescent="0.25">
      <c r="A44">
        <v>43</v>
      </c>
      <c r="F44">
        <v>101.31684000000001</v>
      </c>
      <c r="G44">
        <v>8.6209480000000003</v>
      </c>
      <c r="H44">
        <v>108.43957800000001</v>
      </c>
      <c r="I44">
        <v>5.7335260000000003</v>
      </c>
    </row>
    <row r="45" spans="1:9" x14ac:dyDescent="0.25">
      <c r="A45">
        <v>44</v>
      </c>
      <c r="H45">
        <v>108.42694800000001</v>
      </c>
      <c r="I45">
        <v>5.731579</v>
      </c>
    </row>
    <row r="46" spans="1:9" x14ac:dyDescent="0.25">
      <c r="A46">
        <v>45</v>
      </c>
      <c r="H46">
        <v>108.41626300000001</v>
      </c>
      <c r="I46">
        <v>5.7307370000000004</v>
      </c>
    </row>
    <row r="47" spans="1:9" x14ac:dyDescent="0.25">
      <c r="A47">
        <v>46</v>
      </c>
      <c r="H47">
        <v>108.398944</v>
      </c>
      <c r="I47">
        <v>5.7486309999999996</v>
      </c>
    </row>
    <row r="48" spans="1:9" x14ac:dyDescent="0.25">
      <c r="A48">
        <v>47</v>
      </c>
      <c r="H48">
        <v>108.384894</v>
      </c>
      <c r="I48">
        <v>5.7338420000000001</v>
      </c>
    </row>
    <row r="49" spans="1:9" x14ac:dyDescent="0.25">
      <c r="A49">
        <v>48</v>
      </c>
      <c r="B49">
        <v>127.166785</v>
      </c>
      <c r="C49">
        <v>7.0625790000000004</v>
      </c>
      <c r="H49">
        <v>108.40889300000001</v>
      </c>
      <c r="I49">
        <v>5.7538419999999997</v>
      </c>
    </row>
    <row r="50" spans="1:9" x14ac:dyDescent="0.25">
      <c r="A50">
        <v>49</v>
      </c>
      <c r="B50">
        <v>127.19742100000001</v>
      </c>
      <c r="C50">
        <v>7.0931579999999999</v>
      </c>
    </row>
    <row r="51" spans="1:9" x14ac:dyDescent="0.25">
      <c r="A51">
        <v>50</v>
      </c>
      <c r="B51">
        <v>127.21405300000001</v>
      </c>
      <c r="C51">
        <v>7.1085789999999998</v>
      </c>
    </row>
    <row r="52" spans="1:9" x14ac:dyDescent="0.25">
      <c r="A52">
        <v>51</v>
      </c>
      <c r="B52">
        <v>127.20342200000002</v>
      </c>
      <c r="C52">
        <v>7.1073680000000001</v>
      </c>
    </row>
    <row r="53" spans="1:9" x14ac:dyDescent="0.25">
      <c r="A53">
        <v>52</v>
      </c>
      <c r="B53">
        <v>127.23257700000001</v>
      </c>
      <c r="C53">
        <v>7.0672629999999996</v>
      </c>
    </row>
    <row r="54" spans="1:9" x14ac:dyDescent="0.25">
      <c r="A54">
        <v>53</v>
      </c>
      <c r="B54">
        <v>127.21463300000001</v>
      </c>
      <c r="C54">
        <v>7.0947370000000003</v>
      </c>
    </row>
    <row r="55" spans="1:9" x14ac:dyDescent="0.25">
      <c r="A55">
        <v>54</v>
      </c>
      <c r="B55">
        <v>127.21194700000001</v>
      </c>
      <c r="C55">
        <v>7.0952109999999999</v>
      </c>
    </row>
    <row r="56" spans="1:9" x14ac:dyDescent="0.25">
      <c r="A56">
        <v>55</v>
      </c>
      <c r="B56">
        <v>127.220786</v>
      </c>
      <c r="C56">
        <v>7.0960530000000004</v>
      </c>
    </row>
    <row r="57" spans="1:9" x14ac:dyDescent="0.25">
      <c r="A57">
        <v>56</v>
      </c>
      <c r="B57">
        <v>127.166785</v>
      </c>
      <c r="C57">
        <v>7.0625790000000004</v>
      </c>
    </row>
    <row r="58" spans="1:9" x14ac:dyDescent="0.25">
      <c r="A58">
        <v>57</v>
      </c>
      <c r="B58">
        <v>127.166785</v>
      </c>
      <c r="C58">
        <v>7.0625790000000004</v>
      </c>
    </row>
    <row r="59" spans="1:9" x14ac:dyDescent="0.25">
      <c r="A59">
        <v>58</v>
      </c>
      <c r="D59">
        <v>136.88131600000003</v>
      </c>
      <c r="E59">
        <v>5.7407890000000004</v>
      </c>
      <c r="F59">
        <v>126.99710400000001</v>
      </c>
      <c r="G59">
        <v>8.4362110000000001</v>
      </c>
    </row>
    <row r="60" spans="1:9" x14ac:dyDescent="0.25">
      <c r="A60">
        <v>59</v>
      </c>
      <c r="D60">
        <v>136.85005100000001</v>
      </c>
      <c r="E60">
        <v>5.8176319999999997</v>
      </c>
      <c r="F60">
        <v>127.038318</v>
      </c>
      <c r="G60">
        <v>8.4810009999999991</v>
      </c>
    </row>
    <row r="61" spans="1:9" x14ac:dyDescent="0.25">
      <c r="A61">
        <v>60</v>
      </c>
      <c r="D61">
        <v>136.88036199999999</v>
      </c>
      <c r="E61">
        <v>5.738842</v>
      </c>
      <c r="F61">
        <v>127.02562600000002</v>
      </c>
      <c r="G61">
        <v>8.4676310000000008</v>
      </c>
    </row>
    <row r="62" spans="1:9" x14ac:dyDescent="0.25">
      <c r="A62">
        <v>61</v>
      </c>
      <c r="D62">
        <v>136.90383800000001</v>
      </c>
      <c r="E62">
        <v>5.7416320000000001</v>
      </c>
      <c r="F62">
        <v>126.985209</v>
      </c>
      <c r="G62">
        <v>8.4683150000000005</v>
      </c>
    </row>
    <row r="63" spans="1:9" x14ac:dyDescent="0.25">
      <c r="A63">
        <v>62</v>
      </c>
      <c r="D63">
        <v>136.84115500000001</v>
      </c>
      <c r="E63">
        <v>5.7808419999999998</v>
      </c>
      <c r="F63">
        <v>126.94752400000002</v>
      </c>
      <c r="G63">
        <v>8.450685</v>
      </c>
    </row>
    <row r="64" spans="1:9" x14ac:dyDescent="0.25">
      <c r="A64">
        <v>63</v>
      </c>
      <c r="D64">
        <v>136.81331499999999</v>
      </c>
      <c r="E64">
        <v>5.7533159999999999</v>
      </c>
      <c r="F64">
        <v>126.95489000000001</v>
      </c>
      <c r="G64">
        <v>8.4422099999999993</v>
      </c>
    </row>
    <row r="65" spans="1:9" x14ac:dyDescent="0.25">
      <c r="A65">
        <v>64</v>
      </c>
      <c r="D65">
        <v>136.86215900000002</v>
      </c>
      <c r="E65">
        <v>5.8066839999999997</v>
      </c>
      <c r="F65">
        <v>126.938468</v>
      </c>
      <c r="G65">
        <v>8.5241579999999999</v>
      </c>
    </row>
    <row r="66" spans="1:9" x14ac:dyDescent="0.25">
      <c r="A66">
        <v>65</v>
      </c>
      <c r="D66">
        <v>136.88131600000003</v>
      </c>
      <c r="E66">
        <v>5.7407890000000004</v>
      </c>
      <c r="F66">
        <v>126.97336900000001</v>
      </c>
      <c r="G66">
        <v>8.4876839999999998</v>
      </c>
    </row>
    <row r="67" spans="1:9" x14ac:dyDescent="0.25">
      <c r="A67">
        <v>66</v>
      </c>
      <c r="F67">
        <v>127.00321100000001</v>
      </c>
      <c r="G67">
        <v>8.4491049999999994</v>
      </c>
      <c r="H67">
        <v>134.75437099999999</v>
      </c>
      <c r="I67">
        <v>6.2339469999999997</v>
      </c>
    </row>
    <row r="68" spans="1:9" x14ac:dyDescent="0.25">
      <c r="A68">
        <v>67</v>
      </c>
      <c r="H68">
        <v>134.68621000000002</v>
      </c>
      <c r="I68">
        <v>6.2431580000000002</v>
      </c>
    </row>
    <row r="69" spans="1:9" x14ac:dyDescent="0.25">
      <c r="A69">
        <v>68</v>
      </c>
      <c r="H69">
        <v>134.643157</v>
      </c>
      <c r="I69">
        <v>6.2945789999999997</v>
      </c>
    </row>
    <row r="70" spans="1:9" x14ac:dyDescent="0.25">
      <c r="A70">
        <v>69</v>
      </c>
      <c r="H70">
        <v>134.71420900000001</v>
      </c>
      <c r="I70">
        <v>6.340789</v>
      </c>
    </row>
    <row r="71" spans="1:9" x14ac:dyDescent="0.25">
      <c r="A71">
        <v>70</v>
      </c>
      <c r="H71">
        <v>134.82900100000001</v>
      </c>
      <c r="I71">
        <v>6.3402630000000002</v>
      </c>
    </row>
    <row r="72" spans="1:9" x14ac:dyDescent="0.25">
      <c r="A72">
        <v>71</v>
      </c>
      <c r="H72">
        <v>134.770049</v>
      </c>
      <c r="I72">
        <v>6.2501579999999999</v>
      </c>
    </row>
    <row r="73" spans="1:9" x14ac:dyDescent="0.25">
      <c r="A73">
        <v>72</v>
      </c>
      <c r="B73">
        <v>156.18430899999998</v>
      </c>
      <c r="C73">
        <v>9.8887490000000007</v>
      </c>
      <c r="H73">
        <v>134.85031800000002</v>
      </c>
      <c r="I73">
        <v>6.2281050000000002</v>
      </c>
    </row>
    <row r="74" spans="1:9" x14ac:dyDescent="0.25">
      <c r="A74">
        <v>73</v>
      </c>
      <c r="B74">
        <v>156.177447</v>
      </c>
      <c r="C74">
        <v>9.9392250000000004</v>
      </c>
      <c r="H74">
        <v>134.75437099999999</v>
      </c>
      <c r="I74">
        <v>6.2339469999999997</v>
      </c>
    </row>
    <row r="75" spans="1:9" x14ac:dyDescent="0.25">
      <c r="A75">
        <v>74</v>
      </c>
      <c r="B75">
        <v>156.17016100000001</v>
      </c>
      <c r="C75">
        <v>9.9260339999999996</v>
      </c>
      <c r="H75">
        <v>134.75437099999999</v>
      </c>
      <c r="I75">
        <v>6.2339469999999997</v>
      </c>
    </row>
    <row r="76" spans="1:9" x14ac:dyDescent="0.25">
      <c r="A76">
        <v>75</v>
      </c>
      <c r="B76">
        <v>156.17063899999999</v>
      </c>
      <c r="C76">
        <v>9.9174179999999996</v>
      </c>
    </row>
    <row r="77" spans="1:9" x14ac:dyDescent="0.25">
      <c r="A77">
        <v>76</v>
      </c>
      <c r="B77">
        <v>156.16154399999999</v>
      </c>
      <c r="C77">
        <v>9.9290120000000002</v>
      </c>
    </row>
    <row r="78" spans="1:9" x14ac:dyDescent="0.25">
      <c r="A78">
        <v>77</v>
      </c>
      <c r="B78">
        <v>156.18531899999999</v>
      </c>
      <c r="C78">
        <v>9.9385870000000001</v>
      </c>
    </row>
    <row r="79" spans="1:9" x14ac:dyDescent="0.25">
      <c r="A79">
        <v>78</v>
      </c>
      <c r="B79">
        <v>156.18436199999999</v>
      </c>
      <c r="C79">
        <v>9.9330020000000001</v>
      </c>
    </row>
    <row r="80" spans="1:9" x14ac:dyDescent="0.25">
      <c r="A80">
        <v>79</v>
      </c>
      <c r="B80">
        <v>156.14994799999999</v>
      </c>
      <c r="C80">
        <v>9.9236400000000007</v>
      </c>
    </row>
    <row r="81" spans="1:9" x14ac:dyDescent="0.25">
      <c r="A81">
        <v>80</v>
      </c>
      <c r="B81">
        <v>156.16431</v>
      </c>
      <c r="C81">
        <v>9.9285350000000001</v>
      </c>
    </row>
    <row r="82" spans="1:9" x14ac:dyDescent="0.25">
      <c r="A82">
        <v>81</v>
      </c>
      <c r="B82">
        <v>156.16431</v>
      </c>
      <c r="C82">
        <v>9.9285350000000001</v>
      </c>
    </row>
    <row r="83" spans="1:9" x14ac:dyDescent="0.25">
      <c r="A83">
        <v>82</v>
      </c>
    </row>
    <row r="84" spans="1:9" x14ac:dyDescent="0.25">
      <c r="A84">
        <v>83</v>
      </c>
      <c r="D84">
        <v>164.554528</v>
      </c>
      <c r="E84">
        <v>8.3877710000000008</v>
      </c>
    </row>
    <row r="85" spans="1:9" x14ac:dyDescent="0.25">
      <c r="A85">
        <v>84</v>
      </c>
      <c r="D85">
        <v>164.52601799999999</v>
      </c>
      <c r="E85">
        <v>8.3522929999999995</v>
      </c>
      <c r="F85">
        <v>156.150587</v>
      </c>
      <c r="G85">
        <v>10.491427</v>
      </c>
    </row>
    <row r="86" spans="1:9" x14ac:dyDescent="0.25">
      <c r="A86">
        <v>85</v>
      </c>
      <c r="D86">
        <v>164.54107099999999</v>
      </c>
      <c r="E86">
        <v>8.3484110000000005</v>
      </c>
      <c r="F86">
        <v>156.17766</v>
      </c>
      <c r="G86">
        <v>10.491588</v>
      </c>
    </row>
    <row r="87" spans="1:9" x14ac:dyDescent="0.25">
      <c r="A87">
        <v>86</v>
      </c>
      <c r="D87">
        <v>164.49176399999999</v>
      </c>
      <c r="E87">
        <v>8.3444210000000005</v>
      </c>
      <c r="F87">
        <v>156.14739600000001</v>
      </c>
      <c r="G87">
        <v>10.508342000000001</v>
      </c>
    </row>
    <row r="88" spans="1:9" x14ac:dyDescent="0.25">
      <c r="A88">
        <v>87</v>
      </c>
      <c r="D88">
        <v>164.54356999999999</v>
      </c>
      <c r="E88">
        <v>8.3405389999999997</v>
      </c>
      <c r="F88">
        <v>156.11665299999999</v>
      </c>
      <c r="G88">
        <v>10.545042</v>
      </c>
    </row>
    <row r="89" spans="1:9" x14ac:dyDescent="0.25">
      <c r="A89">
        <v>88</v>
      </c>
      <c r="D89">
        <v>164.545378</v>
      </c>
      <c r="E89">
        <v>8.4162789999999994</v>
      </c>
      <c r="F89">
        <v>156.063571</v>
      </c>
      <c r="G89">
        <v>10.557116000000001</v>
      </c>
    </row>
    <row r="90" spans="1:9" x14ac:dyDescent="0.25">
      <c r="A90">
        <v>89</v>
      </c>
      <c r="D90">
        <v>164.51048700000001</v>
      </c>
      <c r="E90">
        <v>8.3705909999999992</v>
      </c>
      <c r="F90">
        <v>156.062082</v>
      </c>
      <c r="G90">
        <v>10.566423</v>
      </c>
    </row>
    <row r="91" spans="1:9" x14ac:dyDescent="0.25">
      <c r="A91">
        <v>90</v>
      </c>
      <c r="D91">
        <v>164.554528</v>
      </c>
      <c r="E91">
        <v>8.4275020000000005</v>
      </c>
      <c r="F91">
        <v>156.06005999999999</v>
      </c>
      <c r="G91">
        <v>10.580731</v>
      </c>
      <c r="H91">
        <v>162.25821999999999</v>
      </c>
      <c r="I91">
        <v>8.6046720000000008</v>
      </c>
    </row>
    <row r="92" spans="1:9" x14ac:dyDescent="0.25">
      <c r="A92">
        <v>91</v>
      </c>
      <c r="F92">
        <v>156.150587</v>
      </c>
      <c r="G92">
        <v>10.491427</v>
      </c>
      <c r="H92">
        <v>162.26454999999999</v>
      </c>
      <c r="I92">
        <v>8.6097249999999992</v>
      </c>
    </row>
    <row r="93" spans="1:9" x14ac:dyDescent="0.25">
      <c r="A93">
        <v>92</v>
      </c>
      <c r="F93">
        <v>156.150587</v>
      </c>
      <c r="G93">
        <v>10.491427</v>
      </c>
      <c r="H93">
        <v>162.255348</v>
      </c>
      <c r="I93">
        <v>8.6114809999999995</v>
      </c>
    </row>
    <row r="94" spans="1:9" x14ac:dyDescent="0.25">
      <c r="A94">
        <v>93</v>
      </c>
      <c r="H94">
        <v>162.26162399999998</v>
      </c>
      <c r="I94">
        <v>8.65733</v>
      </c>
    </row>
    <row r="95" spans="1:9" x14ac:dyDescent="0.25">
      <c r="A95">
        <v>94</v>
      </c>
      <c r="H95">
        <v>162.22901999999999</v>
      </c>
      <c r="I95">
        <v>8.6561590000000006</v>
      </c>
    </row>
    <row r="96" spans="1:9" x14ac:dyDescent="0.25">
      <c r="A96">
        <v>95</v>
      </c>
      <c r="H96">
        <v>162.214766</v>
      </c>
      <c r="I96">
        <v>8.6548820000000006</v>
      </c>
    </row>
    <row r="97" spans="1:9" x14ac:dyDescent="0.25">
      <c r="A97">
        <v>96</v>
      </c>
      <c r="H97">
        <v>162.179981</v>
      </c>
      <c r="I97">
        <v>8.6758389999999999</v>
      </c>
    </row>
    <row r="98" spans="1:9" x14ac:dyDescent="0.25">
      <c r="A98">
        <v>97</v>
      </c>
      <c r="H98">
        <v>162.25821999999999</v>
      </c>
      <c r="I98">
        <v>8.6046720000000008</v>
      </c>
    </row>
    <row r="99" spans="1:9" x14ac:dyDescent="0.25">
      <c r="A99">
        <v>98</v>
      </c>
      <c r="B99">
        <v>180.345125</v>
      </c>
      <c r="C99">
        <v>8.9998090000000008</v>
      </c>
    </row>
    <row r="100" spans="1:9" x14ac:dyDescent="0.25">
      <c r="A100">
        <v>99</v>
      </c>
      <c r="B100">
        <v>180.369696</v>
      </c>
      <c r="C100">
        <v>9.0036389999999997</v>
      </c>
    </row>
    <row r="101" spans="1:9" x14ac:dyDescent="0.25">
      <c r="A101">
        <v>100</v>
      </c>
      <c r="B101">
        <v>180.331187</v>
      </c>
      <c r="C101">
        <v>9.0432120000000005</v>
      </c>
    </row>
    <row r="102" spans="1:9" x14ac:dyDescent="0.25">
      <c r="A102">
        <v>101</v>
      </c>
      <c r="B102">
        <v>180.35001599999998</v>
      </c>
      <c r="C102">
        <v>9.0624120000000001</v>
      </c>
    </row>
    <row r="103" spans="1:9" x14ac:dyDescent="0.25">
      <c r="A103">
        <v>102</v>
      </c>
      <c r="B103">
        <v>180.34070800000001</v>
      </c>
      <c r="C103">
        <v>9.0379470000000008</v>
      </c>
    </row>
    <row r="104" spans="1:9" x14ac:dyDescent="0.25">
      <c r="A104">
        <v>103</v>
      </c>
      <c r="B104">
        <v>180.33523</v>
      </c>
      <c r="C104">
        <v>9.0506049999999991</v>
      </c>
    </row>
    <row r="105" spans="1:9" x14ac:dyDescent="0.25">
      <c r="A105">
        <v>104</v>
      </c>
      <c r="B105">
        <v>180.34384799999998</v>
      </c>
      <c r="C105">
        <v>9.0683699999999998</v>
      </c>
    </row>
    <row r="106" spans="1:9" x14ac:dyDescent="0.25">
      <c r="A106">
        <v>105</v>
      </c>
      <c r="B106">
        <v>180.32267999999999</v>
      </c>
      <c r="C106">
        <v>9.0927830000000007</v>
      </c>
    </row>
    <row r="107" spans="1:9" x14ac:dyDescent="0.25">
      <c r="A107">
        <v>106</v>
      </c>
      <c r="B107">
        <v>180.30337399999999</v>
      </c>
      <c r="C107">
        <v>9.0137450000000001</v>
      </c>
      <c r="D107">
        <v>188.80570799999998</v>
      </c>
      <c r="E107">
        <v>7.0544950000000002</v>
      </c>
    </row>
    <row r="108" spans="1:9" x14ac:dyDescent="0.25">
      <c r="A108">
        <v>107</v>
      </c>
      <c r="D108">
        <v>188.80788999999999</v>
      </c>
      <c r="E108">
        <v>7.0414630000000002</v>
      </c>
    </row>
    <row r="109" spans="1:9" x14ac:dyDescent="0.25">
      <c r="A109">
        <v>108</v>
      </c>
      <c r="D109">
        <v>188.79783499999999</v>
      </c>
      <c r="E109">
        <v>7.0303469999999999</v>
      </c>
      <c r="F109">
        <v>181.31581299999999</v>
      </c>
      <c r="G109">
        <v>10.857524</v>
      </c>
    </row>
    <row r="110" spans="1:9" x14ac:dyDescent="0.25">
      <c r="A110">
        <v>109</v>
      </c>
      <c r="D110">
        <v>188.810339</v>
      </c>
      <c r="E110">
        <v>7.0490690000000003</v>
      </c>
      <c r="F110">
        <v>181.32331299999998</v>
      </c>
      <c r="G110">
        <v>10.875076</v>
      </c>
    </row>
    <row r="111" spans="1:9" x14ac:dyDescent="0.25">
      <c r="A111">
        <v>110</v>
      </c>
      <c r="D111">
        <v>188.84810099999999</v>
      </c>
      <c r="E111">
        <v>7.0339099999999997</v>
      </c>
      <c r="F111">
        <v>181.29624000000001</v>
      </c>
      <c r="G111">
        <v>10.877841999999999</v>
      </c>
    </row>
    <row r="112" spans="1:9" x14ac:dyDescent="0.25">
      <c r="A112">
        <v>111</v>
      </c>
      <c r="D112">
        <v>188.79533599999999</v>
      </c>
      <c r="E112">
        <v>7.0531639999999998</v>
      </c>
      <c r="F112">
        <v>181.300017</v>
      </c>
      <c r="G112">
        <v>10.862151000000001</v>
      </c>
    </row>
    <row r="113" spans="1:9" x14ac:dyDescent="0.25">
      <c r="A113">
        <v>112</v>
      </c>
      <c r="D113">
        <v>188.80570799999998</v>
      </c>
      <c r="E113">
        <v>7.0544950000000002</v>
      </c>
      <c r="F113">
        <v>181.28597500000001</v>
      </c>
      <c r="G113">
        <v>10.872363999999999</v>
      </c>
    </row>
    <row r="114" spans="1:9" x14ac:dyDescent="0.25">
      <c r="A114">
        <v>113</v>
      </c>
      <c r="F114">
        <v>181.36677</v>
      </c>
      <c r="G114">
        <v>10.880236</v>
      </c>
      <c r="H114">
        <v>186.15006099999999</v>
      </c>
      <c r="I114">
        <v>7.2134749999999999</v>
      </c>
    </row>
    <row r="115" spans="1:9" x14ac:dyDescent="0.25">
      <c r="A115">
        <v>114</v>
      </c>
      <c r="F115">
        <v>181.35331199999999</v>
      </c>
      <c r="G115">
        <v>10.860662</v>
      </c>
      <c r="H115">
        <v>186.165964</v>
      </c>
      <c r="I115">
        <v>7.2033160000000001</v>
      </c>
    </row>
    <row r="116" spans="1:9" x14ac:dyDescent="0.25">
      <c r="A116">
        <v>115</v>
      </c>
      <c r="F116">
        <v>181.35937300000001</v>
      </c>
      <c r="G116">
        <v>10.796198</v>
      </c>
      <c r="H116">
        <v>186.16952699999999</v>
      </c>
      <c r="I116">
        <v>7.2035289999999996</v>
      </c>
    </row>
    <row r="117" spans="1:9" x14ac:dyDescent="0.25">
      <c r="A117">
        <v>116</v>
      </c>
      <c r="F117">
        <v>181.30746299999998</v>
      </c>
      <c r="G117">
        <v>10.844440000000001</v>
      </c>
      <c r="H117">
        <v>186.17256</v>
      </c>
      <c r="I117">
        <v>7.2142189999999999</v>
      </c>
    </row>
    <row r="118" spans="1:9" x14ac:dyDescent="0.25">
      <c r="A118">
        <v>117</v>
      </c>
      <c r="F118">
        <v>181.30746299999998</v>
      </c>
      <c r="G118">
        <v>10.844440000000001</v>
      </c>
      <c r="H118">
        <v>186.19580300000001</v>
      </c>
      <c r="I118">
        <v>7.2068789999999998</v>
      </c>
    </row>
    <row r="119" spans="1:9" x14ac:dyDescent="0.25">
      <c r="A119">
        <v>118</v>
      </c>
      <c r="H119">
        <v>186.170222</v>
      </c>
      <c r="I119">
        <v>7.2036350000000002</v>
      </c>
    </row>
    <row r="120" spans="1:9" x14ac:dyDescent="0.25">
      <c r="A120">
        <v>119</v>
      </c>
      <c r="H120">
        <v>186.21585299999998</v>
      </c>
      <c r="I120">
        <v>7.1672539999999998</v>
      </c>
    </row>
    <row r="121" spans="1:9" x14ac:dyDescent="0.25">
      <c r="A121">
        <v>120</v>
      </c>
      <c r="H121">
        <v>186.15006099999999</v>
      </c>
      <c r="I121">
        <v>7.2134749999999999</v>
      </c>
    </row>
    <row r="122" spans="1:9" x14ac:dyDescent="0.25">
      <c r="A122">
        <v>121</v>
      </c>
      <c r="B122">
        <v>205.99963199999999</v>
      </c>
      <c r="C122">
        <v>7.8049840000000001</v>
      </c>
    </row>
    <row r="123" spans="1:9" x14ac:dyDescent="0.25">
      <c r="A123">
        <v>122</v>
      </c>
      <c r="B123">
        <v>206.08383000000001</v>
      </c>
      <c r="C123">
        <v>7.724723</v>
      </c>
    </row>
    <row r="124" spans="1:9" x14ac:dyDescent="0.25">
      <c r="A124">
        <v>123</v>
      </c>
      <c r="B124">
        <v>206.087919</v>
      </c>
      <c r="C124">
        <v>7.733924</v>
      </c>
    </row>
    <row r="125" spans="1:9" x14ac:dyDescent="0.25">
      <c r="A125">
        <v>124</v>
      </c>
      <c r="B125">
        <v>206.04947099999998</v>
      </c>
      <c r="C125">
        <v>7.7537640000000003</v>
      </c>
    </row>
    <row r="126" spans="1:9" x14ac:dyDescent="0.25">
      <c r="A126">
        <v>125</v>
      </c>
      <c r="B126">
        <v>206.04947099999998</v>
      </c>
      <c r="C126">
        <v>7.788176</v>
      </c>
    </row>
    <row r="127" spans="1:9" x14ac:dyDescent="0.25">
      <c r="A127">
        <v>126</v>
      </c>
      <c r="B127">
        <v>206.041224</v>
      </c>
      <c r="C127">
        <v>7.7895589999999997</v>
      </c>
    </row>
    <row r="128" spans="1:9" x14ac:dyDescent="0.25">
      <c r="A128">
        <v>127</v>
      </c>
      <c r="B128">
        <v>206.046808</v>
      </c>
      <c r="C128">
        <v>7.7680179999999996</v>
      </c>
    </row>
    <row r="129" spans="1:9" x14ac:dyDescent="0.25">
      <c r="A129">
        <v>128</v>
      </c>
      <c r="B129">
        <v>206.09510299999999</v>
      </c>
      <c r="C129">
        <v>7.7605709999999997</v>
      </c>
    </row>
    <row r="130" spans="1:9" x14ac:dyDescent="0.25">
      <c r="A130">
        <v>129</v>
      </c>
      <c r="B130">
        <v>206.097658</v>
      </c>
      <c r="C130">
        <v>7.7825920000000002</v>
      </c>
      <c r="D130">
        <v>214.669532</v>
      </c>
      <c r="E130">
        <v>5.1288020000000003</v>
      </c>
    </row>
    <row r="131" spans="1:9" x14ac:dyDescent="0.25">
      <c r="A131">
        <v>130</v>
      </c>
      <c r="B131">
        <v>205.99963199999999</v>
      </c>
      <c r="C131">
        <v>7.8049840000000001</v>
      </c>
      <c r="D131">
        <v>214.742188</v>
      </c>
      <c r="E131">
        <v>5.1916149999999996</v>
      </c>
    </row>
    <row r="132" spans="1:9" x14ac:dyDescent="0.25">
      <c r="A132">
        <v>131</v>
      </c>
      <c r="D132">
        <v>214.732292</v>
      </c>
      <c r="E132">
        <v>5.2181249999999997</v>
      </c>
    </row>
    <row r="133" spans="1:9" x14ac:dyDescent="0.25">
      <c r="A133">
        <v>132</v>
      </c>
      <c r="D133">
        <v>214.731719</v>
      </c>
      <c r="E133">
        <v>5.198906</v>
      </c>
    </row>
    <row r="134" spans="1:9" x14ac:dyDescent="0.25">
      <c r="A134">
        <v>133</v>
      </c>
      <c r="D134">
        <v>214.71989600000001</v>
      </c>
      <c r="E134">
        <v>5.2007289999999999</v>
      </c>
      <c r="F134">
        <v>207.80080599999999</v>
      </c>
      <c r="G134">
        <v>8.7080179999999991</v>
      </c>
    </row>
    <row r="135" spans="1:9" x14ac:dyDescent="0.25">
      <c r="A135">
        <v>134</v>
      </c>
      <c r="D135">
        <v>214.73177100000001</v>
      </c>
      <c r="E135">
        <v>5.1932809999999998</v>
      </c>
      <c r="F135">
        <v>207.880324</v>
      </c>
      <c r="G135">
        <v>8.7449840000000005</v>
      </c>
    </row>
    <row r="136" spans="1:9" x14ac:dyDescent="0.25">
      <c r="A136">
        <v>135</v>
      </c>
      <c r="D136">
        <v>214.73947899999999</v>
      </c>
      <c r="E136">
        <v>5.1780200000000001</v>
      </c>
      <c r="F136">
        <v>207.82808900000001</v>
      </c>
      <c r="G136">
        <v>8.7072730000000007</v>
      </c>
    </row>
    <row r="137" spans="1:9" x14ac:dyDescent="0.25">
      <c r="A137">
        <v>136</v>
      </c>
      <c r="D137">
        <v>214.49713600000001</v>
      </c>
      <c r="E137">
        <v>5.1179170000000003</v>
      </c>
      <c r="F137">
        <v>207.841284</v>
      </c>
      <c r="G137">
        <v>8.7406760000000006</v>
      </c>
    </row>
    <row r="138" spans="1:9" x14ac:dyDescent="0.25">
      <c r="A138">
        <v>137</v>
      </c>
      <c r="D138">
        <v>214.50453200000001</v>
      </c>
      <c r="E138">
        <v>5.2347919999999997</v>
      </c>
      <c r="F138">
        <v>207.83372700000001</v>
      </c>
      <c r="G138">
        <v>8.7512609999999995</v>
      </c>
    </row>
    <row r="139" spans="1:9" x14ac:dyDescent="0.25">
      <c r="A139">
        <v>138</v>
      </c>
      <c r="F139">
        <v>207.839258</v>
      </c>
      <c r="G139">
        <v>8.7550369999999997</v>
      </c>
      <c r="H139">
        <v>213.415886</v>
      </c>
      <c r="I139">
        <v>5.1127609999999999</v>
      </c>
    </row>
    <row r="140" spans="1:9" x14ac:dyDescent="0.25">
      <c r="A140">
        <v>139</v>
      </c>
      <c r="F140">
        <v>207.84697199999999</v>
      </c>
      <c r="G140">
        <v>8.7654619999999994</v>
      </c>
      <c r="H140">
        <v>213.385209</v>
      </c>
      <c r="I140">
        <v>5.1192190000000002</v>
      </c>
    </row>
    <row r="141" spans="1:9" x14ac:dyDescent="0.25">
      <c r="A141">
        <v>140</v>
      </c>
      <c r="F141">
        <v>207.843569</v>
      </c>
      <c r="G141">
        <v>8.7572170000000007</v>
      </c>
      <c r="H141">
        <v>213.38401099999999</v>
      </c>
      <c r="I141">
        <v>5.0964580000000002</v>
      </c>
    </row>
    <row r="142" spans="1:9" x14ac:dyDescent="0.25">
      <c r="A142">
        <v>141</v>
      </c>
      <c r="F142">
        <v>207.770647</v>
      </c>
      <c r="G142">
        <v>8.701848</v>
      </c>
      <c r="H142">
        <v>213.382552</v>
      </c>
      <c r="I142">
        <v>5.0711979999999999</v>
      </c>
    </row>
    <row r="143" spans="1:9" x14ac:dyDescent="0.25">
      <c r="A143">
        <v>142</v>
      </c>
      <c r="F143">
        <v>207.80080599999999</v>
      </c>
      <c r="G143">
        <v>8.7080179999999991</v>
      </c>
      <c r="H143">
        <v>213.36656299999999</v>
      </c>
      <c r="I143">
        <v>5.095313</v>
      </c>
    </row>
    <row r="144" spans="1:9" x14ac:dyDescent="0.25">
      <c r="A144">
        <v>143</v>
      </c>
      <c r="B144">
        <v>226.84093799999999</v>
      </c>
      <c r="C144">
        <v>6.7584900000000001</v>
      </c>
      <c r="H144">
        <v>213.37901099999999</v>
      </c>
      <c r="I144">
        <v>5.0899479999999997</v>
      </c>
    </row>
    <row r="145" spans="1:9" x14ac:dyDescent="0.25">
      <c r="A145">
        <v>144</v>
      </c>
      <c r="B145">
        <v>226.77520899999999</v>
      </c>
      <c r="C145">
        <v>6.7293229999999999</v>
      </c>
      <c r="H145">
        <v>213.38968800000001</v>
      </c>
      <c r="I145">
        <v>5.0708330000000004</v>
      </c>
    </row>
    <row r="146" spans="1:9" x14ac:dyDescent="0.25">
      <c r="A146">
        <v>145</v>
      </c>
      <c r="B146">
        <v>226.81812600000001</v>
      </c>
      <c r="C146">
        <v>6.7286970000000004</v>
      </c>
      <c r="H146">
        <v>213.33541700000001</v>
      </c>
      <c r="I146">
        <v>5.090052</v>
      </c>
    </row>
    <row r="147" spans="1:9" x14ac:dyDescent="0.25">
      <c r="A147">
        <v>146</v>
      </c>
      <c r="B147">
        <v>226.80703099999999</v>
      </c>
      <c r="C147">
        <v>6.7168229999999998</v>
      </c>
      <c r="H147">
        <v>213.24718799999999</v>
      </c>
      <c r="I147">
        <v>5.1918230000000003</v>
      </c>
    </row>
    <row r="148" spans="1:9" x14ac:dyDescent="0.25">
      <c r="A148">
        <v>147</v>
      </c>
      <c r="B148">
        <v>226.81375</v>
      </c>
      <c r="C148">
        <v>6.6911969999999998</v>
      </c>
      <c r="H148">
        <v>212.21337699999998</v>
      </c>
      <c r="I148">
        <v>5.4499570000000004</v>
      </c>
    </row>
    <row r="149" spans="1:9" x14ac:dyDescent="0.25">
      <c r="A149">
        <v>148</v>
      </c>
      <c r="B149">
        <v>226.814741</v>
      </c>
      <c r="C149">
        <v>6.7247399999999997</v>
      </c>
    </row>
    <row r="150" spans="1:9" x14ac:dyDescent="0.25">
      <c r="A150">
        <v>149</v>
      </c>
      <c r="B150">
        <v>226.81849</v>
      </c>
      <c r="C150">
        <v>6.7235940000000003</v>
      </c>
    </row>
    <row r="151" spans="1:9" x14ac:dyDescent="0.25">
      <c r="A151">
        <v>150</v>
      </c>
      <c r="B151">
        <v>226.816667</v>
      </c>
      <c r="C151">
        <v>6.7352080000000001</v>
      </c>
    </row>
    <row r="152" spans="1:9" x14ac:dyDescent="0.25">
      <c r="A152">
        <v>151</v>
      </c>
      <c r="B152">
        <v>226.82958500000001</v>
      </c>
      <c r="C152">
        <v>6.7288540000000001</v>
      </c>
      <c r="D152">
        <v>233.65755200000001</v>
      </c>
      <c r="E152">
        <v>4.9304170000000003</v>
      </c>
    </row>
    <row r="153" spans="1:9" x14ac:dyDescent="0.25">
      <c r="A153">
        <v>152</v>
      </c>
      <c r="B153">
        <v>226.81541799999999</v>
      </c>
      <c r="C153">
        <v>6.742604</v>
      </c>
      <c r="D153">
        <v>233.669532</v>
      </c>
      <c r="E153">
        <v>4.8513539999999997</v>
      </c>
    </row>
    <row r="154" spans="1:9" x14ac:dyDescent="0.25">
      <c r="A154">
        <v>153</v>
      </c>
      <c r="B154">
        <v>226.84093799999999</v>
      </c>
      <c r="C154">
        <v>6.7584900000000001</v>
      </c>
      <c r="D154">
        <v>233.68437499999999</v>
      </c>
      <c r="E154">
        <v>4.8570830000000003</v>
      </c>
    </row>
    <row r="155" spans="1:9" x14ac:dyDescent="0.25">
      <c r="A155">
        <v>154</v>
      </c>
      <c r="D155">
        <v>233.664377</v>
      </c>
      <c r="E155">
        <v>4.8593229999999998</v>
      </c>
    </row>
    <row r="156" spans="1:9" x14ac:dyDescent="0.25">
      <c r="A156">
        <v>155</v>
      </c>
      <c r="D156">
        <v>233.68073000000001</v>
      </c>
      <c r="E156">
        <v>4.85724</v>
      </c>
    </row>
    <row r="157" spans="1:9" x14ac:dyDescent="0.25">
      <c r="A157">
        <v>156</v>
      </c>
      <c r="D157">
        <v>233.685991</v>
      </c>
      <c r="E157">
        <v>4.8619789999999998</v>
      </c>
    </row>
    <row r="158" spans="1:9" x14ac:dyDescent="0.25">
      <c r="A158">
        <v>157</v>
      </c>
      <c r="D158">
        <v>233.654741</v>
      </c>
      <c r="E158">
        <v>4.9029689999999997</v>
      </c>
    </row>
    <row r="159" spans="1:9" x14ac:dyDescent="0.25">
      <c r="A159">
        <v>158</v>
      </c>
      <c r="D159">
        <v>233.64140699999999</v>
      </c>
      <c r="E159">
        <v>4.8439579999999998</v>
      </c>
      <c r="F159">
        <v>228.28698</v>
      </c>
      <c r="G159">
        <v>8.1556770000000007</v>
      </c>
    </row>
    <row r="160" spans="1:9" x14ac:dyDescent="0.25">
      <c r="A160">
        <v>159</v>
      </c>
      <c r="D160">
        <v>233.664062</v>
      </c>
      <c r="E160">
        <v>4.8580730000000001</v>
      </c>
      <c r="F160">
        <v>228.25369799999999</v>
      </c>
      <c r="G160">
        <v>8.1639060000000008</v>
      </c>
    </row>
    <row r="161" spans="1:9" x14ac:dyDescent="0.25">
      <c r="A161">
        <v>160</v>
      </c>
      <c r="D161">
        <v>233.632814</v>
      </c>
      <c r="E161">
        <v>4.8508849999999999</v>
      </c>
      <c r="F161">
        <v>228.32244800000001</v>
      </c>
      <c r="G161">
        <v>8.1869270000000007</v>
      </c>
    </row>
    <row r="162" spans="1:9" x14ac:dyDescent="0.25">
      <c r="A162">
        <v>161</v>
      </c>
      <c r="D162">
        <v>233.65755200000001</v>
      </c>
      <c r="E162">
        <v>4.9304170000000003</v>
      </c>
      <c r="F162">
        <v>228.33395899999999</v>
      </c>
      <c r="G162">
        <v>8.2006770000000007</v>
      </c>
      <c r="H162">
        <v>231.46984399999999</v>
      </c>
      <c r="I162">
        <v>4.6780730000000004</v>
      </c>
    </row>
    <row r="163" spans="1:9" x14ac:dyDescent="0.25">
      <c r="A163">
        <v>162</v>
      </c>
      <c r="F163">
        <v>228.365938</v>
      </c>
      <c r="G163">
        <v>8.1958330000000004</v>
      </c>
      <c r="H163">
        <v>231.479637</v>
      </c>
      <c r="I163">
        <v>4.6756770000000003</v>
      </c>
    </row>
    <row r="164" spans="1:9" x14ac:dyDescent="0.25">
      <c r="A164">
        <v>163</v>
      </c>
      <c r="F164">
        <v>228.337501</v>
      </c>
      <c r="G164">
        <v>8.2408330000000003</v>
      </c>
      <c r="H164">
        <v>231.45567700000001</v>
      </c>
      <c r="I164">
        <v>4.6254689999999998</v>
      </c>
    </row>
    <row r="165" spans="1:9" x14ac:dyDescent="0.25">
      <c r="A165">
        <v>164</v>
      </c>
      <c r="F165">
        <v>228.318907</v>
      </c>
      <c r="G165">
        <v>8.1683330000000005</v>
      </c>
      <c r="H165">
        <v>231.423126</v>
      </c>
      <c r="I165">
        <v>4.6194790000000001</v>
      </c>
    </row>
    <row r="166" spans="1:9" x14ac:dyDescent="0.25">
      <c r="A166">
        <v>165</v>
      </c>
      <c r="F166">
        <v>228.245834</v>
      </c>
      <c r="G166">
        <v>8.1243750000000006</v>
      </c>
      <c r="H166">
        <v>231.461355</v>
      </c>
      <c r="I166">
        <v>4.6301040000000002</v>
      </c>
    </row>
    <row r="167" spans="1:9" x14ac:dyDescent="0.25">
      <c r="A167">
        <v>166</v>
      </c>
      <c r="F167">
        <v>228.29922099999999</v>
      </c>
      <c r="G167">
        <v>8.1879159999999995</v>
      </c>
      <c r="H167">
        <v>231.482866</v>
      </c>
      <c r="I167">
        <v>4.6381249999999996</v>
      </c>
    </row>
    <row r="168" spans="1:9" x14ac:dyDescent="0.25">
      <c r="A168">
        <v>167</v>
      </c>
      <c r="B168">
        <v>247.562343</v>
      </c>
      <c r="C168">
        <v>6.5383849999999999</v>
      </c>
      <c r="F168">
        <v>228.28698</v>
      </c>
      <c r="G168">
        <v>8.1556770000000007</v>
      </c>
      <c r="H168">
        <v>231.45656400000001</v>
      </c>
      <c r="I168">
        <v>4.6351040000000001</v>
      </c>
    </row>
    <row r="169" spans="1:9" x14ac:dyDescent="0.25">
      <c r="A169">
        <v>168</v>
      </c>
      <c r="B169">
        <v>247.524742</v>
      </c>
      <c r="C169">
        <v>6.5789059999999999</v>
      </c>
      <c r="H169">
        <v>231.414636</v>
      </c>
      <c r="I169">
        <v>4.658385</v>
      </c>
    </row>
    <row r="170" spans="1:9" x14ac:dyDescent="0.25">
      <c r="A170">
        <v>169</v>
      </c>
      <c r="B170">
        <v>247.51375200000001</v>
      </c>
      <c r="C170">
        <v>6.5525520000000004</v>
      </c>
      <c r="H170">
        <v>231.401668</v>
      </c>
      <c r="I170">
        <v>4.7054689999999999</v>
      </c>
    </row>
    <row r="171" spans="1:9" x14ac:dyDescent="0.25">
      <c r="A171">
        <v>170</v>
      </c>
      <c r="B171">
        <v>247.52817899999999</v>
      </c>
      <c r="C171">
        <v>6.5490620000000002</v>
      </c>
      <c r="H171">
        <v>231.42614700000001</v>
      </c>
      <c r="I171">
        <v>4.6723439999999998</v>
      </c>
    </row>
    <row r="172" spans="1:9" x14ac:dyDescent="0.25">
      <c r="A172">
        <v>171</v>
      </c>
      <c r="B172">
        <v>247.52229299999999</v>
      </c>
      <c r="C172">
        <v>6.5464580000000003</v>
      </c>
      <c r="H172">
        <v>231.44968800000001</v>
      </c>
      <c r="I172">
        <v>4.6786459999999996</v>
      </c>
    </row>
    <row r="173" spans="1:9" x14ac:dyDescent="0.25">
      <c r="A173">
        <v>172</v>
      </c>
      <c r="B173">
        <v>247.51281299999999</v>
      </c>
      <c r="C173">
        <v>6.5432290000000002</v>
      </c>
      <c r="H173">
        <v>231.468074</v>
      </c>
      <c r="I173">
        <v>4.6190100000000003</v>
      </c>
    </row>
    <row r="174" spans="1:9" x14ac:dyDescent="0.25">
      <c r="A174">
        <v>173</v>
      </c>
      <c r="B174">
        <v>247.49828300000001</v>
      </c>
      <c r="C174">
        <v>6.5625</v>
      </c>
    </row>
    <row r="175" spans="1:9" x14ac:dyDescent="0.25">
      <c r="A175">
        <v>174</v>
      </c>
      <c r="B175">
        <v>247.51281299999999</v>
      </c>
      <c r="C175">
        <v>6.576562</v>
      </c>
    </row>
    <row r="176" spans="1:9" x14ac:dyDescent="0.25">
      <c r="A176">
        <v>175</v>
      </c>
      <c r="B176">
        <v>247.50547</v>
      </c>
      <c r="C176">
        <v>6.5517190000000003</v>
      </c>
    </row>
    <row r="177" spans="1:9" x14ac:dyDescent="0.25">
      <c r="A177">
        <v>176</v>
      </c>
      <c r="B177">
        <v>247.510212</v>
      </c>
      <c r="C177">
        <v>6.5694790000000003</v>
      </c>
    </row>
    <row r="178" spans="1:9" x14ac:dyDescent="0.25">
      <c r="A178">
        <v>177</v>
      </c>
      <c r="B178">
        <v>247.50203299999998</v>
      </c>
      <c r="C178">
        <v>6.57125</v>
      </c>
      <c r="D178">
        <v>254.851146</v>
      </c>
      <c r="E178">
        <v>4.2818750000000003</v>
      </c>
    </row>
    <row r="179" spans="1:9" x14ac:dyDescent="0.25">
      <c r="A179">
        <v>178</v>
      </c>
      <c r="B179">
        <v>247.53088700000001</v>
      </c>
      <c r="C179">
        <v>6.5738019999999997</v>
      </c>
      <c r="D179">
        <v>254.83880199999999</v>
      </c>
      <c r="E179">
        <v>4.2879690000000004</v>
      </c>
    </row>
    <row r="180" spans="1:9" x14ac:dyDescent="0.25">
      <c r="A180">
        <v>179</v>
      </c>
      <c r="B180">
        <v>247.541774</v>
      </c>
      <c r="C180">
        <v>6.6190100000000003</v>
      </c>
      <c r="D180">
        <v>254.81849299999999</v>
      </c>
      <c r="E180">
        <v>4.3009380000000004</v>
      </c>
    </row>
    <row r="181" spans="1:9" x14ac:dyDescent="0.25">
      <c r="A181">
        <v>180</v>
      </c>
      <c r="B181">
        <v>247.55219199999999</v>
      </c>
      <c r="C181">
        <v>6.5570310000000003</v>
      </c>
      <c r="D181">
        <v>254.82500400000001</v>
      </c>
      <c r="E181">
        <v>4.2909369999999996</v>
      </c>
    </row>
    <row r="182" spans="1:9" x14ac:dyDescent="0.25">
      <c r="A182">
        <v>181</v>
      </c>
      <c r="D182">
        <v>254.84067899999999</v>
      </c>
      <c r="E182">
        <v>4.3303120000000002</v>
      </c>
    </row>
    <row r="183" spans="1:9" x14ac:dyDescent="0.25">
      <c r="A183">
        <v>182</v>
      </c>
      <c r="D183">
        <v>254.83443</v>
      </c>
      <c r="E183">
        <v>4.3477079999999999</v>
      </c>
    </row>
    <row r="184" spans="1:9" x14ac:dyDescent="0.25">
      <c r="A184">
        <v>183</v>
      </c>
      <c r="D184">
        <v>254.81062700000001</v>
      </c>
      <c r="E184">
        <v>4.3088540000000002</v>
      </c>
      <c r="F184">
        <v>247.45417</v>
      </c>
      <c r="G184">
        <v>7.7341139999999999</v>
      </c>
    </row>
    <row r="185" spans="1:9" x14ac:dyDescent="0.25">
      <c r="A185">
        <v>184</v>
      </c>
      <c r="D185">
        <v>254.81276299999999</v>
      </c>
      <c r="E185">
        <v>4.3413019999999998</v>
      </c>
      <c r="F185">
        <v>247.42672299999998</v>
      </c>
      <c r="G185">
        <v>7.71401</v>
      </c>
    </row>
    <row r="186" spans="1:9" x14ac:dyDescent="0.25">
      <c r="A186">
        <v>185</v>
      </c>
      <c r="D186">
        <v>254.79588699999999</v>
      </c>
      <c r="E186">
        <v>4.339531</v>
      </c>
      <c r="F186">
        <v>247.42739499999999</v>
      </c>
      <c r="G186">
        <v>7.7358859999999998</v>
      </c>
    </row>
    <row r="187" spans="1:9" x14ac:dyDescent="0.25">
      <c r="A187">
        <v>186</v>
      </c>
      <c r="D187">
        <v>254.78234399999999</v>
      </c>
      <c r="E187">
        <v>4.3285419999999997</v>
      </c>
      <c r="F187">
        <v>247.45276200000001</v>
      </c>
      <c r="G187">
        <v>7.735417</v>
      </c>
    </row>
    <row r="188" spans="1:9" x14ac:dyDescent="0.25">
      <c r="A188">
        <v>187</v>
      </c>
      <c r="D188">
        <v>254.82172</v>
      </c>
      <c r="E188">
        <v>4.3467190000000002</v>
      </c>
      <c r="F188">
        <v>247.468177</v>
      </c>
      <c r="G188">
        <v>7.7552079999999997</v>
      </c>
    </row>
    <row r="189" spans="1:9" x14ac:dyDescent="0.25">
      <c r="A189">
        <v>188</v>
      </c>
      <c r="D189">
        <v>254.813907</v>
      </c>
      <c r="E189">
        <v>4.3210420000000003</v>
      </c>
      <c r="F189">
        <v>247.457187</v>
      </c>
      <c r="G189">
        <v>7.759531</v>
      </c>
    </row>
    <row r="190" spans="1:9" x14ac:dyDescent="0.25">
      <c r="A190">
        <v>189</v>
      </c>
      <c r="D190">
        <v>254.778335</v>
      </c>
      <c r="E190">
        <v>4.3449479999999996</v>
      </c>
      <c r="F190">
        <v>247.46890999999999</v>
      </c>
      <c r="G190">
        <v>7.744218</v>
      </c>
      <c r="H190">
        <v>252.19094000000001</v>
      </c>
      <c r="I190">
        <v>4.373437</v>
      </c>
    </row>
    <row r="191" spans="1:9" x14ac:dyDescent="0.25">
      <c r="A191">
        <v>190</v>
      </c>
      <c r="D191">
        <v>254.851146</v>
      </c>
      <c r="E191">
        <v>4.2818750000000003</v>
      </c>
      <c r="F191">
        <v>247.49052399999999</v>
      </c>
      <c r="G191">
        <v>7.7394270000000001</v>
      </c>
      <c r="H191">
        <v>252.10057399999999</v>
      </c>
      <c r="I191">
        <v>4.4002080000000001</v>
      </c>
    </row>
    <row r="192" spans="1:9" x14ac:dyDescent="0.25">
      <c r="A192">
        <v>191</v>
      </c>
      <c r="F192">
        <v>247.46645699999999</v>
      </c>
      <c r="G192">
        <v>7.7699480000000003</v>
      </c>
      <c r="H192">
        <v>252.15901099999999</v>
      </c>
      <c r="I192">
        <v>4.3676560000000002</v>
      </c>
    </row>
    <row r="193" spans="1:9" x14ac:dyDescent="0.25">
      <c r="A193">
        <v>192</v>
      </c>
      <c r="B193">
        <v>265.95718699999998</v>
      </c>
      <c r="C193">
        <v>6.0751039999999996</v>
      </c>
      <c r="F193">
        <v>247.43661499999999</v>
      </c>
      <c r="G193">
        <v>7.7561980000000004</v>
      </c>
      <c r="H193">
        <v>252.17557500000001</v>
      </c>
      <c r="I193">
        <v>4.3517710000000003</v>
      </c>
    </row>
    <row r="194" spans="1:9" x14ac:dyDescent="0.25">
      <c r="A194">
        <v>193</v>
      </c>
      <c r="B194">
        <v>265.95718699999998</v>
      </c>
      <c r="C194">
        <v>6.0751039999999996</v>
      </c>
      <c r="F194">
        <v>247.442138</v>
      </c>
      <c r="G194">
        <v>7.7103640000000002</v>
      </c>
      <c r="H194">
        <v>252.2099</v>
      </c>
      <c r="I194">
        <v>4.3462500000000004</v>
      </c>
    </row>
    <row r="195" spans="1:9" x14ac:dyDescent="0.25">
      <c r="A195">
        <v>194</v>
      </c>
      <c r="B195">
        <v>265.90068000000002</v>
      </c>
      <c r="C195">
        <v>6.1008849999999999</v>
      </c>
      <c r="F195">
        <v>247.492817</v>
      </c>
      <c r="G195">
        <v>7.7327079999999997</v>
      </c>
      <c r="H195">
        <v>252.24687900000001</v>
      </c>
      <c r="I195">
        <v>4.32</v>
      </c>
    </row>
    <row r="196" spans="1:9" x14ac:dyDescent="0.25">
      <c r="A196">
        <v>195</v>
      </c>
      <c r="B196">
        <v>265.93036999999998</v>
      </c>
      <c r="C196">
        <v>6.0997919999999999</v>
      </c>
      <c r="F196">
        <v>247.492817</v>
      </c>
      <c r="G196">
        <v>7.7327079999999997</v>
      </c>
      <c r="H196">
        <v>252.24760800000001</v>
      </c>
      <c r="I196">
        <v>4.3102080000000003</v>
      </c>
    </row>
    <row r="197" spans="1:9" x14ac:dyDescent="0.25">
      <c r="A197">
        <v>196</v>
      </c>
      <c r="B197">
        <v>265.92667</v>
      </c>
      <c r="C197">
        <v>6.1020310000000002</v>
      </c>
      <c r="H197">
        <v>252.23921899999999</v>
      </c>
      <c r="I197">
        <v>4.3035940000000004</v>
      </c>
    </row>
    <row r="198" spans="1:9" x14ac:dyDescent="0.25">
      <c r="A198">
        <v>197</v>
      </c>
      <c r="B198">
        <v>265.94641100000001</v>
      </c>
      <c r="C198">
        <v>6.0865099999999996</v>
      </c>
      <c r="H198">
        <v>252.188804</v>
      </c>
      <c r="I198">
        <v>4.3123959999999997</v>
      </c>
    </row>
    <row r="199" spans="1:9" x14ac:dyDescent="0.25">
      <c r="A199">
        <v>198</v>
      </c>
      <c r="B199">
        <v>265.95135800000003</v>
      </c>
      <c r="C199">
        <v>6.0838020000000004</v>
      </c>
      <c r="H199">
        <v>252.15895799999998</v>
      </c>
      <c r="I199">
        <v>4.3408850000000001</v>
      </c>
    </row>
    <row r="200" spans="1:9" x14ac:dyDescent="0.25">
      <c r="A200">
        <v>199</v>
      </c>
      <c r="B200">
        <v>265.937816</v>
      </c>
      <c r="C200">
        <v>6.0931769999999998</v>
      </c>
      <c r="H200">
        <v>252.16172</v>
      </c>
      <c r="I200">
        <v>4.3479169999999998</v>
      </c>
    </row>
    <row r="201" spans="1:9" x14ac:dyDescent="0.25">
      <c r="A201">
        <v>200</v>
      </c>
      <c r="B201">
        <v>265.92370199999999</v>
      </c>
      <c r="C201">
        <v>6.0797920000000003</v>
      </c>
      <c r="H201">
        <v>252.16968900000001</v>
      </c>
      <c r="I201">
        <v>4.3539580000000004</v>
      </c>
    </row>
    <row r="202" spans="1:9" x14ac:dyDescent="0.25">
      <c r="A202">
        <v>201</v>
      </c>
      <c r="B202">
        <v>265.93724400000002</v>
      </c>
      <c r="C202">
        <v>6.1026559999999996</v>
      </c>
      <c r="H202">
        <v>252.19890900000001</v>
      </c>
      <c r="I202">
        <v>4.3565630000000004</v>
      </c>
    </row>
    <row r="203" spans="1:9" x14ac:dyDescent="0.25">
      <c r="A203">
        <v>202</v>
      </c>
      <c r="B203">
        <v>265.95427699999999</v>
      </c>
      <c r="C203">
        <v>6.1158330000000003</v>
      </c>
      <c r="H203">
        <v>252.21396200000001</v>
      </c>
      <c r="I203">
        <v>4.3965110000000003</v>
      </c>
    </row>
    <row r="204" spans="1:9" x14ac:dyDescent="0.25">
      <c r="A204">
        <v>203</v>
      </c>
      <c r="B204">
        <v>265.94833699999998</v>
      </c>
      <c r="C204">
        <v>6.1116149999999996</v>
      </c>
      <c r="H204">
        <v>252.19094000000001</v>
      </c>
      <c r="I204">
        <v>4.373437</v>
      </c>
    </row>
    <row r="205" spans="1:9" x14ac:dyDescent="0.25">
      <c r="A205">
        <v>204</v>
      </c>
      <c r="B205">
        <v>265.95422300000001</v>
      </c>
      <c r="C205">
        <v>6.12974</v>
      </c>
      <c r="D205">
        <v>271.540054</v>
      </c>
      <c r="E205">
        <v>4.3666140000000002</v>
      </c>
      <c r="H205">
        <v>252.19094000000001</v>
      </c>
      <c r="I205">
        <v>4.373437</v>
      </c>
    </row>
    <row r="206" spans="1:9" x14ac:dyDescent="0.25">
      <c r="A206">
        <v>205</v>
      </c>
      <c r="B206">
        <v>265.95849199999998</v>
      </c>
      <c r="C206">
        <v>6.1263019999999999</v>
      </c>
      <c r="D206">
        <v>271.540054</v>
      </c>
      <c r="E206">
        <v>4.3666140000000002</v>
      </c>
      <c r="H206">
        <v>252.19094000000001</v>
      </c>
      <c r="I206">
        <v>4.373437</v>
      </c>
    </row>
    <row r="207" spans="1:9" x14ac:dyDescent="0.25">
      <c r="A207">
        <v>206</v>
      </c>
      <c r="B207">
        <v>265.96526299999999</v>
      </c>
      <c r="C207">
        <v>6.1304689999999997</v>
      </c>
      <c r="D207">
        <v>271.62473999999997</v>
      </c>
      <c r="E207">
        <v>4.3527079999999998</v>
      </c>
    </row>
    <row r="208" spans="1:9" x14ac:dyDescent="0.25">
      <c r="A208">
        <v>207</v>
      </c>
      <c r="B208">
        <v>265.956253</v>
      </c>
      <c r="C208">
        <v>6.1260940000000002</v>
      </c>
      <c r="D208">
        <v>271.55823099999998</v>
      </c>
      <c r="E208">
        <v>4.3386979999999999</v>
      </c>
    </row>
    <row r="209" spans="1:11" x14ac:dyDescent="0.25">
      <c r="A209">
        <v>208</v>
      </c>
      <c r="B209">
        <v>265.989486</v>
      </c>
      <c r="C209">
        <v>6.1418749999999998</v>
      </c>
      <c r="D209">
        <v>271.628128</v>
      </c>
      <c r="E209">
        <v>4.3383330000000004</v>
      </c>
    </row>
    <row r="210" spans="1:11" x14ac:dyDescent="0.25">
      <c r="A210">
        <v>209</v>
      </c>
      <c r="B210">
        <v>265.95718699999998</v>
      </c>
      <c r="C210">
        <v>6.0751039999999996</v>
      </c>
      <c r="D210">
        <v>271.57374900000002</v>
      </c>
      <c r="E210">
        <v>4.3125</v>
      </c>
    </row>
    <row r="211" spans="1:11" x14ac:dyDescent="0.25">
      <c r="A211">
        <v>210</v>
      </c>
      <c r="B211">
        <v>265.95718699999998</v>
      </c>
      <c r="C211">
        <v>6.0751039999999996</v>
      </c>
      <c r="D211">
        <v>271.58766100000003</v>
      </c>
      <c r="E211">
        <v>4.3301040000000004</v>
      </c>
    </row>
    <row r="212" spans="1:11" x14ac:dyDescent="0.25">
      <c r="A212">
        <v>211</v>
      </c>
      <c r="D212">
        <v>271.58505600000001</v>
      </c>
      <c r="E212">
        <v>4.3271879999999996</v>
      </c>
    </row>
    <row r="213" spans="1:11" x14ac:dyDescent="0.25">
      <c r="A213">
        <v>212</v>
      </c>
      <c r="D213">
        <v>271.57755199999997</v>
      </c>
      <c r="E213">
        <v>4.3420829999999997</v>
      </c>
      <c r="F213">
        <v>264.33432700000003</v>
      </c>
      <c r="G213">
        <v>7.6365100000000004</v>
      </c>
      <c r="J213">
        <v>235.424688</v>
      </c>
      <c r="K213">
        <v>13.799272</v>
      </c>
    </row>
    <row r="214" spans="1:11" x14ac:dyDescent="0.25">
      <c r="A214">
        <v>213</v>
      </c>
    </row>
    <row r="215" spans="1:11" x14ac:dyDescent="0.25">
      <c r="A215">
        <v>214</v>
      </c>
      <c r="J215">
        <v>235.46390700000001</v>
      </c>
      <c r="K215">
        <v>13.681665000000001</v>
      </c>
    </row>
    <row r="216" spans="1:11" x14ac:dyDescent="0.25">
      <c r="A216">
        <v>215</v>
      </c>
      <c r="D216">
        <v>240.78067899999999</v>
      </c>
      <c r="E216">
        <v>7.3240100000000004</v>
      </c>
    </row>
    <row r="217" spans="1:11" x14ac:dyDescent="0.25">
      <c r="A217">
        <v>216</v>
      </c>
      <c r="D217">
        <v>240.77958599999999</v>
      </c>
      <c r="E217">
        <v>7.332344</v>
      </c>
    </row>
    <row r="218" spans="1:11" x14ac:dyDescent="0.25">
      <c r="A218">
        <v>217</v>
      </c>
      <c r="D218">
        <v>240.71994899999999</v>
      </c>
      <c r="E218">
        <v>7.3177079999999997</v>
      </c>
    </row>
    <row r="219" spans="1:11" x14ac:dyDescent="0.25">
      <c r="A219">
        <v>218</v>
      </c>
      <c r="D219">
        <v>240.713596</v>
      </c>
      <c r="E219">
        <v>7.3305210000000001</v>
      </c>
    </row>
    <row r="220" spans="1:11" x14ac:dyDescent="0.25">
      <c r="A220">
        <v>219</v>
      </c>
      <c r="D220">
        <v>240.70916700000001</v>
      </c>
      <c r="E220">
        <v>7.3364580000000004</v>
      </c>
    </row>
    <row r="221" spans="1:11" x14ac:dyDescent="0.25">
      <c r="A221">
        <v>220</v>
      </c>
      <c r="D221">
        <v>240.72979100000001</v>
      </c>
      <c r="E221">
        <v>7.328646</v>
      </c>
    </row>
    <row r="222" spans="1:11" x14ac:dyDescent="0.25">
      <c r="A222">
        <v>221</v>
      </c>
      <c r="D222">
        <v>240.75203099999999</v>
      </c>
      <c r="E222">
        <v>7.3111449999999998</v>
      </c>
    </row>
    <row r="223" spans="1:11" x14ac:dyDescent="0.25">
      <c r="A223">
        <v>222</v>
      </c>
      <c r="D223">
        <v>240.747501</v>
      </c>
      <c r="E223">
        <v>7.303229</v>
      </c>
    </row>
    <row r="224" spans="1:11" x14ac:dyDescent="0.25">
      <c r="A224">
        <v>223</v>
      </c>
      <c r="D224">
        <v>240.69552400000001</v>
      </c>
      <c r="E224">
        <v>7.3482810000000001</v>
      </c>
    </row>
    <row r="225" spans="1:9" x14ac:dyDescent="0.25">
      <c r="A225">
        <v>224</v>
      </c>
      <c r="D225">
        <v>240.70922100000001</v>
      </c>
      <c r="E225">
        <v>7.3431249999999997</v>
      </c>
    </row>
    <row r="226" spans="1:9" x14ac:dyDescent="0.25">
      <c r="A226">
        <v>225</v>
      </c>
      <c r="D226">
        <v>240.69302099999999</v>
      </c>
      <c r="E226">
        <v>7.3349479999999998</v>
      </c>
    </row>
    <row r="227" spans="1:9" x14ac:dyDescent="0.25">
      <c r="A227">
        <v>226</v>
      </c>
      <c r="D227">
        <v>240.692138</v>
      </c>
      <c r="E227">
        <v>7.3261979999999998</v>
      </c>
    </row>
    <row r="228" spans="1:9" x14ac:dyDescent="0.25">
      <c r="A228">
        <v>227</v>
      </c>
      <c r="D228">
        <v>240.67739599999999</v>
      </c>
      <c r="E228">
        <v>7.3508329999999997</v>
      </c>
    </row>
    <row r="229" spans="1:9" x14ac:dyDescent="0.25">
      <c r="A229">
        <v>228</v>
      </c>
      <c r="D229">
        <v>240.78067899999999</v>
      </c>
      <c r="E229">
        <v>7.3240100000000004</v>
      </c>
      <c r="H229">
        <v>242.50875099999999</v>
      </c>
      <c r="I229">
        <v>8.7315100000000001</v>
      </c>
    </row>
    <row r="230" spans="1:9" x14ac:dyDescent="0.25">
      <c r="A230">
        <v>229</v>
      </c>
      <c r="D230">
        <v>240.78067899999999</v>
      </c>
      <c r="E230">
        <v>7.3240100000000004</v>
      </c>
      <c r="H230">
        <v>242.459169</v>
      </c>
      <c r="I230">
        <v>8.7399480000000001</v>
      </c>
    </row>
    <row r="231" spans="1:9" x14ac:dyDescent="0.25">
      <c r="A231">
        <v>230</v>
      </c>
      <c r="H231">
        <v>242.46776199999999</v>
      </c>
      <c r="I231">
        <v>8.7367709999999992</v>
      </c>
    </row>
    <row r="232" spans="1:9" x14ac:dyDescent="0.25">
      <c r="A232">
        <v>231</v>
      </c>
      <c r="H232">
        <v>242.47177299999998</v>
      </c>
      <c r="I232">
        <v>8.7276559999999996</v>
      </c>
    </row>
    <row r="233" spans="1:9" x14ac:dyDescent="0.25">
      <c r="A233">
        <v>232</v>
      </c>
      <c r="B233">
        <v>229.564323</v>
      </c>
      <c r="C233">
        <v>6.8145829999999998</v>
      </c>
      <c r="H233">
        <v>242.50692900000001</v>
      </c>
      <c r="I233">
        <v>8.7624469999999999</v>
      </c>
    </row>
    <row r="234" spans="1:9" x14ac:dyDescent="0.25">
      <c r="A234">
        <v>233</v>
      </c>
      <c r="B234">
        <v>229.554844</v>
      </c>
      <c r="C234">
        <v>6.8416139999999999</v>
      </c>
      <c r="H234">
        <v>242.51765799999998</v>
      </c>
      <c r="I234">
        <v>8.7675520000000002</v>
      </c>
    </row>
    <row r="235" spans="1:9" x14ac:dyDescent="0.25">
      <c r="A235">
        <v>234</v>
      </c>
      <c r="B235">
        <v>229.57864499999999</v>
      </c>
      <c r="C235">
        <v>6.8105200000000004</v>
      </c>
      <c r="H235">
        <v>242.48344</v>
      </c>
      <c r="I235">
        <v>8.7737490000000005</v>
      </c>
    </row>
    <row r="236" spans="1:9" x14ac:dyDescent="0.25">
      <c r="A236">
        <v>235</v>
      </c>
      <c r="B236">
        <v>229.56802099999999</v>
      </c>
      <c r="C236">
        <v>6.8208849999999996</v>
      </c>
      <c r="H236">
        <v>242.48479399999999</v>
      </c>
      <c r="I236">
        <v>8.7411460000000005</v>
      </c>
    </row>
    <row r="237" spans="1:9" x14ac:dyDescent="0.25">
      <c r="A237">
        <v>236</v>
      </c>
      <c r="B237">
        <v>229.54682299999999</v>
      </c>
      <c r="C237">
        <v>6.8104690000000003</v>
      </c>
      <c r="H237">
        <v>242.52979199999999</v>
      </c>
      <c r="I237">
        <v>8.7058319999999991</v>
      </c>
    </row>
    <row r="238" spans="1:9" x14ac:dyDescent="0.25">
      <c r="A238">
        <v>237</v>
      </c>
      <c r="B238">
        <v>229.59156400000001</v>
      </c>
      <c r="C238">
        <v>6.7923429999999998</v>
      </c>
      <c r="H238">
        <v>242.534637</v>
      </c>
      <c r="I238">
        <v>8.7119789999999995</v>
      </c>
    </row>
    <row r="239" spans="1:9" x14ac:dyDescent="0.25">
      <c r="A239">
        <v>238</v>
      </c>
      <c r="B239">
        <v>229.57526200000001</v>
      </c>
      <c r="C239">
        <v>6.8086979999999997</v>
      </c>
      <c r="H239">
        <v>242.52625</v>
      </c>
      <c r="I239">
        <v>8.6878639999999994</v>
      </c>
    </row>
    <row r="240" spans="1:9" x14ac:dyDescent="0.25">
      <c r="A240">
        <v>239</v>
      </c>
      <c r="B240">
        <v>229.55838700000001</v>
      </c>
      <c r="C240">
        <v>6.8116659999999998</v>
      </c>
      <c r="H240">
        <v>242.51208500000001</v>
      </c>
      <c r="I240">
        <v>8.7249999999999996</v>
      </c>
    </row>
    <row r="241" spans="1:9" x14ac:dyDescent="0.25">
      <c r="A241">
        <v>240</v>
      </c>
      <c r="B241">
        <v>229.57375099999999</v>
      </c>
      <c r="C241">
        <v>6.8149480000000002</v>
      </c>
      <c r="H241">
        <v>242.50875099999999</v>
      </c>
      <c r="I241">
        <v>8.7315100000000001</v>
      </c>
    </row>
    <row r="242" spans="1:9" x14ac:dyDescent="0.25">
      <c r="A242">
        <v>241</v>
      </c>
      <c r="B242">
        <v>229.57406399999999</v>
      </c>
      <c r="C242">
        <v>6.7877080000000003</v>
      </c>
      <c r="H242">
        <v>242.50875099999999</v>
      </c>
      <c r="I242">
        <v>8.7315100000000001</v>
      </c>
    </row>
    <row r="243" spans="1:9" x14ac:dyDescent="0.25">
      <c r="A243">
        <v>242</v>
      </c>
      <c r="B243">
        <v>229.63609500000001</v>
      </c>
      <c r="C243">
        <v>6.7491139999999996</v>
      </c>
    </row>
    <row r="244" spans="1:9" x14ac:dyDescent="0.25">
      <c r="A244">
        <v>243</v>
      </c>
      <c r="B244">
        <v>229.58541600000001</v>
      </c>
      <c r="C244">
        <v>6.80375</v>
      </c>
      <c r="F244">
        <v>231.66541799999999</v>
      </c>
      <c r="G244">
        <v>5.6321349999999999</v>
      </c>
    </row>
    <row r="245" spans="1:9" x14ac:dyDescent="0.25">
      <c r="A245">
        <v>244</v>
      </c>
      <c r="F245">
        <v>231.63567900000001</v>
      </c>
      <c r="G245">
        <v>5.5922390000000002</v>
      </c>
    </row>
    <row r="246" spans="1:9" x14ac:dyDescent="0.25">
      <c r="A246">
        <v>245</v>
      </c>
      <c r="F246">
        <v>231.660574</v>
      </c>
      <c r="G246">
        <v>5.618646</v>
      </c>
    </row>
    <row r="247" spans="1:9" x14ac:dyDescent="0.25">
      <c r="A247">
        <v>246</v>
      </c>
      <c r="F247">
        <v>231.574793</v>
      </c>
      <c r="G247">
        <v>5.5869270000000002</v>
      </c>
    </row>
    <row r="248" spans="1:9" x14ac:dyDescent="0.25">
      <c r="A248">
        <v>247</v>
      </c>
      <c r="F248">
        <v>231.603126</v>
      </c>
      <c r="G248">
        <v>5.5677079999999997</v>
      </c>
    </row>
    <row r="249" spans="1:9" x14ac:dyDescent="0.25">
      <c r="A249">
        <v>248</v>
      </c>
      <c r="F249">
        <v>231.639375</v>
      </c>
      <c r="G249">
        <v>5.5963019999999997</v>
      </c>
    </row>
    <row r="250" spans="1:9" x14ac:dyDescent="0.25">
      <c r="A250">
        <v>249</v>
      </c>
      <c r="D250">
        <v>217.67192800000001</v>
      </c>
      <c r="E250">
        <v>6.8563539999999996</v>
      </c>
      <c r="F250">
        <v>231.632396</v>
      </c>
      <c r="G250">
        <v>5.6038019999999999</v>
      </c>
    </row>
    <row r="251" spans="1:9" x14ac:dyDescent="0.25">
      <c r="A251">
        <v>250</v>
      </c>
      <c r="D251">
        <v>217.66130200000001</v>
      </c>
      <c r="E251">
        <v>6.8788539999999996</v>
      </c>
      <c r="F251">
        <v>231.615678</v>
      </c>
      <c r="G251">
        <v>5.6315619999999997</v>
      </c>
    </row>
    <row r="252" spans="1:9" x14ac:dyDescent="0.25">
      <c r="A252">
        <v>251</v>
      </c>
      <c r="D252">
        <v>217.63135399999999</v>
      </c>
      <c r="E252">
        <v>6.8775000000000004</v>
      </c>
      <c r="F252">
        <v>231.565731</v>
      </c>
      <c r="G252">
        <v>5.586875</v>
      </c>
    </row>
    <row r="253" spans="1:9" x14ac:dyDescent="0.25">
      <c r="A253">
        <v>252</v>
      </c>
      <c r="D253">
        <v>217.67599000000001</v>
      </c>
      <c r="E253">
        <v>6.9106769999999997</v>
      </c>
      <c r="F253">
        <v>231.53708399999999</v>
      </c>
      <c r="G253">
        <v>5.662344</v>
      </c>
    </row>
    <row r="254" spans="1:9" x14ac:dyDescent="0.25">
      <c r="A254">
        <v>253</v>
      </c>
      <c r="D254">
        <v>217.697292</v>
      </c>
      <c r="E254">
        <v>6.9058330000000003</v>
      </c>
      <c r="F254">
        <v>231.66541799999999</v>
      </c>
      <c r="G254">
        <v>5.6321349999999999</v>
      </c>
    </row>
    <row r="255" spans="1:9" x14ac:dyDescent="0.25">
      <c r="A255">
        <v>254</v>
      </c>
      <c r="D255">
        <v>217.726146</v>
      </c>
      <c r="E255">
        <v>6.9047919999999996</v>
      </c>
      <c r="F255">
        <v>231.66541799999999</v>
      </c>
      <c r="G255">
        <v>5.6321349999999999</v>
      </c>
    </row>
    <row r="256" spans="1:9" x14ac:dyDescent="0.25">
      <c r="A256">
        <v>255</v>
      </c>
      <c r="D256">
        <v>217.75448</v>
      </c>
      <c r="E256">
        <v>6.8767699999999996</v>
      </c>
    </row>
    <row r="257" spans="1:9" x14ac:dyDescent="0.25">
      <c r="A257">
        <v>256</v>
      </c>
      <c r="D257">
        <v>217.77448000000001</v>
      </c>
      <c r="E257">
        <v>6.9017710000000001</v>
      </c>
    </row>
    <row r="258" spans="1:9" x14ac:dyDescent="0.25">
      <c r="A258">
        <v>257</v>
      </c>
      <c r="D258">
        <v>217.74083400000001</v>
      </c>
      <c r="E258">
        <v>6.8935420000000001</v>
      </c>
    </row>
    <row r="259" spans="1:9" x14ac:dyDescent="0.25">
      <c r="A259">
        <v>258</v>
      </c>
      <c r="D259">
        <v>217.749323</v>
      </c>
      <c r="E259">
        <v>6.8697910000000002</v>
      </c>
    </row>
    <row r="260" spans="1:9" x14ac:dyDescent="0.25">
      <c r="A260">
        <v>259</v>
      </c>
      <c r="D260">
        <v>217.67192800000001</v>
      </c>
      <c r="E260">
        <v>6.8563539999999996</v>
      </c>
    </row>
    <row r="261" spans="1:9" x14ac:dyDescent="0.25">
      <c r="A261">
        <v>260</v>
      </c>
    </row>
    <row r="262" spans="1:9" x14ac:dyDescent="0.25">
      <c r="A262">
        <v>261</v>
      </c>
      <c r="H262">
        <v>217.97645900000001</v>
      </c>
      <c r="I262">
        <v>7.8568749999999996</v>
      </c>
    </row>
    <row r="263" spans="1:9" x14ac:dyDescent="0.25">
      <c r="A263">
        <v>262</v>
      </c>
      <c r="B263">
        <v>206.67102599999998</v>
      </c>
      <c r="C263">
        <v>6.0252439999999998</v>
      </c>
      <c r="H263">
        <v>217.93203199999999</v>
      </c>
      <c r="I263">
        <v>7.8907290000000003</v>
      </c>
    </row>
    <row r="264" spans="1:9" x14ac:dyDescent="0.25">
      <c r="A264">
        <v>263</v>
      </c>
      <c r="B264">
        <v>206.77533199999999</v>
      </c>
      <c r="C264">
        <v>6.03918</v>
      </c>
      <c r="H264">
        <v>217.94432399999999</v>
      </c>
      <c r="I264">
        <v>7.8778649999999999</v>
      </c>
    </row>
    <row r="265" spans="1:9" x14ac:dyDescent="0.25">
      <c r="A265">
        <v>264</v>
      </c>
      <c r="B265">
        <v>206.73522800000001</v>
      </c>
      <c r="C265">
        <v>6.0112560000000004</v>
      </c>
      <c r="H265">
        <v>217.966094</v>
      </c>
      <c r="I265">
        <v>7.8756769999999996</v>
      </c>
    </row>
    <row r="266" spans="1:9" x14ac:dyDescent="0.25">
      <c r="A266">
        <v>265</v>
      </c>
      <c r="B266">
        <v>206.751925</v>
      </c>
      <c r="C266">
        <v>6.0292329999999996</v>
      </c>
      <c r="H266">
        <v>217.91255200000001</v>
      </c>
      <c r="I266">
        <v>7.8554170000000001</v>
      </c>
    </row>
    <row r="267" spans="1:9" x14ac:dyDescent="0.25">
      <c r="A267">
        <v>266</v>
      </c>
      <c r="B267">
        <v>206.715281</v>
      </c>
      <c r="C267">
        <v>6.0201909999999996</v>
      </c>
      <c r="H267">
        <v>217.99281300000001</v>
      </c>
      <c r="I267">
        <v>7.8575520000000001</v>
      </c>
    </row>
    <row r="268" spans="1:9" x14ac:dyDescent="0.25">
      <c r="A268">
        <v>267</v>
      </c>
      <c r="B268">
        <v>206.72432499999999</v>
      </c>
      <c r="C268">
        <v>6.0367860000000002</v>
      </c>
      <c r="H268">
        <v>217.973073</v>
      </c>
      <c r="I268">
        <v>7.873437</v>
      </c>
    </row>
    <row r="269" spans="1:9" x14ac:dyDescent="0.25">
      <c r="A269">
        <v>268</v>
      </c>
      <c r="B269">
        <v>206.79969199999999</v>
      </c>
      <c r="C269">
        <v>6.0173730000000001</v>
      </c>
      <c r="H269">
        <v>217.973907</v>
      </c>
      <c r="I269">
        <v>7.8986460000000003</v>
      </c>
    </row>
    <row r="270" spans="1:9" x14ac:dyDescent="0.25">
      <c r="A270">
        <v>269</v>
      </c>
      <c r="B270">
        <v>206.84192100000001</v>
      </c>
      <c r="C270">
        <v>6.0346060000000001</v>
      </c>
      <c r="H270">
        <v>217.93927199999999</v>
      </c>
      <c r="I270">
        <v>7.89</v>
      </c>
    </row>
    <row r="271" spans="1:9" x14ac:dyDescent="0.25">
      <c r="A271">
        <v>270</v>
      </c>
      <c r="B271">
        <v>206.67480699999999</v>
      </c>
      <c r="C271">
        <v>6.0368919999999999</v>
      </c>
      <c r="H271">
        <v>217.97645900000001</v>
      </c>
      <c r="I271">
        <v>7.8568749999999996</v>
      </c>
    </row>
    <row r="272" spans="1:9" x14ac:dyDescent="0.25">
      <c r="A272">
        <v>271</v>
      </c>
    </row>
    <row r="273" spans="1:7" x14ac:dyDescent="0.25">
      <c r="A273">
        <v>272</v>
      </c>
      <c r="F273">
        <v>207.71447999999998</v>
      </c>
      <c r="G273">
        <v>5.451022</v>
      </c>
    </row>
    <row r="274" spans="1:7" x14ac:dyDescent="0.25">
      <c r="A274">
        <v>273</v>
      </c>
      <c r="F274">
        <v>207.73932099999999</v>
      </c>
      <c r="G274">
        <v>5.4168209999999997</v>
      </c>
    </row>
    <row r="275" spans="1:7" x14ac:dyDescent="0.25">
      <c r="A275">
        <v>274</v>
      </c>
      <c r="F275">
        <v>207.76495599999998</v>
      </c>
      <c r="G275">
        <v>5.4480959999999996</v>
      </c>
    </row>
    <row r="276" spans="1:7" x14ac:dyDescent="0.25">
      <c r="A276">
        <v>275</v>
      </c>
      <c r="D276">
        <v>192.82574700000001</v>
      </c>
      <c r="E276">
        <v>6.5243120000000001</v>
      </c>
      <c r="F276">
        <v>207.77830299999999</v>
      </c>
      <c r="G276">
        <v>5.426342</v>
      </c>
    </row>
    <row r="277" spans="1:7" x14ac:dyDescent="0.25">
      <c r="A277">
        <v>276</v>
      </c>
      <c r="D277">
        <v>192.89808099999999</v>
      </c>
      <c r="E277">
        <v>6.5674479999999997</v>
      </c>
      <c r="F277">
        <v>207.81654599999999</v>
      </c>
      <c r="G277">
        <v>5.5503239999999998</v>
      </c>
    </row>
    <row r="278" spans="1:7" x14ac:dyDescent="0.25">
      <c r="A278">
        <v>277</v>
      </c>
      <c r="D278">
        <v>192.86856299999999</v>
      </c>
      <c r="E278">
        <v>6.5678729999999996</v>
      </c>
      <c r="F278">
        <v>207.751768</v>
      </c>
      <c r="G278">
        <v>5.5065499999999998</v>
      </c>
    </row>
    <row r="279" spans="1:7" x14ac:dyDescent="0.25">
      <c r="A279">
        <v>278</v>
      </c>
      <c r="D279">
        <v>192.847769</v>
      </c>
      <c r="E279">
        <v>6.5471830000000004</v>
      </c>
      <c r="F279">
        <v>207.72511499999999</v>
      </c>
      <c r="G279">
        <v>5.4230980000000004</v>
      </c>
    </row>
    <row r="280" spans="1:7" x14ac:dyDescent="0.25">
      <c r="A280">
        <v>279</v>
      </c>
      <c r="D280">
        <v>192.80702400000001</v>
      </c>
      <c r="E280">
        <v>6.5410130000000004</v>
      </c>
      <c r="F280">
        <v>207.72511499999999</v>
      </c>
      <c r="G280">
        <v>5.4230980000000004</v>
      </c>
    </row>
    <row r="281" spans="1:7" x14ac:dyDescent="0.25">
      <c r="A281">
        <v>280</v>
      </c>
      <c r="D281">
        <v>192.807131</v>
      </c>
      <c r="E281">
        <v>6.5227690000000003</v>
      </c>
      <c r="F281">
        <v>207.72511499999999</v>
      </c>
      <c r="G281">
        <v>5.4230980000000004</v>
      </c>
    </row>
    <row r="282" spans="1:7" x14ac:dyDescent="0.25">
      <c r="A282">
        <v>281</v>
      </c>
      <c r="D282">
        <v>192.79500400000001</v>
      </c>
      <c r="E282">
        <v>6.5288329999999997</v>
      </c>
    </row>
    <row r="283" spans="1:7" x14ac:dyDescent="0.25">
      <c r="A283">
        <v>282</v>
      </c>
      <c r="D283">
        <v>192.78596299999998</v>
      </c>
      <c r="E283">
        <v>6.5431929999999996</v>
      </c>
    </row>
    <row r="284" spans="1:7" x14ac:dyDescent="0.25">
      <c r="A284">
        <v>283</v>
      </c>
      <c r="D284">
        <v>192.82574700000001</v>
      </c>
      <c r="E284">
        <v>6.5243120000000001</v>
      </c>
    </row>
    <row r="285" spans="1:7" x14ac:dyDescent="0.25">
      <c r="A285">
        <v>284</v>
      </c>
    </row>
    <row r="286" spans="1:7" x14ac:dyDescent="0.25">
      <c r="A286">
        <v>285</v>
      </c>
      <c r="B286">
        <v>182.292834</v>
      </c>
      <c r="C286">
        <v>3.6438359999999999</v>
      </c>
    </row>
    <row r="287" spans="1:7" x14ac:dyDescent="0.25">
      <c r="A287">
        <v>286</v>
      </c>
      <c r="B287">
        <v>182.317621</v>
      </c>
      <c r="C287">
        <v>3.641124</v>
      </c>
    </row>
    <row r="288" spans="1:7" x14ac:dyDescent="0.25">
      <c r="A288">
        <v>287</v>
      </c>
      <c r="B288">
        <v>182.30389600000001</v>
      </c>
      <c r="C288">
        <v>3.6535169999999999</v>
      </c>
    </row>
    <row r="289" spans="1:9" x14ac:dyDescent="0.25">
      <c r="A289">
        <v>288</v>
      </c>
      <c r="B289">
        <v>182.29464200000001</v>
      </c>
      <c r="C289">
        <v>3.640326</v>
      </c>
    </row>
    <row r="290" spans="1:9" x14ac:dyDescent="0.25">
      <c r="A290">
        <v>289</v>
      </c>
      <c r="B290">
        <v>182.30394999999999</v>
      </c>
      <c r="C290">
        <v>3.6069239999999998</v>
      </c>
    </row>
    <row r="291" spans="1:9" x14ac:dyDescent="0.25">
      <c r="A291">
        <v>290</v>
      </c>
      <c r="B291">
        <v>182.306982</v>
      </c>
      <c r="C291">
        <v>3.622668</v>
      </c>
    </row>
    <row r="292" spans="1:9" x14ac:dyDescent="0.25">
      <c r="A292">
        <v>291</v>
      </c>
      <c r="B292">
        <v>182.302458</v>
      </c>
      <c r="C292">
        <v>3.6285180000000001</v>
      </c>
      <c r="H292">
        <v>186.79779300000001</v>
      </c>
      <c r="I292">
        <v>7.1345429999999999</v>
      </c>
    </row>
    <row r="293" spans="1:9" x14ac:dyDescent="0.25">
      <c r="A293">
        <v>292</v>
      </c>
      <c r="B293">
        <v>182.282995</v>
      </c>
      <c r="C293">
        <v>3.6467619999999998</v>
      </c>
      <c r="H293">
        <v>186.799387</v>
      </c>
      <c r="I293">
        <v>7.1052900000000001</v>
      </c>
    </row>
    <row r="294" spans="1:9" x14ac:dyDescent="0.25">
      <c r="A294">
        <v>293</v>
      </c>
      <c r="B294">
        <v>182.292834</v>
      </c>
      <c r="C294">
        <v>3.6438359999999999</v>
      </c>
      <c r="F294">
        <v>185.16517099999999</v>
      </c>
      <c r="G294">
        <v>3.910364</v>
      </c>
      <c r="H294">
        <v>186.84044900000001</v>
      </c>
      <c r="I294">
        <v>7.1169380000000002</v>
      </c>
    </row>
    <row r="295" spans="1:9" x14ac:dyDescent="0.25">
      <c r="A295">
        <v>294</v>
      </c>
      <c r="F295">
        <v>185.11703299999999</v>
      </c>
      <c r="G295">
        <v>3.9264800000000002</v>
      </c>
      <c r="H295">
        <v>186.88656499999999</v>
      </c>
      <c r="I295">
        <v>7.1277879999999998</v>
      </c>
    </row>
    <row r="296" spans="1:9" x14ac:dyDescent="0.25">
      <c r="A296">
        <v>295</v>
      </c>
      <c r="F296">
        <v>185.11490800000001</v>
      </c>
      <c r="G296">
        <v>3.8858969999999999</v>
      </c>
      <c r="H296">
        <v>186.87927500000001</v>
      </c>
      <c r="I296">
        <v>7.0988540000000002</v>
      </c>
    </row>
    <row r="297" spans="1:9" x14ac:dyDescent="0.25">
      <c r="A297">
        <v>296</v>
      </c>
      <c r="F297">
        <v>185.13878800000001</v>
      </c>
      <c r="G297">
        <v>3.9012159999999998</v>
      </c>
      <c r="H297">
        <v>186.88315799999998</v>
      </c>
      <c r="I297">
        <v>7.0996519999999999</v>
      </c>
    </row>
    <row r="298" spans="1:9" x14ac:dyDescent="0.25">
      <c r="A298">
        <v>297</v>
      </c>
      <c r="F298">
        <v>185.14197799999999</v>
      </c>
      <c r="G298">
        <v>3.9000979999999998</v>
      </c>
      <c r="H298">
        <v>186.82555600000001</v>
      </c>
      <c r="I298">
        <v>7.1103949999999996</v>
      </c>
    </row>
    <row r="299" spans="1:9" x14ac:dyDescent="0.25">
      <c r="A299">
        <v>298</v>
      </c>
      <c r="F299">
        <v>185.13112899999999</v>
      </c>
      <c r="G299">
        <v>3.9137680000000001</v>
      </c>
      <c r="H299">
        <v>186.79779300000001</v>
      </c>
      <c r="I299">
        <v>7.1345429999999999</v>
      </c>
    </row>
    <row r="300" spans="1:9" x14ac:dyDescent="0.25">
      <c r="A300">
        <v>299</v>
      </c>
      <c r="D300">
        <v>167.081513</v>
      </c>
      <c r="E300">
        <v>6.6740370000000002</v>
      </c>
      <c r="F300">
        <v>185.12894699999998</v>
      </c>
      <c r="G300">
        <v>3.923076</v>
      </c>
    </row>
    <row r="301" spans="1:9" x14ac:dyDescent="0.25">
      <c r="A301">
        <v>300</v>
      </c>
      <c r="D301">
        <v>167.03502499999999</v>
      </c>
      <c r="E301">
        <v>6.5694160000000004</v>
      </c>
      <c r="F301">
        <v>185.091555</v>
      </c>
      <c r="G301">
        <v>3.9233950000000002</v>
      </c>
    </row>
    <row r="302" spans="1:9" x14ac:dyDescent="0.25">
      <c r="A302">
        <v>301</v>
      </c>
      <c r="D302">
        <v>167.077843</v>
      </c>
      <c r="E302">
        <v>6.6177640000000002</v>
      </c>
      <c r="F302">
        <v>185.16517099999999</v>
      </c>
      <c r="G302">
        <v>3.910364</v>
      </c>
    </row>
    <row r="303" spans="1:9" x14ac:dyDescent="0.25">
      <c r="A303">
        <v>302</v>
      </c>
      <c r="D303">
        <v>167.05832099999998</v>
      </c>
      <c r="E303">
        <v>6.613137</v>
      </c>
    </row>
    <row r="304" spans="1:9" x14ac:dyDescent="0.25">
      <c r="A304">
        <v>303</v>
      </c>
      <c r="D304">
        <v>167.074332</v>
      </c>
      <c r="E304">
        <v>6.6372840000000002</v>
      </c>
    </row>
    <row r="305" spans="1:9" x14ac:dyDescent="0.25">
      <c r="A305">
        <v>304</v>
      </c>
      <c r="D305">
        <v>167.09087199999999</v>
      </c>
      <c r="E305">
        <v>6.6487730000000003</v>
      </c>
    </row>
    <row r="306" spans="1:9" x14ac:dyDescent="0.25">
      <c r="A306">
        <v>305</v>
      </c>
      <c r="D306">
        <v>167.083853</v>
      </c>
      <c r="E306">
        <v>6.6257419999999998</v>
      </c>
    </row>
    <row r="307" spans="1:9" x14ac:dyDescent="0.25">
      <c r="A307">
        <v>306</v>
      </c>
      <c r="D307">
        <v>167.043429</v>
      </c>
      <c r="E307">
        <v>6.6169659999999997</v>
      </c>
    </row>
    <row r="308" spans="1:9" x14ac:dyDescent="0.25">
      <c r="A308">
        <v>307</v>
      </c>
      <c r="D308">
        <v>167.02236600000001</v>
      </c>
      <c r="E308">
        <v>6.6202639999999997</v>
      </c>
    </row>
    <row r="309" spans="1:9" x14ac:dyDescent="0.25">
      <c r="A309">
        <v>308</v>
      </c>
      <c r="B309">
        <v>159.745384</v>
      </c>
      <c r="C309">
        <v>4.4844270000000002</v>
      </c>
      <c r="D309">
        <v>167.05358899999999</v>
      </c>
      <c r="E309">
        <v>6.6179769999999998</v>
      </c>
    </row>
    <row r="310" spans="1:9" x14ac:dyDescent="0.25">
      <c r="A310">
        <v>309</v>
      </c>
      <c r="B310">
        <v>159.74495899999999</v>
      </c>
      <c r="C310">
        <v>4.5097449999999997</v>
      </c>
      <c r="D310">
        <v>167.081513</v>
      </c>
      <c r="E310">
        <v>6.6740370000000002</v>
      </c>
    </row>
    <row r="311" spans="1:9" x14ac:dyDescent="0.25">
      <c r="A311">
        <v>310</v>
      </c>
      <c r="B311">
        <v>159.75687299999998</v>
      </c>
      <c r="C311">
        <v>4.5001179999999996</v>
      </c>
    </row>
    <row r="312" spans="1:9" x14ac:dyDescent="0.25">
      <c r="A312">
        <v>311</v>
      </c>
      <c r="B312">
        <v>159.785967</v>
      </c>
      <c r="C312">
        <v>4.4875660000000002</v>
      </c>
    </row>
    <row r="313" spans="1:9" x14ac:dyDescent="0.25">
      <c r="A313">
        <v>312</v>
      </c>
      <c r="B313">
        <v>159.79394500000001</v>
      </c>
      <c r="C313">
        <v>4.4736830000000003</v>
      </c>
    </row>
    <row r="314" spans="1:9" x14ac:dyDescent="0.25">
      <c r="A314">
        <v>313</v>
      </c>
      <c r="B314">
        <v>159.77718999999999</v>
      </c>
      <c r="C314">
        <v>4.4701719999999998</v>
      </c>
      <c r="H314">
        <v>165.25869</v>
      </c>
      <c r="I314">
        <v>7.3291599999999999</v>
      </c>
    </row>
    <row r="315" spans="1:9" x14ac:dyDescent="0.25">
      <c r="A315">
        <v>314</v>
      </c>
      <c r="B315">
        <v>159.769744</v>
      </c>
      <c r="C315">
        <v>4.4752789999999996</v>
      </c>
      <c r="H315">
        <v>165.24193600000001</v>
      </c>
      <c r="I315">
        <v>7.2949599999999997</v>
      </c>
    </row>
    <row r="316" spans="1:9" x14ac:dyDescent="0.25">
      <c r="A316">
        <v>315</v>
      </c>
      <c r="B316">
        <v>159.77447799999999</v>
      </c>
      <c r="C316">
        <v>4.4732580000000004</v>
      </c>
      <c r="F316">
        <v>162.97381899999999</v>
      </c>
      <c r="G316">
        <v>4.407197</v>
      </c>
      <c r="H316">
        <v>165.211085</v>
      </c>
      <c r="I316">
        <v>7.3109690000000001</v>
      </c>
    </row>
    <row r="317" spans="1:9" x14ac:dyDescent="0.25">
      <c r="A317">
        <v>316</v>
      </c>
      <c r="B317">
        <v>159.745384</v>
      </c>
      <c r="C317">
        <v>4.4844270000000002</v>
      </c>
      <c r="F317">
        <v>162.992062</v>
      </c>
      <c r="G317">
        <v>4.3595930000000003</v>
      </c>
      <c r="H317">
        <v>165.23736</v>
      </c>
      <c r="I317">
        <v>7.309215</v>
      </c>
    </row>
    <row r="318" spans="1:9" x14ac:dyDescent="0.25">
      <c r="A318">
        <v>317</v>
      </c>
      <c r="F318">
        <v>162.963393</v>
      </c>
      <c r="G318">
        <v>4.3695399999999998</v>
      </c>
      <c r="H318">
        <v>165.23193599999999</v>
      </c>
      <c r="I318">
        <v>7.2913430000000004</v>
      </c>
    </row>
    <row r="319" spans="1:9" x14ac:dyDescent="0.25">
      <c r="A319">
        <v>318</v>
      </c>
      <c r="F319">
        <v>162.95360700000001</v>
      </c>
      <c r="G319">
        <v>4.3793800000000003</v>
      </c>
      <c r="H319">
        <v>165.25762600000002</v>
      </c>
      <c r="I319">
        <v>7.2923</v>
      </c>
    </row>
    <row r="320" spans="1:9" x14ac:dyDescent="0.25">
      <c r="A320">
        <v>319</v>
      </c>
      <c r="F320">
        <v>162.95892499999999</v>
      </c>
      <c r="G320">
        <v>4.3916659999999998</v>
      </c>
      <c r="H320">
        <v>165.225819</v>
      </c>
      <c r="I320">
        <v>7.2896400000000003</v>
      </c>
    </row>
    <row r="321" spans="1:9" x14ac:dyDescent="0.25">
      <c r="A321">
        <v>320</v>
      </c>
      <c r="F321">
        <v>162.95153299999998</v>
      </c>
      <c r="G321">
        <v>4.3619880000000002</v>
      </c>
      <c r="H321">
        <v>165.24284</v>
      </c>
      <c r="I321">
        <v>7.3054379999999997</v>
      </c>
    </row>
    <row r="322" spans="1:9" x14ac:dyDescent="0.25">
      <c r="A322">
        <v>321</v>
      </c>
      <c r="F322">
        <v>162.982967</v>
      </c>
      <c r="G322">
        <v>4.3514559999999998</v>
      </c>
      <c r="H322">
        <v>165.25869</v>
      </c>
      <c r="I322">
        <v>7.3291599999999999</v>
      </c>
    </row>
    <row r="323" spans="1:9" x14ac:dyDescent="0.25">
      <c r="A323">
        <v>322</v>
      </c>
      <c r="F323">
        <v>162.98445699999999</v>
      </c>
      <c r="G323">
        <v>4.3617210000000002</v>
      </c>
    </row>
    <row r="324" spans="1:9" x14ac:dyDescent="0.25">
      <c r="A324">
        <v>323</v>
      </c>
      <c r="D324">
        <v>149.88365399999998</v>
      </c>
      <c r="E324">
        <v>7.0749190000000004</v>
      </c>
      <c r="F324">
        <v>163.01881599999999</v>
      </c>
      <c r="G324">
        <v>4.3541150000000002</v>
      </c>
    </row>
    <row r="325" spans="1:9" x14ac:dyDescent="0.25">
      <c r="A325">
        <v>324</v>
      </c>
      <c r="D325">
        <v>149.795468</v>
      </c>
      <c r="E325">
        <v>7.0270489999999999</v>
      </c>
      <c r="F325">
        <v>162.97381899999999</v>
      </c>
      <c r="G325">
        <v>4.407197</v>
      </c>
    </row>
    <row r="326" spans="1:9" x14ac:dyDescent="0.25">
      <c r="A326">
        <v>325</v>
      </c>
      <c r="D326">
        <v>149.859081</v>
      </c>
      <c r="E326">
        <v>7.0394959999999998</v>
      </c>
    </row>
    <row r="327" spans="1:9" x14ac:dyDescent="0.25">
      <c r="A327">
        <v>326</v>
      </c>
      <c r="D327">
        <v>149.873921</v>
      </c>
      <c r="E327">
        <v>6.9785950000000003</v>
      </c>
    </row>
    <row r="328" spans="1:9" x14ac:dyDescent="0.25">
      <c r="A328">
        <v>327</v>
      </c>
      <c r="D328">
        <v>149.82860399999998</v>
      </c>
      <c r="E328">
        <v>7.0301879999999999</v>
      </c>
    </row>
    <row r="329" spans="1:9" x14ac:dyDescent="0.25">
      <c r="A329">
        <v>328</v>
      </c>
      <c r="D329">
        <v>149.865092</v>
      </c>
      <c r="E329">
        <v>7.0007739999999998</v>
      </c>
    </row>
    <row r="330" spans="1:9" x14ac:dyDescent="0.25">
      <c r="A330">
        <v>329</v>
      </c>
      <c r="D330">
        <v>149.87636700000002</v>
      </c>
      <c r="E330">
        <v>7.0845989999999999</v>
      </c>
    </row>
    <row r="331" spans="1:9" x14ac:dyDescent="0.25">
      <c r="A331">
        <v>330</v>
      </c>
      <c r="D331">
        <v>149.89221800000001</v>
      </c>
      <c r="E331">
        <v>7.0986940000000001</v>
      </c>
    </row>
    <row r="332" spans="1:9" x14ac:dyDescent="0.25">
      <c r="A332">
        <v>331</v>
      </c>
      <c r="D332">
        <v>149.84759199999999</v>
      </c>
      <c r="E332">
        <v>7.0598130000000001</v>
      </c>
    </row>
    <row r="333" spans="1:9" x14ac:dyDescent="0.25">
      <c r="A333">
        <v>332</v>
      </c>
      <c r="B333">
        <v>133.66099800000001</v>
      </c>
      <c r="C333">
        <v>3.1235789999999999</v>
      </c>
      <c r="D333">
        <v>149.88365399999998</v>
      </c>
      <c r="E333">
        <v>7.0749190000000004</v>
      </c>
    </row>
    <row r="334" spans="1:9" x14ac:dyDescent="0.25">
      <c r="A334">
        <v>333</v>
      </c>
      <c r="B334">
        <v>133.709159</v>
      </c>
      <c r="C334">
        <v>3.0730529999999998</v>
      </c>
    </row>
    <row r="335" spans="1:9" x14ac:dyDescent="0.25">
      <c r="A335">
        <v>334</v>
      </c>
      <c r="B335">
        <v>133.67684100000002</v>
      </c>
      <c r="C335">
        <v>3.0892110000000002</v>
      </c>
    </row>
    <row r="336" spans="1:9" x14ac:dyDescent="0.25">
      <c r="A336">
        <v>335</v>
      </c>
      <c r="B336">
        <v>133.66410000000002</v>
      </c>
      <c r="C336">
        <v>3.0984210000000001</v>
      </c>
    </row>
    <row r="337" spans="1:9" x14ac:dyDescent="0.25">
      <c r="A337">
        <v>336</v>
      </c>
      <c r="B337">
        <v>133.69394199999999</v>
      </c>
      <c r="C337">
        <v>3.0764740000000002</v>
      </c>
      <c r="H337">
        <v>149.37745899999999</v>
      </c>
      <c r="I337">
        <v>7.96455</v>
      </c>
    </row>
    <row r="338" spans="1:9" x14ac:dyDescent="0.25">
      <c r="A338">
        <v>337</v>
      </c>
      <c r="B338">
        <v>133.70342200000002</v>
      </c>
      <c r="C338">
        <v>3.0916320000000002</v>
      </c>
      <c r="H338">
        <v>149.37458699999999</v>
      </c>
      <c r="I338">
        <v>7.9446570000000003</v>
      </c>
    </row>
    <row r="339" spans="1:9" x14ac:dyDescent="0.25">
      <c r="A339">
        <v>338</v>
      </c>
      <c r="B339">
        <v>133.69915300000002</v>
      </c>
      <c r="C339">
        <v>3.0794730000000001</v>
      </c>
      <c r="H339">
        <v>149.368843</v>
      </c>
      <c r="I339">
        <v>7.9646020000000002</v>
      </c>
    </row>
    <row r="340" spans="1:9" x14ac:dyDescent="0.25">
      <c r="A340">
        <v>339</v>
      </c>
      <c r="B340">
        <v>133.691104</v>
      </c>
      <c r="C340">
        <v>3.0721050000000001</v>
      </c>
      <c r="F340">
        <v>136.614203</v>
      </c>
      <c r="G340">
        <v>2.6157370000000002</v>
      </c>
      <c r="H340">
        <v>149.374481</v>
      </c>
      <c r="I340">
        <v>7.9647620000000003</v>
      </c>
    </row>
    <row r="341" spans="1:9" x14ac:dyDescent="0.25">
      <c r="A341">
        <v>340</v>
      </c>
      <c r="B341">
        <v>133.66099800000001</v>
      </c>
      <c r="C341">
        <v>3.1235789999999999</v>
      </c>
      <c r="F341">
        <v>136.659896</v>
      </c>
      <c r="G341">
        <v>2.627211</v>
      </c>
      <c r="H341">
        <v>149.39538399999998</v>
      </c>
      <c r="I341">
        <v>7.9541769999999996</v>
      </c>
    </row>
    <row r="342" spans="1:9" x14ac:dyDescent="0.25">
      <c r="A342">
        <v>341</v>
      </c>
      <c r="F342">
        <v>136.51325900000001</v>
      </c>
      <c r="G342">
        <v>2.6111580000000001</v>
      </c>
      <c r="H342">
        <v>149.330388</v>
      </c>
      <c r="I342">
        <v>7.9924210000000002</v>
      </c>
    </row>
    <row r="343" spans="1:9" x14ac:dyDescent="0.25">
      <c r="A343">
        <v>342</v>
      </c>
      <c r="F343">
        <v>136.551894</v>
      </c>
      <c r="G343">
        <v>2.5895260000000002</v>
      </c>
      <c r="H343">
        <v>149.32118600000001</v>
      </c>
      <c r="I343">
        <v>7.979336</v>
      </c>
    </row>
    <row r="344" spans="1:9" x14ac:dyDescent="0.25">
      <c r="A344">
        <v>343</v>
      </c>
      <c r="F344">
        <v>136.661574</v>
      </c>
      <c r="G344">
        <v>2.5787369999999998</v>
      </c>
      <c r="H344">
        <v>149.37745899999999</v>
      </c>
      <c r="I344">
        <v>7.96455</v>
      </c>
    </row>
    <row r="345" spans="1:9" x14ac:dyDescent="0.25">
      <c r="A345">
        <v>344</v>
      </c>
      <c r="F345">
        <v>136.63604600000002</v>
      </c>
      <c r="G345">
        <v>2.6503160000000001</v>
      </c>
    </row>
    <row r="346" spans="1:9" x14ac:dyDescent="0.25">
      <c r="A346">
        <v>345</v>
      </c>
      <c r="F346">
        <v>136.63604600000002</v>
      </c>
      <c r="G346">
        <v>2.6503160000000001</v>
      </c>
    </row>
    <row r="347" spans="1:9" x14ac:dyDescent="0.25">
      <c r="A347">
        <v>346</v>
      </c>
      <c r="F347">
        <v>136.63604600000002</v>
      </c>
      <c r="G347">
        <v>2.6503160000000001</v>
      </c>
    </row>
    <row r="348" spans="1:9" x14ac:dyDescent="0.25">
      <c r="A348">
        <v>347</v>
      </c>
      <c r="F348">
        <v>136.63604600000002</v>
      </c>
      <c r="G348">
        <v>2.6503160000000001</v>
      </c>
    </row>
    <row r="349" spans="1:9" x14ac:dyDescent="0.25">
      <c r="A349">
        <v>348</v>
      </c>
      <c r="D349">
        <v>118.252368</v>
      </c>
      <c r="E349">
        <v>5.0302100000000003</v>
      </c>
    </row>
    <row r="350" spans="1:9" x14ac:dyDescent="0.25">
      <c r="A350">
        <v>349</v>
      </c>
      <c r="D350">
        <v>118.230052</v>
      </c>
      <c r="E350">
        <v>5.0763680000000004</v>
      </c>
    </row>
    <row r="351" spans="1:9" x14ac:dyDescent="0.25">
      <c r="A351">
        <v>350</v>
      </c>
      <c r="D351">
        <v>118.23973700000001</v>
      </c>
      <c r="E351">
        <v>5.0688420000000001</v>
      </c>
    </row>
    <row r="352" spans="1:9" x14ac:dyDescent="0.25">
      <c r="A352">
        <v>351</v>
      </c>
      <c r="D352">
        <v>118.230998</v>
      </c>
      <c r="E352">
        <v>5.0799469999999998</v>
      </c>
    </row>
    <row r="353" spans="1:9" x14ac:dyDescent="0.25">
      <c r="A353">
        <v>352</v>
      </c>
      <c r="D353">
        <v>118.24910300000001</v>
      </c>
      <c r="E353">
        <v>5.0907369999999998</v>
      </c>
    </row>
    <row r="354" spans="1:9" x14ac:dyDescent="0.25">
      <c r="A354">
        <v>353</v>
      </c>
      <c r="D354">
        <v>118.258735</v>
      </c>
      <c r="E354">
        <v>5.031631</v>
      </c>
    </row>
    <row r="355" spans="1:9" x14ac:dyDescent="0.25">
      <c r="A355">
        <v>354</v>
      </c>
      <c r="D355">
        <v>118.253737</v>
      </c>
      <c r="E355">
        <v>5.0679470000000002</v>
      </c>
    </row>
    <row r="356" spans="1:9" x14ac:dyDescent="0.25">
      <c r="A356">
        <v>355</v>
      </c>
      <c r="D356">
        <v>118.25015500000001</v>
      </c>
      <c r="E356">
        <v>5.0645790000000002</v>
      </c>
    </row>
    <row r="357" spans="1:9" x14ac:dyDescent="0.25">
      <c r="A357">
        <v>356</v>
      </c>
      <c r="D357">
        <v>118.245051</v>
      </c>
      <c r="E357">
        <v>5.050948</v>
      </c>
    </row>
    <row r="358" spans="1:9" x14ac:dyDescent="0.25">
      <c r="A358">
        <v>357</v>
      </c>
      <c r="D358">
        <v>118.24373500000002</v>
      </c>
      <c r="E358">
        <v>5.0895260000000002</v>
      </c>
    </row>
    <row r="359" spans="1:9" x14ac:dyDescent="0.25">
      <c r="A359">
        <v>358</v>
      </c>
      <c r="B359">
        <v>107.68394700000002</v>
      </c>
      <c r="C359">
        <v>2.9194740000000001</v>
      </c>
    </row>
    <row r="360" spans="1:9" x14ac:dyDescent="0.25">
      <c r="A360">
        <v>359</v>
      </c>
      <c r="B360">
        <v>107.67610400000001</v>
      </c>
      <c r="C360">
        <v>2.9168949999999998</v>
      </c>
      <c r="H360">
        <v>117.49584100000001</v>
      </c>
      <c r="I360">
        <v>6.2337889999999998</v>
      </c>
    </row>
    <row r="361" spans="1:9" x14ac:dyDescent="0.25">
      <c r="A361">
        <v>360</v>
      </c>
      <c r="B361">
        <v>107.70973500000001</v>
      </c>
      <c r="C361">
        <v>2.9159999999999999</v>
      </c>
      <c r="H361">
        <v>117.49289200000001</v>
      </c>
      <c r="I361">
        <v>6.2757889999999996</v>
      </c>
    </row>
    <row r="362" spans="1:9" x14ac:dyDescent="0.25">
      <c r="A362">
        <v>361</v>
      </c>
      <c r="B362">
        <v>107.665999</v>
      </c>
      <c r="C362">
        <v>2.8815789999999999</v>
      </c>
      <c r="H362">
        <v>117.520579</v>
      </c>
      <c r="I362">
        <v>6.3048950000000001</v>
      </c>
    </row>
    <row r="363" spans="1:9" x14ac:dyDescent="0.25">
      <c r="A363">
        <v>362</v>
      </c>
      <c r="B363">
        <v>107.62210400000001</v>
      </c>
      <c r="C363">
        <v>2.8784209999999999</v>
      </c>
      <c r="F363">
        <v>113.03615500000001</v>
      </c>
      <c r="G363">
        <v>2.610579</v>
      </c>
      <c r="H363">
        <v>117.56457800000001</v>
      </c>
      <c r="I363">
        <v>6.232316</v>
      </c>
    </row>
    <row r="364" spans="1:9" x14ac:dyDescent="0.25">
      <c r="A364">
        <v>363</v>
      </c>
      <c r="B364">
        <v>107.64531600000001</v>
      </c>
      <c r="C364">
        <v>2.9081049999999999</v>
      </c>
      <c r="F364">
        <v>113.012629</v>
      </c>
      <c r="G364">
        <v>2.5914739999999998</v>
      </c>
      <c r="H364">
        <v>117.514365</v>
      </c>
      <c r="I364">
        <v>6.2268939999999997</v>
      </c>
    </row>
    <row r="365" spans="1:9" x14ac:dyDescent="0.25">
      <c r="A365">
        <v>364</v>
      </c>
      <c r="B365">
        <v>107.62863100000001</v>
      </c>
      <c r="C365">
        <v>2.9275259999999999</v>
      </c>
      <c r="F365">
        <v>112.99084000000001</v>
      </c>
      <c r="G365">
        <v>2.5777369999999999</v>
      </c>
      <c r="H365">
        <v>117.57936800000002</v>
      </c>
      <c r="I365">
        <v>6.2215259999999999</v>
      </c>
    </row>
    <row r="366" spans="1:9" x14ac:dyDescent="0.25">
      <c r="A366">
        <v>365</v>
      </c>
      <c r="B366">
        <v>107.677684</v>
      </c>
      <c r="C366">
        <v>2.939263</v>
      </c>
      <c r="F366">
        <v>112.96121100000001</v>
      </c>
      <c r="G366">
        <v>2.5618949999999998</v>
      </c>
      <c r="H366">
        <v>117.470527</v>
      </c>
      <c r="I366">
        <v>6.2448949999999996</v>
      </c>
    </row>
    <row r="367" spans="1:9" x14ac:dyDescent="0.25">
      <c r="A367">
        <v>366</v>
      </c>
      <c r="F367">
        <v>112.97962800000001</v>
      </c>
      <c r="G367">
        <v>2.5773679999999999</v>
      </c>
      <c r="H367">
        <v>117.49584100000001</v>
      </c>
      <c r="I367">
        <v>6.2337889999999998</v>
      </c>
    </row>
    <row r="368" spans="1:9" x14ac:dyDescent="0.25">
      <c r="A368">
        <v>367</v>
      </c>
      <c r="F368">
        <v>113.06084300000001</v>
      </c>
      <c r="G368">
        <v>2.569947</v>
      </c>
      <c r="H368">
        <v>117.49584100000001</v>
      </c>
      <c r="I368">
        <v>6.2337889999999998</v>
      </c>
    </row>
    <row r="369" spans="1:7" x14ac:dyDescent="0.25">
      <c r="A369">
        <v>368</v>
      </c>
      <c r="F369">
        <v>113.05384000000001</v>
      </c>
      <c r="G369">
        <v>2.5958420000000002</v>
      </c>
    </row>
    <row r="370" spans="1:7" x14ac:dyDescent="0.25">
      <c r="A370">
        <v>369</v>
      </c>
      <c r="F370">
        <v>112.92505200000001</v>
      </c>
      <c r="G370">
        <v>2.556263</v>
      </c>
    </row>
    <row r="371" spans="1:7" x14ac:dyDescent="0.25">
      <c r="A371">
        <v>370</v>
      </c>
      <c r="F371">
        <v>113.03615500000001</v>
      </c>
      <c r="G371">
        <v>2.610579</v>
      </c>
    </row>
    <row r="372" spans="1:7" x14ac:dyDescent="0.25">
      <c r="A372">
        <v>371</v>
      </c>
      <c r="F372">
        <v>113.03615500000001</v>
      </c>
      <c r="G372">
        <v>2.610579</v>
      </c>
    </row>
    <row r="373" spans="1:7" x14ac:dyDescent="0.25">
      <c r="A373">
        <v>372</v>
      </c>
      <c r="D373">
        <v>91.956630000000004</v>
      </c>
      <c r="E373">
        <v>4.0051050000000004</v>
      </c>
    </row>
    <row r="374" spans="1:7" x14ac:dyDescent="0.25">
      <c r="A374">
        <v>373</v>
      </c>
      <c r="D374">
        <v>91.869157000000001</v>
      </c>
      <c r="E374">
        <v>4.0204209999999998</v>
      </c>
    </row>
    <row r="375" spans="1:7" x14ac:dyDescent="0.25">
      <c r="A375">
        <v>374</v>
      </c>
      <c r="D375">
        <v>91.926631000000015</v>
      </c>
      <c r="E375">
        <v>4.0213159999999997</v>
      </c>
    </row>
    <row r="376" spans="1:7" x14ac:dyDescent="0.25">
      <c r="A376">
        <v>375</v>
      </c>
      <c r="D376">
        <v>91.941262000000009</v>
      </c>
      <c r="E376">
        <v>3.981789</v>
      </c>
    </row>
    <row r="377" spans="1:7" x14ac:dyDescent="0.25">
      <c r="A377">
        <v>376</v>
      </c>
      <c r="D377">
        <v>91.963159000000005</v>
      </c>
      <c r="E377">
        <v>3.994421</v>
      </c>
    </row>
    <row r="378" spans="1:7" x14ac:dyDescent="0.25">
      <c r="A378">
        <v>377</v>
      </c>
      <c r="D378">
        <v>91.949683000000007</v>
      </c>
      <c r="E378">
        <v>3.9746839999999999</v>
      </c>
    </row>
    <row r="379" spans="1:7" x14ac:dyDescent="0.25">
      <c r="A379">
        <v>378</v>
      </c>
      <c r="D379">
        <v>91.954156000000012</v>
      </c>
      <c r="E379">
        <v>3.977684</v>
      </c>
    </row>
    <row r="380" spans="1:7" x14ac:dyDescent="0.25">
      <c r="A380">
        <v>379</v>
      </c>
      <c r="D380">
        <v>91.937894</v>
      </c>
      <c r="E380">
        <v>3.9691580000000002</v>
      </c>
    </row>
    <row r="381" spans="1:7" x14ac:dyDescent="0.25">
      <c r="A381">
        <v>380</v>
      </c>
      <c r="D381">
        <v>91.956630000000004</v>
      </c>
      <c r="E381">
        <v>4.0051050000000004</v>
      </c>
    </row>
    <row r="382" spans="1:7" x14ac:dyDescent="0.25">
      <c r="A382">
        <v>381</v>
      </c>
      <c r="B382">
        <v>83.645210000000006</v>
      </c>
      <c r="C382">
        <v>3.077474</v>
      </c>
      <c r="D382">
        <v>91.956630000000004</v>
      </c>
      <c r="E382">
        <v>4.0051050000000004</v>
      </c>
    </row>
    <row r="383" spans="1:7" x14ac:dyDescent="0.25">
      <c r="A383">
        <v>382</v>
      </c>
      <c r="B383">
        <v>83.62321</v>
      </c>
      <c r="C383">
        <v>3.0757370000000002</v>
      </c>
    </row>
    <row r="384" spans="1:7" x14ac:dyDescent="0.25">
      <c r="A384">
        <v>383</v>
      </c>
      <c r="B384">
        <v>83.562894</v>
      </c>
      <c r="C384">
        <v>3.072368</v>
      </c>
    </row>
    <row r="385" spans="1:9" x14ac:dyDescent="0.25">
      <c r="A385">
        <v>384</v>
      </c>
      <c r="B385">
        <v>83.567684000000014</v>
      </c>
      <c r="C385">
        <v>3.0824739999999999</v>
      </c>
    </row>
    <row r="386" spans="1:9" x14ac:dyDescent="0.25">
      <c r="A386">
        <v>385</v>
      </c>
      <c r="B386">
        <v>83.605526000000012</v>
      </c>
      <c r="C386">
        <v>3.0538419999999999</v>
      </c>
    </row>
    <row r="387" spans="1:9" x14ac:dyDescent="0.25">
      <c r="A387">
        <v>386</v>
      </c>
      <c r="B387">
        <v>83.588526000000002</v>
      </c>
      <c r="C387">
        <v>3.0669469999999999</v>
      </c>
      <c r="H387">
        <v>88.798104000000009</v>
      </c>
      <c r="I387">
        <v>5.7688420000000002</v>
      </c>
    </row>
    <row r="388" spans="1:9" x14ac:dyDescent="0.25">
      <c r="A388">
        <v>387</v>
      </c>
      <c r="B388">
        <v>83.562947000000008</v>
      </c>
      <c r="C388">
        <v>3.0806840000000002</v>
      </c>
      <c r="H388">
        <v>88.764632000000006</v>
      </c>
      <c r="I388">
        <v>5.7692629999999996</v>
      </c>
    </row>
    <row r="389" spans="1:9" x14ac:dyDescent="0.25">
      <c r="A389">
        <v>388</v>
      </c>
      <c r="B389">
        <v>83.533420000000007</v>
      </c>
      <c r="C389">
        <v>3.039158</v>
      </c>
      <c r="F389">
        <v>85.934105000000002</v>
      </c>
      <c r="G389">
        <v>2.8473679999999999</v>
      </c>
      <c r="H389">
        <v>88.798158000000001</v>
      </c>
      <c r="I389">
        <v>5.7898949999999996</v>
      </c>
    </row>
    <row r="390" spans="1:9" x14ac:dyDescent="0.25">
      <c r="A390">
        <v>389</v>
      </c>
      <c r="B390">
        <v>83.645210000000006</v>
      </c>
      <c r="C390">
        <v>3.077474</v>
      </c>
      <c r="F390">
        <v>85.961052000000009</v>
      </c>
      <c r="G390">
        <v>2.8131050000000002</v>
      </c>
      <c r="H390">
        <v>88.802316000000005</v>
      </c>
      <c r="I390">
        <v>5.8227370000000001</v>
      </c>
    </row>
    <row r="391" spans="1:9" x14ac:dyDescent="0.25">
      <c r="A391">
        <v>390</v>
      </c>
      <c r="F391">
        <v>85.988526000000007</v>
      </c>
      <c r="G391">
        <v>2.7873160000000001</v>
      </c>
      <c r="H391">
        <v>88.79015600000001</v>
      </c>
      <c r="I391">
        <v>5.7787899999999999</v>
      </c>
    </row>
    <row r="392" spans="1:9" x14ac:dyDescent="0.25">
      <c r="A392">
        <v>391</v>
      </c>
      <c r="F392">
        <v>85.922630000000012</v>
      </c>
      <c r="G392">
        <v>2.77779</v>
      </c>
      <c r="H392">
        <v>88.789105000000006</v>
      </c>
      <c r="I392">
        <v>5.8167369999999998</v>
      </c>
    </row>
    <row r="393" spans="1:9" x14ac:dyDescent="0.25">
      <c r="A393">
        <v>392</v>
      </c>
      <c r="F393">
        <v>85.894421000000008</v>
      </c>
      <c r="G393">
        <v>2.7797900000000002</v>
      </c>
      <c r="H393">
        <v>88.763316000000003</v>
      </c>
      <c r="I393">
        <v>5.7692629999999996</v>
      </c>
    </row>
    <row r="394" spans="1:9" x14ac:dyDescent="0.25">
      <c r="A394">
        <v>393</v>
      </c>
      <c r="F394">
        <v>85.911526000000009</v>
      </c>
      <c r="G394">
        <v>2.7730000000000001</v>
      </c>
      <c r="H394">
        <v>88.724999000000011</v>
      </c>
      <c r="I394">
        <v>5.7766840000000004</v>
      </c>
    </row>
    <row r="395" spans="1:9" x14ac:dyDescent="0.25">
      <c r="A395">
        <v>394</v>
      </c>
      <c r="F395">
        <v>85.972631000000007</v>
      </c>
      <c r="G395">
        <v>2.8210000000000002</v>
      </c>
      <c r="H395">
        <v>88.824052000000009</v>
      </c>
      <c r="I395">
        <v>5.793158</v>
      </c>
    </row>
    <row r="396" spans="1:9" x14ac:dyDescent="0.25">
      <c r="A396">
        <v>395</v>
      </c>
      <c r="F396">
        <v>85.896842000000007</v>
      </c>
      <c r="G396">
        <v>2.8529469999999999</v>
      </c>
    </row>
    <row r="397" spans="1:9" x14ac:dyDescent="0.25">
      <c r="A397">
        <v>396</v>
      </c>
      <c r="D397">
        <v>71.639158000000009</v>
      </c>
      <c r="E397">
        <v>6.154579</v>
      </c>
      <c r="F397">
        <v>85.934105000000002</v>
      </c>
      <c r="G397">
        <v>2.8473679999999999</v>
      </c>
    </row>
    <row r="398" spans="1:9" x14ac:dyDescent="0.25">
      <c r="A398">
        <v>397</v>
      </c>
      <c r="D398">
        <v>71.639158000000009</v>
      </c>
      <c r="E398">
        <v>6.154579</v>
      </c>
    </row>
    <row r="399" spans="1:9" x14ac:dyDescent="0.25">
      <c r="A399">
        <v>398</v>
      </c>
      <c r="D399">
        <v>71.639158000000009</v>
      </c>
      <c r="E399">
        <v>6.154579</v>
      </c>
    </row>
    <row r="400" spans="1:9" x14ac:dyDescent="0.25">
      <c r="A400">
        <v>399</v>
      </c>
      <c r="D400">
        <v>71.639158000000009</v>
      </c>
      <c r="E400">
        <v>6.154579</v>
      </c>
    </row>
    <row r="401" spans="1:9" x14ac:dyDescent="0.25">
      <c r="A401">
        <v>400</v>
      </c>
      <c r="D401">
        <v>71.639158000000009</v>
      </c>
      <c r="E401">
        <v>6.154579</v>
      </c>
    </row>
    <row r="402" spans="1:9" x14ac:dyDescent="0.25">
      <c r="A402">
        <v>401</v>
      </c>
      <c r="D402">
        <v>71.639158000000009</v>
      </c>
      <c r="E402">
        <v>6.154579</v>
      </c>
    </row>
    <row r="403" spans="1:9" x14ac:dyDescent="0.25">
      <c r="A403">
        <v>402</v>
      </c>
      <c r="D403">
        <v>71.639158000000009</v>
      </c>
      <c r="E403">
        <v>6.154579</v>
      </c>
    </row>
    <row r="404" spans="1:9" x14ac:dyDescent="0.25">
      <c r="A404">
        <v>403</v>
      </c>
      <c r="D404">
        <v>71.639158000000009</v>
      </c>
      <c r="E404">
        <v>6.154579</v>
      </c>
    </row>
    <row r="405" spans="1:9" x14ac:dyDescent="0.25">
      <c r="A405">
        <v>404</v>
      </c>
      <c r="B405">
        <v>62.965736</v>
      </c>
      <c r="C405">
        <v>4.899</v>
      </c>
      <c r="D405">
        <v>71.639158000000009</v>
      </c>
      <c r="E405">
        <v>6.154579</v>
      </c>
    </row>
    <row r="406" spans="1:9" x14ac:dyDescent="0.25">
      <c r="A406">
        <v>405</v>
      </c>
      <c r="B406">
        <v>62.967841999999997</v>
      </c>
      <c r="C406">
        <v>4.8643679999999998</v>
      </c>
      <c r="D406">
        <v>71.639158000000009</v>
      </c>
      <c r="E406">
        <v>6.154579</v>
      </c>
    </row>
    <row r="407" spans="1:9" x14ac:dyDescent="0.25">
      <c r="A407">
        <v>406</v>
      </c>
      <c r="B407">
        <v>62.988422</v>
      </c>
      <c r="C407">
        <v>4.8666840000000002</v>
      </c>
      <c r="D407">
        <v>71.639158000000009</v>
      </c>
      <c r="E407">
        <v>6.154579</v>
      </c>
    </row>
    <row r="408" spans="1:9" x14ac:dyDescent="0.25">
      <c r="A408">
        <v>407</v>
      </c>
      <c r="B408">
        <v>62.992161000000003</v>
      </c>
      <c r="C408">
        <v>4.8504209999999999</v>
      </c>
    </row>
    <row r="409" spans="1:9" x14ac:dyDescent="0.25">
      <c r="A409">
        <v>408</v>
      </c>
      <c r="B409">
        <v>63.013157</v>
      </c>
      <c r="C409">
        <v>4.8579470000000002</v>
      </c>
      <c r="H409">
        <v>70.39636800000001</v>
      </c>
      <c r="I409">
        <v>7.2216839999999998</v>
      </c>
    </row>
    <row r="410" spans="1:9" x14ac:dyDescent="0.25">
      <c r="A410">
        <v>409</v>
      </c>
      <c r="B410">
        <v>63.019317000000001</v>
      </c>
      <c r="C410">
        <v>4.8385790000000002</v>
      </c>
      <c r="H410">
        <v>70.39636800000001</v>
      </c>
      <c r="I410">
        <v>7.2216839999999998</v>
      </c>
    </row>
    <row r="411" spans="1:9" x14ac:dyDescent="0.25">
      <c r="A411">
        <v>410</v>
      </c>
      <c r="B411">
        <v>63.017841000000004</v>
      </c>
      <c r="C411">
        <v>4.8447899999999997</v>
      </c>
      <c r="H411">
        <v>70.39636800000001</v>
      </c>
      <c r="I411">
        <v>7.2216839999999998</v>
      </c>
    </row>
    <row r="412" spans="1:9" x14ac:dyDescent="0.25">
      <c r="A412">
        <v>411</v>
      </c>
      <c r="B412">
        <v>63.005371000000004</v>
      </c>
      <c r="C412">
        <v>4.8888949999999998</v>
      </c>
      <c r="H412">
        <v>70.39636800000001</v>
      </c>
      <c r="I412">
        <v>7.2216839999999998</v>
      </c>
    </row>
    <row r="413" spans="1:9" x14ac:dyDescent="0.25">
      <c r="A413">
        <v>412</v>
      </c>
      <c r="B413">
        <v>62.965736</v>
      </c>
      <c r="C413">
        <v>4.899</v>
      </c>
      <c r="F413">
        <v>65.025897999999998</v>
      </c>
      <c r="G413">
        <v>4.366263</v>
      </c>
      <c r="H413">
        <v>70.39636800000001</v>
      </c>
      <c r="I413">
        <v>7.2216839999999998</v>
      </c>
    </row>
    <row r="414" spans="1:9" x14ac:dyDescent="0.25">
      <c r="A414">
        <v>413</v>
      </c>
      <c r="F414">
        <v>65.000579999999999</v>
      </c>
      <c r="G414">
        <v>4.3652110000000004</v>
      </c>
      <c r="H414">
        <v>70.39636800000001</v>
      </c>
      <c r="I414">
        <v>7.2216839999999998</v>
      </c>
    </row>
    <row r="415" spans="1:9" x14ac:dyDescent="0.25">
      <c r="A415">
        <v>414</v>
      </c>
      <c r="F415">
        <v>65.046264000000008</v>
      </c>
      <c r="G415">
        <v>4.3455789999999999</v>
      </c>
      <c r="H415">
        <v>70.39636800000001</v>
      </c>
      <c r="I415">
        <v>7.2216839999999998</v>
      </c>
    </row>
    <row r="416" spans="1:9" x14ac:dyDescent="0.25">
      <c r="A416">
        <v>415</v>
      </c>
      <c r="F416">
        <v>64.982157999999998</v>
      </c>
      <c r="G416">
        <v>4.3013159999999999</v>
      </c>
      <c r="H416">
        <v>70.39636800000001</v>
      </c>
      <c r="I416">
        <v>7.2216839999999998</v>
      </c>
    </row>
    <row r="417" spans="1:9" x14ac:dyDescent="0.25">
      <c r="A417">
        <v>416</v>
      </c>
      <c r="F417">
        <v>64.951423000000005</v>
      </c>
      <c r="G417">
        <v>4.303579</v>
      </c>
      <c r="H417">
        <v>70.39636800000001</v>
      </c>
      <c r="I417">
        <v>7.2216839999999998</v>
      </c>
    </row>
    <row r="418" spans="1:9" x14ac:dyDescent="0.25">
      <c r="A418">
        <v>417</v>
      </c>
      <c r="D418">
        <v>48.605682000000002</v>
      </c>
      <c r="E418">
        <v>7.2906319999999996</v>
      </c>
      <c r="F418">
        <v>64.961105000000003</v>
      </c>
      <c r="G418">
        <v>4.3096319999999997</v>
      </c>
      <c r="H418">
        <v>70.39636800000001</v>
      </c>
      <c r="I418">
        <v>7.2216839999999998</v>
      </c>
    </row>
    <row r="419" spans="1:9" x14ac:dyDescent="0.25">
      <c r="A419">
        <v>418</v>
      </c>
      <c r="D419">
        <v>48.614105000000002</v>
      </c>
      <c r="E419">
        <v>7.2586839999999997</v>
      </c>
      <c r="F419">
        <v>64.978103000000004</v>
      </c>
      <c r="G419">
        <v>4.2887890000000004</v>
      </c>
      <c r="H419">
        <v>70.39636800000001</v>
      </c>
      <c r="I419">
        <v>7.2216839999999998</v>
      </c>
    </row>
    <row r="420" spans="1:9" x14ac:dyDescent="0.25">
      <c r="A420">
        <v>419</v>
      </c>
      <c r="D420">
        <v>48.584949000000002</v>
      </c>
      <c r="E420">
        <v>7.2669480000000002</v>
      </c>
      <c r="F420">
        <v>64.942158000000006</v>
      </c>
      <c r="G420">
        <v>4.2993690000000004</v>
      </c>
    </row>
    <row r="421" spans="1:9" x14ac:dyDescent="0.25">
      <c r="A421">
        <v>420</v>
      </c>
      <c r="D421">
        <v>48.623054000000003</v>
      </c>
      <c r="E421">
        <v>7.289263</v>
      </c>
      <c r="F421">
        <v>64.953845999999999</v>
      </c>
      <c r="G421">
        <v>4.371842</v>
      </c>
    </row>
    <row r="422" spans="1:9" x14ac:dyDescent="0.25">
      <c r="A422">
        <v>421</v>
      </c>
      <c r="D422">
        <v>48.629947000000001</v>
      </c>
      <c r="E422">
        <v>7.3032110000000001</v>
      </c>
      <c r="F422">
        <v>65.025897999999998</v>
      </c>
      <c r="G422">
        <v>4.366263</v>
      </c>
    </row>
    <row r="423" spans="1:9" x14ac:dyDescent="0.25">
      <c r="A423">
        <v>422</v>
      </c>
      <c r="D423">
        <v>48.629474000000002</v>
      </c>
      <c r="E423">
        <v>7.3026309999999999</v>
      </c>
    </row>
    <row r="424" spans="1:9" x14ac:dyDescent="0.25">
      <c r="A424">
        <v>423</v>
      </c>
      <c r="D424">
        <v>48.634266000000004</v>
      </c>
      <c r="E424">
        <v>7.3098419999999997</v>
      </c>
    </row>
    <row r="425" spans="1:9" x14ac:dyDescent="0.25">
      <c r="A425">
        <v>424</v>
      </c>
      <c r="D425">
        <v>48.656317999999999</v>
      </c>
      <c r="E425">
        <v>7.2945260000000003</v>
      </c>
    </row>
    <row r="426" spans="1:9" x14ac:dyDescent="0.25">
      <c r="A426">
        <v>425</v>
      </c>
      <c r="D426">
        <v>48.624209999999998</v>
      </c>
      <c r="E426">
        <v>7.2433160000000001</v>
      </c>
    </row>
    <row r="427" spans="1:9" x14ac:dyDescent="0.25">
      <c r="A427">
        <v>426</v>
      </c>
      <c r="D427">
        <v>48.594841000000002</v>
      </c>
      <c r="E427">
        <v>7.2781580000000003</v>
      </c>
    </row>
    <row r="428" spans="1:9" x14ac:dyDescent="0.25">
      <c r="A428">
        <v>427</v>
      </c>
      <c r="D428">
        <v>48.605682000000002</v>
      </c>
      <c r="E428">
        <v>7.2906319999999996</v>
      </c>
    </row>
    <row r="429" spans="1:9" x14ac:dyDescent="0.25">
      <c r="A429">
        <v>428</v>
      </c>
      <c r="B429">
        <v>38.52037</v>
      </c>
      <c r="C429">
        <v>5.3008420000000003</v>
      </c>
      <c r="D429">
        <v>48.605682000000002</v>
      </c>
      <c r="E429">
        <v>7.2906319999999996</v>
      </c>
    </row>
    <row r="430" spans="1:9" x14ac:dyDescent="0.25">
      <c r="A430">
        <v>429</v>
      </c>
      <c r="B430">
        <v>38.52037</v>
      </c>
      <c r="C430">
        <v>5.3008420000000003</v>
      </c>
    </row>
    <row r="431" spans="1:9" x14ac:dyDescent="0.25">
      <c r="A431">
        <v>430</v>
      </c>
      <c r="B431">
        <v>38.512366999999998</v>
      </c>
      <c r="C431">
        <v>5.2613159999999999</v>
      </c>
      <c r="H431">
        <v>48.477054000000003</v>
      </c>
      <c r="I431">
        <v>8.3288949999999993</v>
      </c>
    </row>
    <row r="432" spans="1:9" x14ac:dyDescent="0.25">
      <c r="A432">
        <v>431</v>
      </c>
      <c r="B432">
        <v>38.506317000000003</v>
      </c>
      <c r="C432">
        <v>5.2762630000000001</v>
      </c>
      <c r="H432">
        <v>48.517054999999999</v>
      </c>
      <c r="I432">
        <v>8.3112630000000003</v>
      </c>
    </row>
    <row r="433" spans="1:9" x14ac:dyDescent="0.25">
      <c r="A433">
        <v>432</v>
      </c>
      <c r="B433">
        <v>38.534632999999999</v>
      </c>
      <c r="C433">
        <v>5.2942099999999996</v>
      </c>
      <c r="H433">
        <v>48.509734999999999</v>
      </c>
      <c r="I433">
        <v>8.3394209999999998</v>
      </c>
    </row>
    <row r="434" spans="1:9" x14ac:dyDescent="0.25">
      <c r="A434">
        <v>433</v>
      </c>
      <c r="B434">
        <v>38.517474999999997</v>
      </c>
      <c r="C434">
        <v>5.3007369999999998</v>
      </c>
      <c r="H434">
        <v>48.486370000000001</v>
      </c>
      <c r="I434">
        <v>8.3204209999999996</v>
      </c>
    </row>
    <row r="435" spans="1:9" x14ac:dyDescent="0.25">
      <c r="A435">
        <v>434</v>
      </c>
      <c r="B435">
        <v>38.459053000000004</v>
      </c>
      <c r="C435">
        <v>5.3005789999999999</v>
      </c>
      <c r="H435">
        <v>48.452842000000004</v>
      </c>
      <c r="I435">
        <v>8.332948</v>
      </c>
    </row>
    <row r="436" spans="1:9" x14ac:dyDescent="0.25">
      <c r="A436">
        <v>435</v>
      </c>
      <c r="B436">
        <v>38.454788000000001</v>
      </c>
      <c r="C436">
        <v>5.2968419999999998</v>
      </c>
      <c r="F436">
        <v>42.352684000000004</v>
      </c>
      <c r="G436">
        <v>5.1557370000000002</v>
      </c>
      <c r="H436">
        <v>48.463526999999999</v>
      </c>
      <c r="I436">
        <v>8.3588419999999992</v>
      </c>
    </row>
    <row r="437" spans="1:9" x14ac:dyDescent="0.25">
      <c r="A437">
        <v>436</v>
      </c>
      <c r="B437">
        <v>38.449421000000001</v>
      </c>
      <c r="C437">
        <v>5.3162630000000002</v>
      </c>
      <c r="F437">
        <v>42.352684000000004</v>
      </c>
      <c r="G437">
        <v>5.1557370000000002</v>
      </c>
      <c r="H437">
        <v>48.495739</v>
      </c>
      <c r="I437">
        <v>8.3365790000000004</v>
      </c>
    </row>
    <row r="438" spans="1:9" x14ac:dyDescent="0.25">
      <c r="A438">
        <v>437</v>
      </c>
      <c r="B438">
        <v>38.52037</v>
      </c>
      <c r="C438">
        <v>5.3008420000000003</v>
      </c>
      <c r="F438">
        <v>42.303528</v>
      </c>
      <c r="G438">
        <v>5.1207370000000001</v>
      </c>
      <c r="H438">
        <v>48.455108000000003</v>
      </c>
      <c r="I438">
        <v>8.3066320000000005</v>
      </c>
    </row>
    <row r="439" spans="1:9" x14ac:dyDescent="0.25">
      <c r="A439">
        <v>438</v>
      </c>
      <c r="F439">
        <v>42.333896000000003</v>
      </c>
      <c r="G439">
        <v>5.1377889999999997</v>
      </c>
      <c r="H439">
        <v>48.506214</v>
      </c>
      <c r="I439">
        <v>8.2925799999999992</v>
      </c>
    </row>
    <row r="440" spans="1:9" x14ac:dyDescent="0.25">
      <c r="A440">
        <v>439</v>
      </c>
      <c r="F440">
        <v>42.335476</v>
      </c>
      <c r="G440">
        <v>5.1537369999999996</v>
      </c>
      <c r="H440">
        <v>48.506214</v>
      </c>
      <c r="I440">
        <v>8.2925799999999992</v>
      </c>
    </row>
    <row r="441" spans="1:9" x14ac:dyDescent="0.25">
      <c r="A441">
        <v>440</v>
      </c>
      <c r="F441">
        <v>42.341949</v>
      </c>
      <c r="G441">
        <v>5.149527</v>
      </c>
    </row>
    <row r="442" spans="1:9" x14ac:dyDescent="0.25">
      <c r="A442">
        <v>441</v>
      </c>
      <c r="D442">
        <v>26.587528000000006</v>
      </c>
      <c r="E442">
        <v>6.6767899999999996</v>
      </c>
      <c r="F442">
        <v>42.338839999999998</v>
      </c>
      <c r="G442">
        <v>5.1183690000000004</v>
      </c>
    </row>
    <row r="443" spans="1:9" x14ac:dyDescent="0.25">
      <c r="A443">
        <v>442</v>
      </c>
      <c r="D443">
        <v>26.544316999999999</v>
      </c>
      <c r="E443">
        <v>6.5873679999999997</v>
      </c>
      <c r="F443">
        <v>42.324947000000002</v>
      </c>
      <c r="G443">
        <v>5.1294740000000001</v>
      </c>
    </row>
    <row r="444" spans="1:9" x14ac:dyDescent="0.25">
      <c r="A444">
        <v>443</v>
      </c>
      <c r="D444">
        <v>26.614052999999998</v>
      </c>
      <c r="E444">
        <v>6.5615790000000001</v>
      </c>
      <c r="F444">
        <v>42.315367999999999</v>
      </c>
      <c r="G444">
        <v>5.1420529999999998</v>
      </c>
    </row>
    <row r="445" spans="1:9" x14ac:dyDescent="0.25">
      <c r="A445">
        <v>444</v>
      </c>
      <c r="D445">
        <v>26.581369000000002</v>
      </c>
      <c r="E445">
        <v>6.6125259999999999</v>
      </c>
      <c r="F445">
        <v>42.31279</v>
      </c>
      <c r="G445">
        <v>5.1373160000000002</v>
      </c>
    </row>
    <row r="446" spans="1:9" x14ac:dyDescent="0.25">
      <c r="A446">
        <v>445</v>
      </c>
      <c r="D446">
        <v>26.587474999999998</v>
      </c>
      <c r="E446">
        <v>6.6236839999999999</v>
      </c>
      <c r="F446">
        <v>42.388420000000004</v>
      </c>
      <c r="G446">
        <v>5.1306839999999996</v>
      </c>
    </row>
    <row r="447" spans="1:9" x14ac:dyDescent="0.25">
      <c r="A447">
        <v>446</v>
      </c>
      <c r="D447">
        <v>26.588685999999996</v>
      </c>
      <c r="E447">
        <v>6.6352630000000001</v>
      </c>
      <c r="F447">
        <v>42.352684000000004</v>
      </c>
      <c r="G447">
        <v>5.1557370000000002</v>
      </c>
    </row>
    <row r="448" spans="1:9" x14ac:dyDescent="0.25">
      <c r="A448">
        <v>447</v>
      </c>
      <c r="D448">
        <v>26.583422999999996</v>
      </c>
      <c r="E448">
        <v>6.6374740000000001</v>
      </c>
    </row>
    <row r="449" spans="1:11" x14ac:dyDescent="0.25">
      <c r="A449">
        <v>448</v>
      </c>
      <c r="D449">
        <v>26.575631999999999</v>
      </c>
      <c r="E449">
        <v>6.6223159999999996</v>
      </c>
    </row>
    <row r="450" spans="1:11" x14ac:dyDescent="0.25">
      <c r="A450">
        <v>449</v>
      </c>
      <c r="D450">
        <v>26.579000000000001</v>
      </c>
      <c r="E450">
        <v>6.624053</v>
      </c>
    </row>
    <row r="451" spans="1:11" x14ac:dyDescent="0.25">
      <c r="A451">
        <v>450</v>
      </c>
      <c r="B451">
        <v>19.755527000000001</v>
      </c>
      <c r="C451">
        <v>4.6954739999999999</v>
      </c>
      <c r="D451">
        <v>26.571003000000005</v>
      </c>
      <c r="E451">
        <v>6.6232629999999997</v>
      </c>
    </row>
    <row r="452" spans="1:11" x14ac:dyDescent="0.25">
      <c r="A452">
        <v>451</v>
      </c>
      <c r="B452">
        <v>19.698053000000002</v>
      </c>
      <c r="C452">
        <v>4.6828950000000003</v>
      </c>
      <c r="D452">
        <v>26.574843999999999</v>
      </c>
      <c r="E452">
        <v>6.6109479999999996</v>
      </c>
    </row>
    <row r="453" spans="1:11" x14ac:dyDescent="0.25">
      <c r="A453">
        <v>452</v>
      </c>
      <c r="B453">
        <v>19.700896</v>
      </c>
      <c r="C453">
        <v>4.6559999999999997</v>
      </c>
      <c r="D453">
        <v>26.587528000000006</v>
      </c>
      <c r="E453">
        <v>6.6767899999999996</v>
      </c>
    </row>
    <row r="454" spans="1:11" x14ac:dyDescent="0.25">
      <c r="A454">
        <v>453</v>
      </c>
      <c r="B454">
        <v>19.739843</v>
      </c>
      <c r="C454">
        <v>4.6615789999999997</v>
      </c>
    </row>
    <row r="455" spans="1:11" x14ac:dyDescent="0.25">
      <c r="A455">
        <v>454</v>
      </c>
      <c r="B455">
        <v>19.725265</v>
      </c>
      <c r="C455">
        <v>4.6499470000000001</v>
      </c>
      <c r="J455">
        <v>38.279209000000002</v>
      </c>
      <c r="K455">
        <v>13.268421</v>
      </c>
    </row>
    <row r="456" spans="1:11" x14ac:dyDescent="0.25">
      <c r="A456">
        <v>455</v>
      </c>
    </row>
    <row r="457" spans="1:11" x14ac:dyDescent="0.25">
      <c r="A457">
        <v>456</v>
      </c>
      <c r="J457">
        <v>235.07182499999999</v>
      </c>
      <c r="K457">
        <v>13.760104</v>
      </c>
    </row>
    <row r="458" spans="1:11" x14ac:dyDescent="0.25">
      <c r="A458">
        <v>457</v>
      </c>
      <c r="D458">
        <v>240.32192800000001</v>
      </c>
      <c r="E458">
        <v>8.0630210000000009</v>
      </c>
      <c r="F458">
        <v>251.14927299999999</v>
      </c>
      <c r="G458">
        <v>4.9910420000000002</v>
      </c>
    </row>
    <row r="459" spans="1:11" x14ac:dyDescent="0.25">
      <c r="A459">
        <v>458</v>
      </c>
      <c r="D459">
        <v>240.335104</v>
      </c>
      <c r="E459">
        <v>8.0890620000000002</v>
      </c>
      <c r="F459">
        <v>251.14927299999999</v>
      </c>
      <c r="G459">
        <v>4.9910420000000002</v>
      </c>
    </row>
    <row r="460" spans="1:11" x14ac:dyDescent="0.25">
      <c r="A460">
        <v>459</v>
      </c>
      <c r="D460">
        <v>240.33635699999999</v>
      </c>
      <c r="E460">
        <v>8.1387499999999999</v>
      </c>
      <c r="F460">
        <v>251.19848999999999</v>
      </c>
      <c r="G460">
        <v>4.9862500000000001</v>
      </c>
    </row>
    <row r="461" spans="1:11" x14ac:dyDescent="0.25">
      <c r="A461">
        <v>460</v>
      </c>
      <c r="D461">
        <v>240.280733</v>
      </c>
      <c r="E461">
        <v>8.1153119999999994</v>
      </c>
      <c r="F461">
        <v>251.17797100000001</v>
      </c>
      <c r="G461">
        <v>4.9628639999999997</v>
      </c>
    </row>
    <row r="462" spans="1:11" x14ac:dyDescent="0.25">
      <c r="A462">
        <v>461</v>
      </c>
      <c r="D462">
        <v>240.29963599999999</v>
      </c>
      <c r="E462">
        <v>8.1101559999999999</v>
      </c>
      <c r="F462">
        <v>251.12890999999999</v>
      </c>
      <c r="G462">
        <v>4.9270310000000004</v>
      </c>
    </row>
    <row r="463" spans="1:11" x14ac:dyDescent="0.25">
      <c r="A463">
        <v>462</v>
      </c>
      <c r="D463">
        <v>240.256044</v>
      </c>
      <c r="E463">
        <v>8.1229169999999993</v>
      </c>
      <c r="F463">
        <v>251.19942800000001</v>
      </c>
      <c r="G463">
        <v>4.9372920000000002</v>
      </c>
    </row>
    <row r="464" spans="1:11" x14ac:dyDescent="0.25">
      <c r="A464">
        <v>463</v>
      </c>
      <c r="D464">
        <v>240.30140800000001</v>
      </c>
      <c r="E464">
        <v>8.1049480000000003</v>
      </c>
      <c r="F464">
        <v>251.208336</v>
      </c>
      <c r="G464">
        <v>4.9422389999999998</v>
      </c>
    </row>
    <row r="465" spans="1:9" x14ac:dyDescent="0.25">
      <c r="A465">
        <v>464</v>
      </c>
      <c r="D465">
        <v>240.28536800000001</v>
      </c>
      <c r="E465">
        <v>8.0968750000000007</v>
      </c>
      <c r="F465">
        <v>251.20687799999999</v>
      </c>
      <c r="G465">
        <v>4.9535939999999998</v>
      </c>
    </row>
    <row r="466" spans="1:9" x14ac:dyDescent="0.25">
      <c r="A466">
        <v>465</v>
      </c>
      <c r="D466">
        <v>240.275001</v>
      </c>
      <c r="E466">
        <v>8.0673949999999994</v>
      </c>
      <c r="F466">
        <v>251.20937699999999</v>
      </c>
      <c r="G466">
        <v>4.9523429999999999</v>
      </c>
    </row>
    <row r="467" spans="1:9" x14ac:dyDescent="0.25">
      <c r="A467">
        <v>466</v>
      </c>
      <c r="D467">
        <v>240.264532</v>
      </c>
      <c r="E467">
        <v>8.0778649999999992</v>
      </c>
      <c r="F467">
        <v>251.21635800000001</v>
      </c>
      <c r="G467">
        <v>4.988594</v>
      </c>
    </row>
    <row r="468" spans="1:9" x14ac:dyDescent="0.25">
      <c r="A468">
        <v>467</v>
      </c>
      <c r="D468">
        <v>240.331041</v>
      </c>
      <c r="E468">
        <v>8.05349</v>
      </c>
      <c r="F468">
        <v>251.26588799999999</v>
      </c>
      <c r="G468">
        <v>5.048438</v>
      </c>
      <c r="H468">
        <v>243.44093900000001</v>
      </c>
      <c r="I468">
        <v>8.3508329999999997</v>
      </c>
    </row>
    <row r="469" spans="1:9" x14ac:dyDescent="0.25">
      <c r="A469">
        <v>468</v>
      </c>
      <c r="D469">
        <v>240.33812699999999</v>
      </c>
      <c r="E469">
        <v>8.07151</v>
      </c>
      <c r="F469">
        <v>251.19250099999999</v>
      </c>
      <c r="G469">
        <v>5.0167710000000003</v>
      </c>
      <c r="H469">
        <v>243.423959</v>
      </c>
      <c r="I469">
        <v>8.3905209999999997</v>
      </c>
    </row>
    <row r="470" spans="1:9" x14ac:dyDescent="0.25">
      <c r="A470">
        <v>469</v>
      </c>
      <c r="F470">
        <v>251.154583</v>
      </c>
      <c r="G470">
        <v>5.0013019999999999</v>
      </c>
      <c r="H470">
        <v>243.439741</v>
      </c>
      <c r="I470">
        <v>8.3828650000000007</v>
      </c>
    </row>
    <row r="471" spans="1:9" x14ac:dyDescent="0.25">
      <c r="A471">
        <v>470</v>
      </c>
      <c r="F471">
        <v>251.14927299999999</v>
      </c>
      <c r="G471">
        <v>4.9910420000000002</v>
      </c>
      <c r="H471">
        <v>243.40323000000001</v>
      </c>
      <c r="I471">
        <v>8.3545839999999991</v>
      </c>
    </row>
    <row r="472" spans="1:9" x14ac:dyDescent="0.25">
      <c r="A472">
        <v>471</v>
      </c>
      <c r="F472">
        <v>251.14927299999999</v>
      </c>
      <c r="G472">
        <v>4.9910420000000002</v>
      </c>
      <c r="H472">
        <v>243.39765700000001</v>
      </c>
      <c r="I472">
        <v>8.3601050000000008</v>
      </c>
    </row>
    <row r="473" spans="1:9" x14ac:dyDescent="0.25">
      <c r="A473">
        <v>472</v>
      </c>
      <c r="H473">
        <v>243.42719</v>
      </c>
      <c r="I473">
        <v>8.3304170000000006</v>
      </c>
    </row>
    <row r="474" spans="1:9" x14ac:dyDescent="0.25">
      <c r="A474">
        <v>473</v>
      </c>
      <c r="H474">
        <v>243.45765699999998</v>
      </c>
      <c r="I474">
        <v>8.3560420000000004</v>
      </c>
    </row>
    <row r="475" spans="1:9" x14ac:dyDescent="0.25">
      <c r="A475">
        <v>474</v>
      </c>
      <c r="H475">
        <v>243.43411599999999</v>
      </c>
      <c r="I475">
        <v>8.3429160000000007</v>
      </c>
    </row>
    <row r="476" spans="1:9" x14ac:dyDescent="0.25">
      <c r="A476">
        <v>475</v>
      </c>
      <c r="H476">
        <v>243.45146099999999</v>
      </c>
      <c r="I476">
        <v>8.3207280000000008</v>
      </c>
    </row>
    <row r="477" spans="1:9" x14ac:dyDescent="0.25">
      <c r="A477">
        <v>476</v>
      </c>
      <c r="B477">
        <v>226.14890700000001</v>
      </c>
      <c r="C477">
        <v>6.7974480000000002</v>
      </c>
      <c r="H477">
        <v>243.40062699999999</v>
      </c>
      <c r="I477">
        <v>8.3388010000000001</v>
      </c>
    </row>
    <row r="478" spans="1:9" x14ac:dyDescent="0.25">
      <c r="A478">
        <v>477</v>
      </c>
      <c r="B478">
        <v>226.18520899999999</v>
      </c>
      <c r="C478">
        <v>6.7456250000000004</v>
      </c>
      <c r="H478">
        <v>243.383804</v>
      </c>
      <c r="I478">
        <v>8.2869259999999993</v>
      </c>
    </row>
    <row r="479" spans="1:9" x14ac:dyDescent="0.25">
      <c r="A479">
        <v>478</v>
      </c>
      <c r="B479">
        <v>226.13104200000001</v>
      </c>
      <c r="C479">
        <v>6.7690099999999997</v>
      </c>
      <c r="H479">
        <v>243.44093900000001</v>
      </c>
      <c r="I479">
        <v>8.3508329999999997</v>
      </c>
    </row>
    <row r="480" spans="1:9" x14ac:dyDescent="0.25">
      <c r="A480">
        <v>479</v>
      </c>
      <c r="B480">
        <v>226.18546900000001</v>
      </c>
      <c r="C480">
        <v>6.7648960000000002</v>
      </c>
    </row>
    <row r="481" spans="1:9" x14ac:dyDescent="0.25">
      <c r="A481">
        <v>480</v>
      </c>
      <c r="B481">
        <v>226.17083400000001</v>
      </c>
      <c r="C481">
        <v>6.74</v>
      </c>
    </row>
    <row r="482" spans="1:9" x14ac:dyDescent="0.25">
      <c r="A482">
        <v>481</v>
      </c>
      <c r="B482">
        <v>226.16593800000001</v>
      </c>
      <c r="C482">
        <v>6.744688</v>
      </c>
    </row>
    <row r="483" spans="1:9" x14ac:dyDescent="0.25">
      <c r="A483">
        <v>482</v>
      </c>
      <c r="B483">
        <v>226.189741</v>
      </c>
      <c r="C483">
        <v>6.7400520000000004</v>
      </c>
    </row>
    <row r="484" spans="1:9" x14ac:dyDescent="0.25">
      <c r="A484">
        <v>483</v>
      </c>
      <c r="B484">
        <v>226.18812500000001</v>
      </c>
      <c r="C484">
        <v>6.7367189999999999</v>
      </c>
    </row>
    <row r="485" spans="1:9" x14ac:dyDescent="0.25">
      <c r="A485">
        <v>484</v>
      </c>
      <c r="B485">
        <v>226.145105</v>
      </c>
      <c r="C485">
        <v>6.7080729999999997</v>
      </c>
    </row>
    <row r="486" spans="1:9" x14ac:dyDescent="0.25">
      <c r="A486">
        <v>485</v>
      </c>
      <c r="B486">
        <v>226.14890700000001</v>
      </c>
      <c r="C486">
        <v>6.7974480000000002</v>
      </c>
    </row>
    <row r="487" spans="1:9" x14ac:dyDescent="0.25">
      <c r="A487">
        <v>486</v>
      </c>
      <c r="B487">
        <v>226.14890700000001</v>
      </c>
      <c r="C487">
        <v>6.7974480000000002</v>
      </c>
      <c r="D487">
        <v>219.310418</v>
      </c>
      <c r="E487">
        <v>8.1419270000000008</v>
      </c>
    </row>
    <row r="488" spans="1:9" x14ac:dyDescent="0.25">
      <c r="A488">
        <v>487</v>
      </c>
      <c r="B488">
        <v>226.14890700000001</v>
      </c>
      <c r="C488">
        <v>6.7974480000000002</v>
      </c>
      <c r="D488">
        <v>219.317136</v>
      </c>
      <c r="E488">
        <v>8.1347389999999997</v>
      </c>
      <c r="F488">
        <v>227.61026100000001</v>
      </c>
      <c r="G488">
        <v>5.640104</v>
      </c>
    </row>
    <row r="489" spans="1:9" x14ac:dyDescent="0.25">
      <c r="A489">
        <v>488</v>
      </c>
      <c r="D489">
        <v>219.25099</v>
      </c>
      <c r="E489">
        <v>8.1807809999999996</v>
      </c>
      <c r="F489">
        <v>227.57442800000001</v>
      </c>
      <c r="G489">
        <v>5.6486460000000003</v>
      </c>
    </row>
    <row r="490" spans="1:9" x14ac:dyDescent="0.25">
      <c r="A490">
        <v>489</v>
      </c>
      <c r="D490">
        <v>219.25130200000001</v>
      </c>
      <c r="E490">
        <v>8.1455199999999994</v>
      </c>
      <c r="F490">
        <v>227.50546900000001</v>
      </c>
      <c r="G490">
        <v>5.653594</v>
      </c>
    </row>
    <row r="491" spans="1:9" x14ac:dyDescent="0.25">
      <c r="A491">
        <v>490</v>
      </c>
      <c r="D491">
        <v>219.259897</v>
      </c>
      <c r="E491">
        <v>8.1698430000000002</v>
      </c>
      <c r="F491">
        <v>227.470574</v>
      </c>
      <c r="G491">
        <v>5.6160420000000002</v>
      </c>
    </row>
    <row r="492" spans="1:9" x14ac:dyDescent="0.25">
      <c r="A492">
        <v>491</v>
      </c>
      <c r="D492">
        <v>219.28255300000001</v>
      </c>
      <c r="E492">
        <v>8.144584</v>
      </c>
      <c r="F492">
        <v>227.51552100000001</v>
      </c>
      <c r="G492">
        <v>5.6184890000000003</v>
      </c>
    </row>
    <row r="493" spans="1:9" x14ac:dyDescent="0.25">
      <c r="A493">
        <v>492</v>
      </c>
      <c r="D493">
        <v>219.237709</v>
      </c>
      <c r="E493">
        <v>8.1424479999999999</v>
      </c>
      <c r="F493">
        <v>227.548283</v>
      </c>
      <c r="G493">
        <v>5.6365100000000004</v>
      </c>
      <c r="H493">
        <v>223.43161499999999</v>
      </c>
      <c r="I493">
        <v>8.5506250000000001</v>
      </c>
    </row>
    <row r="494" spans="1:9" x14ac:dyDescent="0.25">
      <c r="A494">
        <v>493</v>
      </c>
      <c r="D494">
        <v>219.25062499999999</v>
      </c>
      <c r="E494">
        <v>8.1829169999999998</v>
      </c>
      <c r="F494">
        <v>227.575366</v>
      </c>
      <c r="G494">
        <v>5.6527079999999996</v>
      </c>
      <c r="H494">
        <v>223.36557400000001</v>
      </c>
      <c r="I494">
        <v>8.5607290000000003</v>
      </c>
    </row>
    <row r="495" spans="1:9" x14ac:dyDescent="0.25">
      <c r="A495">
        <v>494</v>
      </c>
      <c r="D495">
        <v>219.204532</v>
      </c>
      <c r="E495">
        <v>8.1604679999999998</v>
      </c>
      <c r="F495">
        <v>227.556667</v>
      </c>
      <c r="G495">
        <v>5.6675000000000004</v>
      </c>
      <c r="H495">
        <v>223.40698</v>
      </c>
      <c r="I495">
        <v>8.4931239999999999</v>
      </c>
    </row>
    <row r="496" spans="1:9" x14ac:dyDescent="0.25">
      <c r="A496">
        <v>495</v>
      </c>
      <c r="D496">
        <v>219.310418</v>
      </c>
      <c r="E496">
        <v>8.1419270000000008</v>
      </c>
      <c r="F496">
        <v>227.58072999999999</v>
      </c>
      <c r="G496">
        <v>5.6638539999999997</v>
      </c>
      <c r="H496">
        <v>223.432917</v>
      </c>
      <c r="I496">
        <v>8.5315619999999992</v>
      </c>
    </row>
    <row r="497" spans="1:9" x14ac:dyDescent="0.25">
      <c r="A497">
        <v>496</v>
      </c>
      <c r="F497">
        <v>227.52974</v>
      </c>
      <c r="G497">
        <v>5.7122919999999997</v>
      </c>
      <c r="H497">
        <v>223.40968899999999</v>
      </c>
      <c r="I497">
        <v>8.5472389999999994</v>
      </c>
    </row>
    <row r="498" spans="1:9" x14ac:dyDescent="0.25">
      <c r="A498">
        <v>497</v>
      </c>
      <c r="F498">
        <v>227.61026100000001</v>
      </c>
      <c r="G498">
        <v>5.640104</v>
      </c>
      <c r="H498">
        <v>223.39531299999999</v>
      </c>
      <c r="I498">
        <v>8.5228640000000002</v>
      </c>
    </row>
    <row r="499" spans="1:9" x14ac:dyDescent="0.25">
      <c r="A499">
        <v>498</v>
      </c>
      <c r="H499">
        <v>223.36823000000001</v>
      </c>
      <c r="I499">
        <v>8.5326039999999992</v>
      </c>
    </row>
    <row r="500" spans="1:9" x14ac:dyDescent="0.25">
      <c r="A500">
        <v>499</v>
      </c>
      <c r="H500">
        <v>223.39682400000001</v>
      </c>
      <c r="I500">
        <v>8.5303649999999998</v>
      </c>
    </row>
    <row r="501" spans="1:9" x14ac:dyDescent="0.25">
      <c r="A501">
        <v>500</v>
      </c>
      <c r="H501">
        <v>223.45484500000001</v>
      </c>
      <c r="I501">
        <v>8.5278639999999992</v>
      </c>
    </row>
    <row r="502" spans="1:9" x14ac:dyDescent="0.25">
      <c r="A502">
        <v>501</v>
      </c>
      <c r="H502">
        <v>223.43161499999999</v>
      </c>
      <c r="I502">
        <v>8.5506250000000001</v>
      </c>
    </row>
    <row r="503" spans="1:9" x14ac:dyDescent="0.25">
      <c r="A503">
        <v>502</v>
      </c>
      <c r="H503">
        <v>223.43161499999999</v>
      </c>
      <c r="I503">
        <v>8.5506250000000001</v>
      </c>
    </row>
    <row r="504" spans="1:9" x14ac:dyDescent="0.25">
      <c r="A504">
        <v>503</v>
      </c>
      <c r="B504">
        <v>205.58013</v>
      </c>
      <c r="C504">
        <v>5.5498989999999999</v>
      </c>
    </row>
    <row r="505" spans="1:9" x14ac:dyDescent="0.25">
      <c r="A505">
        <v>504</v>
      </c>
      <c r="B505">
        <v>205.56598099999999</v>
      </c>
      <c r="C505">
        <v>5.5456440000000002</v>
      </c>
    </row>
    <row r="506" spans="1:9" x14ac:dyDescent="0.25">
      <c r="A506">
        <v>505</v>
      </c>
      <c r="B506">
        <v>205.56051099999999</v>
      </c>
      <c r="C506">
        <v>5.5409100000000002</v>
      </c>
    </row>
    <row r="507" spans="1:9" x14ac:dyDescent="0.25">
      <c r="A507">
        <v>506</v>
      </c>
      <c r="B507">
        <v>205.55571599999999</v>
      </c>
      <c r="C507">
        <v>5.5598979999999996</v>
      </c>
    </row>
    <row r="508" spans="1:9" x14ac:dyDescent="0.25">
      <c r="A508">
        <v>507</v>
      </c>
      <c r="B508">
        <v>205.53433799999999</v>
      </c>
      <c r="C508">
        <v>5.564419</v>
      </c>
    </row>
    <row r="509" spans="1:9" x14ac:dyDescent="0.25">
      <c r="A509">
        <v>508</v>
      </c>
      <c r="B509">
        <v>205.54077000000001</v>
      </c>
      <c r="C509">
        <v>5.5980340000000002</v>
      </c>
    </row>
    <row r="510" spans="1:9" x14ac:dyDescent="0.25">
      <c r="A510">
        <v>509</v>
      </c>
      <c r="B510">
        <v>205.566248</v>
      </c>
      <c r="C510">
        <v>5.5810139999999997</v>
      </c>
    </row>
    <row r="511" spans="1:9" x14ac:dyDescent="0.25">
      <c r="A511">
        <v>510</v>
      </c>
      <c r="B511">
        <v>205.55710099999999</v>
      </c>
      <c r="C511">
        <v>5.5875560000000002</v>
      </c>
    </row>
    <row r="512" spans="1:9" x14ac:dyDescent="0.25">
      <c r="A512">
        <v>511</v>
      </c>
      <c r="B512">
        <v>205.575457</v>
      </c>
      <c r="C512">
        <v>5.5593669999999999</v>
      </c>
    </row>
    <row r="513" spans="1:7" x14ac:dyDescent="0.25">
      <c r="A513">
        <v>512</v>
      </c>
      <c r="B513">
        <v>205.58013</v>
      </c>
      <c r="C513">
        <v>5.5498989999999999</v>
      </c>
    </row>
    <row r="514" spans="1:7" x14ac:dyDescent="0.25">
      <c r="A514">
        <v>513</v>
      </c>
      <c r="F514">
        <v>206.691824</v>
      </c>
      <c r="G514">
        <v>4.8847769999999997</v>
      </c>
    </row>
    <row r="515" spans="1:7" x14ac:dyDescent="0.25">
      <c r="A515">
        <v>514</v>
      </c>
      <c r="F515">
        <v>206.72076300000001</v>
      </c>
      <c r="G515">
        <v>4.8593529999999996</v>
      </c>
    </row>
    <row r="516" spans="1:7" x14ac:dyDescent="0.25">
      <c r="A516">
        <v>515</v>
      </c>
      <c r="F516">
        <v>206.698206</v>
      </c>
      <c r="G516">
        <v>4.8470659999999999</v>
      </c>
    </row>
    <row r="517" spans="1:7" x14ac:dyDescent="0.25">
      <c r="A517">
        <v>516</v>
      </c>
      <c r="F517">
        <v>206.652411</v>
      </c>
      <c r="G517">
        <v>4.8193549999999998</v>
      </c>
    </row>
    <row r="518" spans="1:7" x14ac:dyDescent="0.25">
      <c r="A518">
        <v>517</v>
      </c>
      <c r="D518">
        <v>191.343333</v>
      </c>
      <c r="E518">
        <v>5.7083469999999998</v>
      </c>
      <c r="F518">
        <v>206.69150400000001</v>
      </c>
      <c r="G518">
        <v>4.8494070000000002</v>
      </c>
    </row>
    <row r="519" spans="1:7" x14ac:dyDescent="0.25">
      <c r="A519">
        <v>518</v>
      </c>
      <c r="D519">
        <v>191.38077799999999</v>
      </c>
      <c r="E519">
        <v>5.6934009999999997</v>
      </c>
      <c r="F519">
        <v>206.70358099999999</v>
      </c>
      <c r="G519">
        <v>4.8660009999999998</v>
      </c>
    </row>
    <row r="520" spans="1:7" x14ac:dyDescent="0.25">
      <c r="A520">
        <v>519</v>
      </c>
      <c r="D520">
        <v>191.343703</v>
      </c>
      <c r="E520">
        <v>5.7040389999999999</v>
      </c>
      <c r="F520">
        <v>206.69735600000001</v>
      </c>
      <c r="G520">
        <v>4.8513210000000004</v>
      </c>
    </row>
    <row r="521" spans="1:7" x14ac:dyDescent="0.25">
      <c r="A521">
        <v>520</v>
      </c>
      <c r="D521">
        <v>191.34109699999999</v>
      </c>
      <c r="E521">
        <v>5.69489</v>
      </c>
      <c r="F521">
        <v>206.61491599999999</v>
      </c>
      <c r="G521">
        <v>4.8336100000000002</v>
      </c>
    </row>
    <row r="522" spans="1:7" x14ac:dyDescent="0.25">
      <c r="A522">
        <v>521</v>
      </c>
      <c r="D522">
        <v>191.36466100000001</v>
      </c>
      <c r="E522">
        <v>5.6919649999999997</v>
      </c>
      <c r="F522">
        <v>206.691824</v>
      </c>
      <c r="G522">
        <v>4.8847769999999997</v>
      </c>
    </row>
    <row r="523" spans="1:7" x14ac:dyDescent="0.25">
      <c r="A523">
        <v>522</v>
      </c>
      <c r="D523">
        <v>191.322802</v>
      </c>
      <c r="E523">
        <v>5.673775</v>
      </c>
      <c r="F523">
        <v>206.691824</v>
      </c>
      <c r="G523">
        <v>4.8847769999999997</v>
      </c>
    </row>
    <row r="524" spans="1:7" x14ac:dyDescent="0.25">
      <c r="A524">
        <v>523</v>
      </c>
      <c r="D524">
        <v>191.30625699999999</v>
      </c>
      <c r="E524">
        <v>5.6635090000000003</v>
      </c>
    </row>
    <row r="525" spans="1:7" x14ac:dyDescent="0.25">
      <c r="A525">
        <v>524</v>
      </c>
      <c r="D525">
        <v>191.28179</v>
      </c>
      <c r="E525">
        <v>5.6806890000000001</v>
      </c>
    </row>
    <row r="526" spans="1:7" x14ac:dyDescent="0.25">
      <c r="A526">
        <v>525</v>
      </c>
      <c r="D526">
        <v>191.327429</v>
      </c>
      <c r="E526">
        <v>5.6456379999999999</v>
      </c>
    </row>
    <row r="527" spans="1:7" x14ac:dyDescent="0.25">
      <c r="A527">
        <v>526</v>
      </c>
      <c r="B527">
        <v>182.43266499999999</v>
      </c>
      <c r="C527">
        <v>3.0259990000000001</v>
      </c>
      <c r="D527">
        <v>191.343333</v>
      </c>
      <c r="E527">
        <v>5.7083469999999998</v>
      </c>
    </row>
    <row r="528" spans="1:7" x14ac:dyDescent="0.25">
      <c r="A528">
        <v>527</v>
      </c>
      <c r="B528">
        <v>182.40271999999999</v>
      </c>
      <c r="C528">
        <v>3.0881759999999998</v>
      </c>
    </row>
    <row r="529" spans="1:9" x14ac:dyDescent="0.25">
      <c r="A529">
        <v>528</v>
      </c>
      <c r="B529">
        <v>182.39591100000001</v>
      </c>
      <c r="C529">
        <v>3.088921</v>
      </c>
      <c r="H529">
        <v>191.48858899999999</v>
      </c>
      <c r="I529">
        <v>6.2057659999999997</v>
      </c>
    </row>
    <row r="530" spans="1:9" x14ac:dyDescent="0.25">
      <c r="A530">
        <v>529</v>
      </c>
      <c r="B530">
        <v>182.393889</v>
      </c>
      <c r="C530">
        <v>3.0923250000000002</v>
      </c>
      <c r="H530">
        <v>191.466196</v>
      </c>
      <c r="I530">
        <v>6.2428379999999999</v>
      </c>
    </row>
    <row r="531" spans="1:9" x14ac:dyDescent="0.25">
      <c r="A531">
        <v>530</v>
      </c>
      <c r="B531">
        <v>182.39245399999999</v>
      </c>
      <c r="C531">
        <v>3.0855700000000001</v>
      </c>
      <c r="H531">
        <v>191.46162200000001</v>
      </c>
      <c r="I531">
        <v>6.1908729999999998</v>
      </c>
    </row>
    <row r="532" spans="1:9" x14ac:dyDescent="0.25">
      <c r="A532">
        <v>531</v>
      </c>
      <c r="B532">
        <v>182.42639</v>
      </c>
      <c r="C532">
        <v>3.0978569999999999</v>
      </c>
      <c r="H532">
        <v>191.46874800000001</v>
      </c>
      <c r="I532">
        <v>6.1816719999999998</v>
      </c>
    </row>
    <row r="533" spans="1:9" x14ac:dyDescent="0.25">
      <c r="A533">
        <v>532</v>
      </c>
      <c r="B533">
        <v>182.43266499999999</v>
      </c>
      <c r="C533">
        <v>3.0259990000000001</v>
      </c>
      <c r="H533">
        <v>191.48896199999999</v>
      </c>
      <c r="I533">
        <v>6.1925220000000003</v>
      </c>
    </row>
    <row r="534" spans="1:9" x14ac:dyDescent="0.25">
      <c r="A534">
        <v>533</v>
      </c>
      <c r="B534">
        <v>182.43266499999999</v>
      </c>
      <c r="C534">
        <v>3.0259990000000001</v>
      </c>
      <c r="H534">
        <v>191.49811</v>
      </c>
      <c r="I534">
        <v>6.2028410000000003</v>
      </c>
    </row>
    <row r="535" spans="1:9" x14ac:dyDescent="0.25">
      <c r="A535">
        <v>534</v>
      </c>
      <c r="B535">
        <v>182.43266499999999</v>
      </c>
      <c r="C535">
        <v>3.0259990000000001</v>
      </c>
      <c r="F535">
        <v>185.580466</v>
      </c>
      <c r="G535">
        <v>3.67543</v>
      </c>
      <c r="H535">
        <v>191.49896100000001</v>
      </c>
      <c r="I535">
        <v>6.2062439999999999</v>
      </c>
    </row>
    <row r="536" spans="1:9" x14ac:dyDescent="0.25">
      <c r="A536">
        <v>535</v>
      </c>
      <c r="B536">
        <v>182.40665300000001</v>
      </c>
      <c r="C536">
        <v>3.0558909999999999</v>
      </c>
      <c r="F536">
        <v>185.62780599999999</v>
      </c>
      <c r="G536">
        <v>3.691068</v>
      </c>
      <c r="H536">
        <v>191.51013</v>
      </c>
      <c r="I536">
        <v>6.1769910000000001</v>
      </c>
    </row>
    <row r="537" spans="1:9" x14ac:dyDescent="0.25">
      <c r="A537">
        <v>536</v>
      </c>
      <c r="F537">
        <v>185.61179199999998</v>
      </c>
      <c r="G537">
        <v>3.68309</v>
      </c>
      <c r="H537">
        <v>191.51060699999999</v>
      </c>
      <c r="I537">
        <v>6.1556090000000001</v>
      </c>
    </row>
    <row r="538" spans="1:9" x14ac:dyDescent="0.25">
      <c r="A538">
        <v>537</v>
      </c>
      <c r="F538">
        <v>185.59286</v>
      </c>
      <c r="G538">
        <v>3.6764410000000001</v>
      </c>
      <c r="H538">
        <v>191.48858899999999</v>
      </c>
      <c r="I538">
        <v>6.2057659999999997</v>
      </c>
    </row>
    <row r="539" spans="1:9" x14ac:dyDescent="0.25">
      <c r="A539">
        <v>538</v>
      </c>
      <c r="F539">
        <v>185.59323000000001</v>
      </c>
      <c r="G539">
        <v>3.6798980000000001</v>
      </c>
    </row>
    <row r="540" spans="1:9" x14ac:dyDescent="0.25">
      <c r="A540">
        <v>539</v>
      </c>
      <c r="F540">
        <v>185.576266</v>
      </c>
      <c r="G540">
        <v>3.6835680000000002</v>
      </c>
    </row>
    <row r="541" spans="1:9" x14ac:dyDescent="0.25">
      <c r="A541">
        <v>540</v>
      </c>
      <c r="F541">
        <v>185.57397700000001</v>
      </c>
      <c r="G541">
        <v>3.688993</v>
      </c>
    </row>
    <row r="542" spans="1:9" x14ac:dyDescent="0.25">
      <c r="A542">
        <v>541</v>
      </c>
      <c r="D542">
        <v>168.233946</v>
      </c>
      <c r="E542">
        <v>5.6878700000000002</v>
      </c>
      <c r="F542">
        <v>185.56897599999999</v>
      </c>
      <c r="G542">
        <v>3.6969180000000001</v>
      </c>
    </row>
    <row r="543" spans="1:9" x14ac:dyDescent="0.25">
      <c r="A543">
        <v>542</v>
      </c>
      <c r="D543">
        <v>168.19889499999999</v>
      </c>
      <c r="E543">
        <v>5.6774979999999999</v>
      </c>
      <c r="F543">
        <v>185.56004200000001</v>
      </c>
      <c r="G543">
        <v>3.7289379999999999</v>
      </c>
    </row>
    <row r="544" spans="1:9" x14ac:dyDescent="0.25">
      <c r="A544">
        <v>543</v>
      </c>
      <c r="D544">
        <v>168.203362</v>
      </c>
      <c r="E544">
        <v>5.6836679999999999</v>
      </c>
      <c r="F544">
        <v>185.580466</v>
      </c>
      <c r="G544">
        <v>3.67543</v>
      </c>
    </row>
    <row r="545" spans="1:9" x14ac:dyDescent="0.25">
      <c r="A545">
        <v>544</v>
      </c>
      <c r="D545">
        <v>168.20719400000002</v>
      </c>
      <c r="E545">
        <v>5.6821780000000004</v>
      </c>
      <c r="F545">
        <v>185.580466</v>
      </c>
      <c r="G545">
        <v>3.67543</v>
      </c>
    </row>
    <row r="546" spans="1:9" x14ac:dyDescent="0.25">
      <c r="A546">
        <v>545</v>
      </c>
      <c r="D546">
        <v>168.21532999999999</v>
      </c>
      <c r="E546">
        <v>5.68771</v>
      </c>
    </row>
    <row r="547" spans="1:9" x14ac:dyDescent="0.25">
      <c r="A547">
        <v>546</v>
      </c>
      <c r="D547">
        <v>168.21782899999999</v>
      </c>
      <c r="E547">
        <v>5.6642539999999997</v>
      </c>
    </row>
    <row r="548" spans="1:9" x14ac:dyDescent="0.25">
      <c r="A548">
        <v>547</v>
      </c>
      <c r="D548">
        <v>168.18086499999998</v>
      </c>
      <c r="E548">
        <v>5.6669660000000004</v>
      </c>
    </row>
    <row r="549" spans="1:9" x14ac:dyDescent="0.25">
      <c r="A549">
        <v>548</v>
      </c>
      <c r="D549">
        <v>168.17910999999998</v>
      </c>
      <c r="E549">
        <v>5.65984</v>
      </c>
    </row>
    <row r="550" spans="1:9" x14ac:dyDescent="0.25">
      <c r="A550">
        <v>549</v>
      </c>
      <c r="D550">
        <v>168.15655699999999</v>
      </c>
      <c r="E550">
        <v>5.6803699999999999</v>
      </c>
    </row>
    <row r="551" spans="1:9" x14ac:dyDescent="0.25">
      <c r="A551">
        <v>550</v>
      </c>
      <c r="D551">
        <v>168.233946</v>
      </c>
      <c r="E551">
        <v>5.6878700000000002</v>
      </c>
    </row>
    <row r="552" spans="1:9" x14ac:dyDescent="0.25">
      <c r="A552">
        <v>551</v>
      </c>
      <c r="B552">
        <v>159.56507499999998</v>
      </c>
      <c r="C552">
        <v>4.8503109999999996</v>
      </c>
    </row>
    <row r="553" spans="1:9" x14ac:dyDescent="0.25">
      <c r="A553">
        <v>552</v>
      </c>
      <c r="B553">
        <v>159.51693899999998</v>
      </c>
      <c r="C553">
        <v>4.8559479999999997</v>
      </c>
    </row>
    <row r="554" spans="1:9" x14ac:dyDescent="0.25">
      <c r="A554">
        <v>553</v>
      </c>
      <c r="B554">
        <v>159.613529</v>
      </c>
      <c r="C554">
        <v>4.8606299999999996</v>
      </c>
      <c r="H554">
        <v>168.01672600000001</v>
      </c>
      <c r="I554">
        <v>6.9720529999999998</v>
      </c>
    </row>
    <row r="555" spans="1:9" x14ac:dyDescent="0.25">
      <c r="A555">
        <v>554</v>
      </c>
      <c r="B555">
        <v>159.58778699999999</v>
      </c>
      <c r="C555">
        <v>4.874352</v>
      </c>
      <c r="H555">
        <v>168.05869100000001</v>
      </c>
      <c r="I555">
        <v>6.9572120000000002</v>
      </c>
    </row>
    <row r="556" spans="1:9" x14ac:dyDescent="0.25">
      <c r="A556">
        <v>555</v>
      </c>
      <c r="B556">
        <v>159.65421900000001</v>
      </c>
      <c r="C556">
        <v>4.8331840000000001</v>
      </c>
      <c r="H556">
        <v>168.08501999999999</v>
      </c>
      <c r="I556">
        <v>6.9458310000000001</v>
      </c>
    </row>
    <row r="557" spans="1:9" x14ac:dyDescent="0.25">
      <c r="A557">
        <v>556</v>
      </c>
      <c r="B557">
        <v>159.602892</v>
      </c>
      <c r="C557">
        <v>4.8387690000000001</v>
      </c>
      <c r="H557">
        <v>168.098421</v>
      </c>
      <c r="I557">
        <v>6.9315230000000003</v>
      </c>
    </row>
    <row r="558" spans="1:9" x14ac:dyDescent="0.25">
      <c r="A558">
        <v>557</v>
      </c>
      <c r="B558">
        <v>159.538906</v>
      </c>
      <c r="C558">
        <v>4.8129730000000004</v>
      </c>
      <c r="H558">
        <v>168.11682500000001</v>
      </c>
      <c r="I558">
        <v>6.930193</v>
      </c>
    </row>
    <row r="559" spans="1:9" x14ac:dyDescent="0.25">
      <c r="A559">
        <v>558</v>
      </c>
      <c r="B559">
        <v>159.542258</v>
      </c>
      <c r="C559">
        <v>4.8200459999999996</v>
      </c>
      <c r="H559">
        <v>168.07161500000001</v>
      </c>
      <c r="I559">
        <v>6.9708819999999996</v>
      </c>
    </row>
    <row r="560" spans="1:9" x14ac:dyDescent="0.25">
      <c r="A560">
        <v>559</v>
      </c>
      <c r="B560">
        <v>159.53651300000001</v>
      </c>
      <c r="C560">
        <v>4.8660009999999998</v>
      </c>
      <c r="H560">
        <v>168.05650900000001</v>
      </c>
      <c r="I560">
        <v>6.9808820000000003</v>
      </c>
    </row>
    <row r="561" spans="1:9" x14ac:dyDescent="0.25">
      <c r="A561">
        <v>560</v>
      </c>
      <c r="B561">
        <v>159.56507499999998</v>
      </c>
      <c r="C561">
        <v>4.8503109999999996</v>
      </c>
      <c r="H561">
        <v>168.038161</v>
      </c>
      <c r="I561">
        <v>6.9649789999999996</v>
      </c>
    </row>
    <row r="562" spans="1:9" x14ac:dyDescent="0.25">
      <c r="A562">
        <v>561</v>
      </c>
      <c r="F562">
        <v>160.83340799999999</v>
      </c>
      <c r="G562">
        <v>5.0215779999999999</v>
      </c>
      <c r="H562">
        <v>168.07320999999999</v>
      </c>
      <c r="I562">
        <v>6.9548189999999996</v>
      </c>
    </row>
    <row r="563" spans="1:9" x14ac:dyDescent="0.25">
      <c r="A563">
        <v>562</v>
      </c>
      <c r="F563">
        <v>160.839099</v>
      </c>
      <c r="G563">
        <v>5.015142</v>
      </c>
      <c r="H563">
        <v>168.05491499999999</v>
      </c>
      <c r="I563">
        <v>6.9674250000000004</v>
      </c>
    </row>
    <row r="564" spans="1:9" x14ac:dyDescent="0.25">
      <c r="A564">
        <v>563</v>
      </c>
      <c r="F564">
        <v>160.841972</v>
      </c>
      <c r="G564">
        <v>5.0132269999999997</v>
      </c>
    </row>
    <row r="565" spans="1:9" x14ac:dyDescent="0.25">
      <c r="A565">
        <v>564</v>
      </c>
      <c r="F565">
        <v>160.845854</v>
      </c>
      <c r="G565">
        <v>5.013865</v>
      </c>
    </row>
    <row r="566" spans="1:9" x14ac:dyDescent="0.25">
      <c r="A566">
        <v>565</v>
      </c>
      <c r="F566">
        <v>160.84553499999998</v>
      </c>
      <c r="G566">
        <v>5.0421079999999998</v>
      </c>
    </row>
    <row r="567" spans="1:9" x14ac:dyDescent="0.25">
      <c r="A567">
        <v>566</v>
      </c>
      <c r="D567">
        <v>149.31804799999998</v>
      </c>
      <c r="E567">
        <v>7.4665460000000001</v>
      </c>
      <c r="F567">
        <v>160.866704</v>
      </c>
      <c r="G567">
        <v>5.0426399999999996</v>
      </c>
    </row>
    <row r="568" spans="1:9" x14ac:dyDescent="0.25">
      <c r="A568">
        <v>567</v>
      </c>
      <c r="D568">
        <v>149.31804799999998</v>
      </c>
      <c r="E568">
        <v>7.4665460000000001</v>
      </c>
      <c r="F568">
        <v>160.79447399999998</v>
      </c>
      <c r="G568">
        <v>5.056203</v>
      </c>
    </row>
    <row r="569" spans="1:9" x14ac:dyDescent="0.25">
      <c r="A569">
        <v>568</v>
      </c>
      <c r="D569">
        <v>149.31804799999998</v>
      </c>
      <c r="E569">
        <v>7.4665460000000001</v>
      </c>
      <c r="F569">
        <v>160.83340799999999</v>
      </c>
      <c r="G569">
        <v>5.0215779999999999</v>
      </c>
    </row>
    <row r="570" spans="1:9" x14ac:dyDescent="0.25">
      <c r="A570">
        <v>569</v>
      </c>
      <c r="D570">
        <v>149.31804799999998</v>
      </c>
      <c r="E570">
        <v>7.4665460000000001</v>
      </c>
    </row>
    <row r="571" spans="1:9" x14ac:dyDescent="0.25">
      <c r="A571">
        <v>570</v>
      </c>
      <c r="D571">
        <v>149.31804799999998</v>
      </c>
      <c r="E571">
        <v>7.4665460000000001</v>
      </c>
    </row>
    <row r="572" spans="1:9" x14ac:dyDescent="0.25">
      <c r="A572">
        <v>571</v>
      </c>
      <c r="D572">
        <v>149.31804799999998</v>
      </c>
      <c r="E572">
        <v>7.4665460000000001</v>
      </c>
    </row>
    <row r="573" spans="1:9" x14ac:dyDescent="0.25">
      <c r="A573">
        <v>572</v>
      </c>
      <c r="D573">
        <v>149.31804799999998</v>
      </c>
      <c r="E573">
        <v>7.4665460000000001</v>
      </c>
    </row>
    <row r="574" spans="1:9" x14ac:dyDescent="0.25">
      <c r="A574">
        <v>573</v>
      </c>
      <c r="D574">
        <v>149.31804799999998</v>
      </c>
      <c r="E574">
        <v>7.4665460000000001</v>
      </c>
    </row>
    <row r="575" spans="1:9" x14ac:dyDescent="0.25">
      <c r="A575">
        <v>574</v>
      </c>
      <c r="D575">
        <v>149.31804799999998</v>
      </c>
      <c r="E575">
        <v>7.4665460000000001</v>
      </c>
    </row>
    <row r="576" spans="1:9" x14ac:dyDescent="0.25">
      <c r="A576">
        <v>575</v>
      </c>
      <c r="B576">
        <v>132.189368</v>
      </c>
      <c r="C576">
        <v>3.3275790000000001</v>
      </c>
      <c r="D576">
        <v>149.31804799999998</v>
      </c>
      <c r="E576">
        <v>7.4665460000000001</v>
      </c>
    </row>
    <row r="577" spans="1:9" x14ac:dyDescent="0.25">
      <c r="A577">
        <v>576</v>
      </c>
      <c r="B577">
        <v>132.20399800000001</v>
      </c>
      <c r="C577">
        <v>3.2806320000000002</v>
      </c>
    </row>
    <row r="578" spans="1:9" x14ac:dyDescent="0.25">
      <c r="A578">
        <v>577</v>
      </c>
      <c r="B578">
        <v>132.19705500000001</v>
      </c>
      <c r="C578">
        <v>3.242632</v>
      </c>
    </row>
    <row r="579" spans="1:9" x14ac:dyDescent="0.25">
      <c r="A579">
        <v>578</v>
      </c>
      <c r="B579">
        <v>132.18894499999999</v>
      </c>
      <c r="C579">
        <v>3.3047369999999998</v>
      </c>
      <c r="H579">
        <v>148.51920999999999</v>
      </c>
      <c r="I579">
        <v>8.5151570000000003</v>
      </c>
    </row>
    <row r="580" spans="1:9" x14ac:dyDescent="0.25">
      <c r="A580">
        <v>579</v>
      </c>
      <c r="B580">
        <v>132.184157</v>
      </c>
      <c r="C580">
        <v>3.2972630000000001</v>
      </c>
      <c r="H580">
        <v>148.51920999999999</v>
      </c>
      <c r="I580">
        <v>8.5151570000000003</v>
      </c>
    </row>
    <row r="581" spans="1:9" x14ac:dyDescent="0.25">
      <c r="A581">
        <v>580</v>
      </c>
      <c r="B581">
        <v>132.22173600000002</v>
      </c>
      <c r="C581">
        <v>3.3157369999999999</v>
      </c>
      <c r="H581">
        <v>148.51920999999999</v>
      </c>
      <c r="I581">
        <v>8.5151570000000003</v>
      </c>
    </row>
    <row r="582" spans="1:9" x14ac:dyDescent="0.25">
      <c r="A582">
        <v>581</v>
      </c>
      <c r="B582">
        <v>132.24904900000001</v>
      </c>
      <c r="C582">
        <v>3.332211</v>
      </c>
      <c r="H582">
        <v>148.51920999999999</v>
      </c>
      <c r="I582">
        <v>8.5151570000000003</v>
      </c>
    </row>
    <row r="583" spans="1:9" x14ac:dyDescent="0.25">
      <c r="A583">
        <v>582</v>
      </c>
      <c r="B583">
        <v>132.29610300000002</v>
      </c>
      <c r="C583">
        <v>3.2647889999999999</v>
      </c>
      <c r="H583">
        <v>148.51920999999999</v>
      </c>
      <c r="I583">
        <v>8.5151570000000003</v>
      </c>
    </row>
    <row r="584" spans="1:9" x14ac:dyDescent="0.25">
      <c r="A584">
        <v>583</v>
      </c>
      <c r="B584">
        <v>132.189368</v>
      </c>
      <c r="C584">
        <v>3.3275790000000001</v>
      </c>
      <c r="F584">
        <v>134.74631400000001</v>
      </c>
      <c r="G584">
        <v>3.4064209999999999</v>
      </c>
      <c r="H584">
        <v>148.51920999999999</v>
      </c>
      <c r="I584">
        <v>8.5151570000000003</v>
      </c>
    </row>
    <row r="585" spans="1:9" x14ac:dyDescent="0.25">
      <c r="A585">
        <v>584</v>
      </c>
      <c r="F585">
        <v>134.71816100000001</v>
      </c>
      <c r="G585">
        <v>3.4981580000000001</v>
      </c>
      <c r="H585">
        <v>148.51920999999999</v>
      </c>
      <c r="I585">
        <v>8.5151570000000003</v>
      </c>
    </row>
    <row r="586" spans="1:9" x14ac:dyDescent="0.25">
      <c r="A586">
        <v>585</v>
      </c>
      <c r="F586">
        <v>134.75678900000003</v>
      </c>
      <c r="G586">
        <v>3.4918420000000001</v>
      </c>
      <c r="H586">
        <v>148.51920999999999</v>
      </c>
      <c r="I586">
        <v>8.5151570000000003</v>
      </c>
    </row>
    <row r="587" spans="1:9" x14ac:dyDescent="0.25">
      <c r="A587">
        <v>586</v>
      </c>
      <c r="F587">
        <v>134.73451900000001</v>
      </c>
      <c r="G587">
        <v>3.4345789999999998</v>
      </c>
      <c r="H587">
        <v>148.51920999999999</v>
      </c>
      <c r="I587">
        <v>8.5151570000000003</v>
      </c>
    </row>
    <row r="588" spans="1:9" x14ac:dyDescent="0.25">
      <c r="A588">
        <v>587</v>
      </c>
      <c r="F588">
        <v>134.722892</v>
      </c>
      <c r="G588">
        <v>3.3955259999999998</v>
      </c>
    </row>
    <row r="589" spans="1:9" x14ac:dyDescent="0.25">
      <c r="A589">
        <v>588</v>
      </c>
      <c r="F589">
        <v>134.899474</v>
      </c>
      <c r="G589">
        <v>3.393211</v>
      </c>
    </row>
    <row r="590" spans="1:9" x14ac:dyDescent="0.25">
      <c r="A590">
        <v>589</v>
      </c>
      <c r="F590">
        <v>134.895049</v>
      </c>
      <c r="G590">
        <v>3.4404210000000002</v>
      </c>
    </row>
    <row r="591" spans="1:9" x14ac:dyDescent="0.25">
      <c r="A591">
        <v>590</v>
      </c>
      <c r="D591">
        <v>116.94173700000002</v>
      </c>
      <c r="E591">
        <v>5.7867889999999997</v>
      </c>
      <c r="F591">
        <v>134.74631400000001</v>
      </c>
      <c r="G591">
        <v>3.4064209999999999</v>
      </c>
    </row>
    <row r="592" spans="1:9" x14ac:dyDescent="0.25">
      <c r="A592">
        <v>591</v>
      </c>
      <c r="D592">
        <v>117.00815500000002</v>
      </c>
      <c r="E592">
        <v>5.7594209999999997</v>
      </c>
      <c r="F592">
        <v>134.74631400000001</v>
      </c>
      <c r="G592">
        <v>3.4064209999999999</v>
      </c>
    </row>
    <row r="593" spans="1:9" x14ac:dyDescent="0.25">
      <c r="A593">
        <v>592</v>
      </c>
      <c r="D593">
        <v>116.96768500000002</v>
      </c>
      <c r="E593">
        <v>5.7654209999999999</v>
      </c>
    </row>
    <row r="594" spans="1:9" x14ac:dyDescent="0.25">
      <c r="A594">
        <v>593</v>
      </c>
      <c r="D594">
        <v>116.97847300000001</v>
      </c>
      <c r="E594">
        <v>5.8055260000000004</v>
      </c>
    </row>
    <row r="595" spans="1:9" x14ac:dyDescent="0.25">
      <c r="A595">
        <v>594</v>
      </c>
      <c r="D595">
        <v>116.981368</v>
      </c>
      <c r="E595">
        <v>5.8075270000000003</v>
      </c>
    </row>
    <row r="596" spans="1:9" x14ac:dyDescent="0.25">
      <c r="A596">
        <v>595</v>
      </c>
      <c r="D596">
        <v>116.94499900000001</v>
      </c>
      <c r="E596">
        <v>5.7761579999999997</v>
      </c>
    </row>
    <row r="597" spans="1:9" x14ac:dyDescent="0.25">
      <c r="A597">
        <v>596</v>
      </c>
      <c r="D597">
        <v>116.90957900000001</v>
      </c>
      <c r="E597">
        <v>5.7735789999999998</v>
      </c>
    </row>
    <row r="598" spans="1:9" x14ac:dyDescent="0.25">
      <c r="A598">
        <v>597</v>
      </c>
      <c r="D598">
        <v>116.89947000000001</v>
      </c>
      <c r="E598">
        <v>5.744211</v>
      </c>
    </row>
    <row r="599" spans="1:9" x14ac:dyDescent="0.25">
      <c r="A599">
        <v>598</v>
      </c>
      <c r="D599">
        <v>116.94173700000002</v>
      </c>
      <c r="E599">
        <v>5.7867889999999997</v>
      </c>
    </row>
    <row r="600" spans="1:9" x14ac:dyDescent="0.25">
      <c r="A600">
        <v>599</v>
      </c>
      <c r="B600">
        <v>107.005156</v>
      </c>
      <c r="C600">
        <v>3.6760000000000002</v>
      </c>
    </row>
    <row r="601" spans="1:9" x14ac:dyDescent="0.25">
      <c r="A601">
        <v>600</v>
      </c>
      <c r="B601">
        <v>106.99752700000001</v>
      </c>
      <c r="C601">
        <v>3.6399469999999998</v>
      </c>
    </row>
    <row r="602" spans="1:9" x14ac:dyDescent="0.25">
      <c r="A602">
        <v>601</v>
      </c>
      <c r="B602">
        <v>106.93173900000001</v>
      </c>
      <c r="C602">
        <v>3.6135259999999998</v>
      </c>
    </row>
    <row r="603" spans="1:9" x14ac:dyDescent="0.25">
      <c r="A603">
        <v>602</v>
      </c>
      <c r="B603">
        <v>106.93563</v>
      </c>
      <c r="C603">
        <v>3.692526</v>
      </c>
    </row>
    <row r="604" spans="1:9" x14ac:dyDescent="0.25">
      <c r="A604">
        <v>603</v>
      </c>
      <c r="B604">
        <v>106.92773300000002</v>
      </c>
      <c r="C604">
        <v>3.6515789999999999</v>
      </c>
      <c r="H604">
        <v>114.03089400000002</v>
      </c>
      <c r="I604">
        <v>6.6512630000000001</v>
      </c>
    </row>
    <row r="605" spans="1:9" x14ac:dyDescent="0.25">
      <c r="A605">
        <v>604</v>
      </c>
      <c r="B605">
        <v>106.914264</v>
      </c>
      <c r="C605">
        <v>3.6502629999999998</v>
      </c>
      <c r="H605">
        <v>114.053054</v>
      </c>
      <c r="I605">
        <v>6.6561579999999996</v>
      </c>
    </row>
    <row r="606" spans="1:9" x14ac:dyDescent="0.25">
      <c r="A606">
        <v>605</v>
      </c>
      <c r="B606">
        <v>106.909209</v>
      </c>
      <c r="C606">
        <v>3.7149999999999999</v>
      </c>
      <c r="H606">
        <v>114.05257700000001</v>
      </c>
      <c r="I606">
        <v>6.6438420000000002</v>
      </c>
    </row>
    <row r="607" spans="1:9" x14ac:dyDescent="0.25">
      <c r="A607">
        <v>606</v>
      </c>
      <c r="B607">
        <v>107.005156</v>
      </c>
      <c r="C607">
        <v>3.6760000000000002</v>
      </c>
      <c r="F607">
        <v>109.14873800000001</v>
      </c>
      <c r="G607">
        <v>2.926631</v>
      </c>
      <c r="H607">
        <v>114.095313</v>
      </c>
      <c r="I607">
        <v>6.6563160000000003</v>
      </c>
    </row>
    <row r="608" spans="1:9" x14ac:dyDescent="0.25">
      <c r="A608">
        <v>607</v>
      </c>
      <c r="F608">
        <v>109.142157</v>
      </c>
      <c r="G608">
        <v>2.914526</v>
      </c>
      <c r="H608">
        <v>114.13647</v>
      </c>
      <c r="I608">
        <v>6.6598949999999997</v>
      </c>
    </row>
    <row r="609" spans="1:9" x14ac:dyDescent="0.25">
      <c r="A609">
        <v>608</v>
      </c>
      <c r="F609">
        <v>109.11094600000001</v>
      </c>
      <c r="G609">
        <v>2.8883160000000001</v>
      </c>
      <c r="H609">
        <v>114.130156</v>
      </c>
      <c r="I609">
        <v>6.637842</v>
      </c>
    </row>
    <row r="610" spans="1:9" x14ac:dyDescent="0.25">
      <c r="A610">
        <v>609</v>
      </c>
      <c r="F610">
        <v>109.10136700000001</v>
      </c>
      <c r="G610">
        <v>2.8887369999999999</v>
      </c>
      <c r="H610">
        <v>114.03436600000001</v>
      </c>
      <c r="I610">
        <v>6.6741580000000003</v>
      </c>
    </row>
    <row r="611" spans="1:9" x14ac:dyDescent="0.25">
      <c r="A611">
        <v>610</v>
      </c>
      <c r="F611">
        <v>109.08789300000001</v>
      </c>
      <c r="G611">
        <v>2.8698419999999998</v>
      </c>
      <c r="H611">
        <v>114.03436600000001</v>
      </c>
      <c r="I611">
        <v>6.6741580000000003</v>
      </c>
    </row>
    <row r="612" spans="1:9" x14ac:dyDescent="0.25">
      <c r="A612">
        <v>611</v>
      </c>
      <c r="F612">
        <v>109.13247200000001</v>
      </c>
      <c r="G612">
        <v>2.8531580000000001</v>
      </c>
    </row>
    <row r="613" spans="1:9" x14ac:dyDescent="0.25">
      <c r="A613">
        <v>612</v>
      </c>
      <c r="F613">
        <v>109.14778800000001</v>
      </c>
      <c r="G613">
        <v>2.8454739999999998</v>
      </c>
    </row>
    <row r="614" spans="1:9" x14ac:dyDescent="0.25">
      <c r="A614">
        <v>613</v>
      </c>
      <c r="D614">
        <v>91.267157000000012</v>
      </c>
      <c r="E614">
        <v>5.6029470000000003</v>
      </c>
      <c r="F614">
        <v>109.14873800000001</v>
      </c>
      <c r="G614">
        <v>2.926631</v>
      </c>
    </row>
    <row r="615" spans="1:9" x14ac:dyDescent="0.25">
      <c r="A615">
        <v>614</v>
      </c>
      <c r="D615">
        <v>91.302789000000004</v>
      </c>
      <c r="E615">
        <v>5.6171049999999996</v>
      </c>
      <c r="F615">
        <v>109.14873800000001</v>
      </c>
      <c r="G615">
        <v>2.926631</v>
      </c>
    </row>
    <row r="616" spans="1:9" x14ac:dyDescent="0.25">
      <c r="A616">
        <v>615</v>
      </c>
      <c r="D616">
        <v>91.302737000000008</v>
      </c>
      <c r="E616">
        <v>5.6116320000000002</v>
      </c>
    </row>
    <row r="617" spans="1:9" x14ac:dyDescent="0.25">
      <c r="A617">
        <v>616</v>
      </c>
      <c r="D617">
        <v>91.315789000000009</v>
      </c>
      <c r="E617">
        <v>5.6066839999999996</v>
      </c>
    </row>
    <row r="618" spans="1:9" x14ac:dyDescent="0.25">
      <c r="A618">
        <v>617</v>
      </c>
      <c r="D618">
        <v>91.317367000000004</v>
      </c>
      <c r="E618">
        <v>5.6270530000000001</v>
      </c>
    </row>
    <row r="619" spans="1:9" x14ac:dyDescent="0.25">
      <c r="A619">
        <v>618</v>
      </c>
      <c r="D619">
        <v>91.282315000000011</v>
      </c>
      <c r="E619">
        <v>5.6466320000000003</v>
      </c>
    </row>
    <row r="620" spans="1:9" x14ac:dyDescent="0.25">
      <c r="A620">
        <v>619</v>
      </c>
      <c r="D620">
        <v>91.267209000000008</v>
      </c>
      <c r="E620">
        <v>5.6180000000000003</v>
      </c>
    </row>
    <row r="621" spans="1:9" x14ac:dyDescent="0.25">
      <c r="A621">
        <v>620</v>
      </c>
      <c r="B621">
        <v>84.371104000000003</v>
      </c>
      <c r="C621">
        <v>3.5636320000000001</v>
      </c>
      <c r="D621">
        <v>91.278157000000007</v>
      </c>
      <c r="E621">
        <v>5.6072629999999997</v>
      </c>
    </row>
    <row r="622" spans="1:9" x14ac:dyDescent="0.25">
      <c r="A622">
        <v>621</v>
      </c>
      <c r="B622">
        <v>84.369368000000009</v>
      </c>
      <c r="C622">
        <v>3.5510000000000002</v>
      </c>
      <c r="D622">
        <v>91.259314000000003</v>
      </c>
      <c r="E622">
        <v>5.5934739999999996</v>
      </c>
    </row>
    <row r="623" spans="1:9" x14ac:dyDescent="0.25">
      <c r="A623">
        <v>622</v>
      </c>
      <c r="B623">
        <v>84.351526000000007</v>
      </c>
      <c r="C623">
        <v>3.525579</v>
      </c>
      <c r="D623">
        <v>91.267157000000012</v>
      </c>
      <c r="E623">
        <v>5.6029470000000003</v>
      </c>
    </row>
    <row r="624" spans="1:9" x14ac:dyDescent="0.25">
      <c r="A624">
        <v>623</v>
      </c>
      <c r="B624">
        <v>84.355893000000009</v>
      </c>
      <c r="C624">
        <v>3.5211579999999998</v>
      </c>
    </row>
    <row r="625" spans="1:9" x14ac:dyDescent="0.25">
      <c r="A625">
        <v>624</v>
      </c>
      <c r="B625">
        <v>84.351263000000003</v>
      </c>
      <c r="C625">
        <v>3.5125259999999998</v>
      </c>
    </row>
    <row r="626" spans="1:9" x14ac:dyDescent="0.25">
      <c r="A626">
        <v>625</v>
      </c>
      <c r="B626">
        <v>84.325421000000006</v>
      </c>
      <c r="C626">
        <v>3.5301580000000001</v>
      </c>
    </row>
    <row r="627" spans="1:9" x14ac:dyDescent="0.25">
      <c r="A627">
        <v>626</v>
      </c>
      <c r="B627">
        <v>84.370052000000001</v>
      </c>
      <c r="C627">
        <v>3.5087899999999999</v>
      </c>
      <c r="H627">
        <v>87.987632000000005</v>
      </c>
      <c r="I627">
        <v>6.1615789999999997</v>
      </c>
    </row>
    <row r="628" spans="1:9" x14ac:dyDescent="0.25">
      <c r="A628">
        <v>627</v>
      </c>
      <c r="B628">
        <v>84.368736000000013</v>
      </c>
      <c r="C628">
        <v>3.5404209999999998</v>
      </c>
      <c r="H628">
        <v>88.011998000000006</v>
      </c>
      <c r="I628">
        <v>6.143948</v>
      </c>
    </row>
    <row r="629" spans="1:9" x14ac:dyDescent="0.25">
      <c r="A629">
        <v>628</v>
      </c>
      <c r="B629">
        <v>84.371104000000003</v>
      </c>
      <c r="C629">
        <v>3.5636320000000001</v>
      </c>
      <c r="F629">
        <v>86.113945999999999</v>
      </c>
      <c r="G629">
        <v>2.7154210000000001</v>
      </c>
      <c r="H629">
        <v>87.956262000000009</v>
      </c>
      <c r="I629">
        <v>6.1585789999999996</v>
      </c>
    </row>
    <row r="630" spans="1:9" x14ac:dyDescent="0.25">
      <c r="A630">
        <v>629</v>
      </c>
      <c r="F630">
        <v>86.149315999999999</v>
      </c>
      <c r="G630">
        <v>2.7577370000000001</v>
      </c>
      <c r="H630">
        <v>87.954631000000006</v>
      </c>
      <c r="I630">
        <v>6.1803160000000004</v>
      </c>
    </row>
    <row r="631" spans="1:9" x14ac:dyDescent="0.25">
      <c r="A631">
        <v>630</v>
      </c>
      <c r="F631">
        <v>86.124104000000003</v>
      </c>
      <c r="G631">
        <v>2.7001580000000001</v>
      </c>
      <c r="H631">
        <v>87.926894000000004</v>
      </c>
      <c r="I631">
        <v>6.1838420000000003</v>
      </c>
    </row>
    <row r="632" spans="1:9" x14ac:dyDescent="0.25">
      <c r="A632">
        <v>631</v>
      </c>
      <c r="F632">
        <v>86.097211000000016</v>
      </c>
      <c r="G632">
        <v>2.6969470000000002</v>
      </c>
      <c r="H632">
        <v>87.944316000000015</v>
      </c>
      <c r="I632">
        <v>6.1807369999999997</v>
      </c>
    </row>
    <row r="633" spans="1:9" x14ac:dyDescent="0.25">
      <c r="A633">
        <v>632</v>
      </c>
      <c r="F633">
        <v>86.075368000000012</v>
      </c>
      <c r="G633">
        <v>2.689263</v>
      </c>
      <c r="H633">
        <v>87.945367000000005</v>
      </c>
      <c r="I633">
        <v>6.1662100000000004</v>
      </c>
    </row>
    <row r="634" spans="1:9" x14ac:dyDescent="0.25">
      <c r="A634">
        <v>633</v>
      </c>
      <c r="F634">
        <v>86.128106000000002</v>
      </c>
      <c r="G634">
        <v>2.6890529999999999</v>
      </c>
      <c r="H634">
        <v>87.879262000000011</v>
      </c>
      <c r="I634">
        <v>6.1553149999999999</v>
      </c>
    </row>
    <row r="635" spans="1:9" x14ac:dyDescent="0.25">
      <c r="A635">
        <v>634</v>
      </c>
      <c r="F635">
        <v>86.140736000000004</v>
      </c>
      <c r="G635">
        <v>2.7376320000000001</v>
      </c>
      <c r="H635">
        <v>87.987632000000005</v>
      </c>
      <c r="I635">
        <v>6.1615789999999997</v>
      </c>
    </row>
    <row r="636" spans="1:9" x14ac:dyDescent="0.25">
      <c r="A636">
        <v>635</v>
      </c>
      <c r="F636">
        <v>86.113945999999999</v>
      </c>
      <c r="G636">
        <v>2.7154210000000001</v>
      </c>
    </row>
    <row r="637" spans="1:9" x14ac:dyDescent="0.25">
      <c r="A637">
        <v>636</v>
      </c>
      <c r="D637">
        <v>71.480737000000005</v>
      </c>
      <c r="E637">
        <v>5.3376320000000002</v>
      </c>
      <c r="F637">
        <v>86.113945999999999</v>
      </c>
      <c r="G637">
        <v>2.7154210000000001</v>
      </c>
    </row>
    <row r="638" spans="1:9" x14ac:dyDescent="0.25">
      <c r="A638">
        <v>637</v>
      </c>
      <c r="D638">
        <v>71.510473000000005</v>
      </c>
      <c r="E638">
        <v>5.3055789999999998</v>
      </c>
    </row>
    <row r="639" spans="1:9" x14ac:dyDescent="0.25">
      <c r="A639">
        <v>638</v>
      </c>
      <c r="D639">
        <v>71.518105000000006</v>
      </c>
      <c r="E639">
        <v>5.3449470000000003</v>
      </c>
    </row>
    <row r="640" spans="1:9" x14ac:dyDescent="0.25">
      <c r="A640">
        <v>639</v>
      </c>
      <c r="D640">
        <v>71.539579000000003</v>
      </c>
      <c r="E640">
        <v>5.3218420000000002</v>
      </c>
    </row>
    <row r="641" spans="1:9" x14ac:dyDescent="0.25">
      <c r="A641">
        <v>640</v>
      </c>
      <c r="D641">
        <v>71.549842000000012</v>
      </c>
      <c r="E641">
        <v>5.3236319999999999</v>
      </c>
    </row>
    <row r="642" spans="1:9" x14ac:dyDescent="0.25">
      <c r="A642">
        <v>641</v>
      </c>
      <c r="D642">
        <v>71.549368000000001</v>
      </c>
      <c r="E642">
        <v>5.3002630000000002</v>
      </c>
    </row>
    <row r="643" spans="1:9" x14ac:dyDescent="0.25">
      <c r="A643">
        <v>642</v>
      </c>
      <c r="D643">
        <v>71.563105000000007</v>
      </c>
      <c r="E643">
        <v>5.2972630000000001</v>
      </c>
    </row>
    <row r="644" spans="1:9" x14ac:dyDescent="0.25">
      <c r="A644">
        <v>643</v>
      </c>
      <c r="D644">
        <v>71.553684000000004</v>
      </c>
      <c r="E644">
        <v>5.3118420000000004</v>
      </c>
    </row>
    <row r="645" spans="1:9" x14ac:dyDescent="0.25">
      <c r="A645">
        <v>644</v>
      </c>
      <c r="D645">
        <v>71.591158000000007</v>
      </c>
      <c r="E645">
        <v>5.3056840000000003</v>
      </c>
    </row>
    <row r="646" spans="1:9" x14ac:dyDescent="0.25">
      <c r="A646">
        <v>645</v>
      </c>
      <c r="D646">
        <v>71.672105000000002</v>
      </c>
      <c r="E646">
        <v>5.3385259999999999</v>
      </c>
    </row>
    <row r="647" spans="1:9" x14ac:dyDescent="0.25">
      <c r="A647">
        <v>646</v>
      </c>
      <c r="B647">
        <v>61.005211000000003</v>
      </c>
      <c r="C647">
        <v>4.3627370000000001</v>
      </c>
    </row>
    <row r="648" spans="1:9" x14ac:dyDescent="0.25">
      <c r="A648">
        <v>647</v>
      </c>
      <c r="B648">
        <v>61.001052999999999</v>
      </c>
      <c r="C648">
        <v>4.3422099999999997</v>
      </c>
    </row>
    <row r="649" spans="1:9" x14ac:dyDescent="0.25">
      <c r="A649">
        <v>648</v>
      </c>
      <c r="B649">
        <v>61.022472</v>
      </c>
      <c r="C649">
        <v>4.3484210000000001</v>
      </c>
      <c r="H649">
        <v>68.150634999999994</v>
      </c>
      <c r="I649">
        <v>7.5823679999999998</v>
      </c>
    </row>
    <row r="650" spans="1:9" x14ac:dyDescent="0.25">
      <c r="A650">
        <v>649</v>
      </c>
      <c r="B650">
        <v>61.051684999999999</v>
      </c>
      <c r="C650">
        <v>4.3471060000000001</v>
      </c>
      <c r="H650">
        <v>68.175159000000008</v>
      </c>
      <c r="I650">
        <v>7.5936320000000004</v>
      </c>
    </row>
    <row r="651" spans="1:9" x14ac:dyDescent="0.25">
      <c r="A651">
        <v>650</v>
      </c>
      <c r="B651">
        <v>61.065635</v>
      </c>
      <c r="C651">
        <v>4.3263680000000004</v>
      </c>
      <c r="H651">
        <v>68.207897000000003</v>
      </c>
      <c r="I651">
        <v>7.586684</v>
      </c>
    </row>
    <row r="652" spans="1:9" x14ac:dyDescent="0.25">
      <c r="A652">
        <v>651</v>
      </c>
      <c r="B652">
        <v>61.032581</v>
      </c>
      <c r="C652">
        <v>4.346895</v>
      </c>
      <c r="H652">
        <v>68.227893999999992</v>
      </c>
      <c r="I652">
        <v>7.5970529999999998</v>
      </c>
    </row>
    <row r="653" spans="1:9" x14ac:dyDescent="0.25">
      <c r="A653">
        <v>652</v>
      </c>
      <c r="B653">
        <v>61.017425000000003</v>
      </c>
      <c r="C653">
        <v>4.357526</v>
      </c>
      <c r="H653">
        <v>68.268055000000004</v>
      </c>
      <c r="I653">
        <v>7.5951060000000004</v>
      </c>
    </row>
    <row r="654" spans="1:9" x14ac:dyDescent="0.25">
      <c r="A654">
        <v>653</v>
      </c>
      <c r="B654">
        <v>61.049156000000004</v>
      </c>
      <c r="C654">
        <v>4.3729469999999999</v>
      </c>
      <c r="F654">
        <v>64.284050000000008</v>
      </c>
      <c r="G654">
        <v>4.2868950000000003</v>
      </c>
      <c r="H654">
        <v>68.213051000000007</v>
      </c>
      <c r="I654">
        <v>7.6121049999999997</v>
      </c>
    </row>
    <row r="655" spans="1:9" x14ac:dyDescent="0.25">
      <c r="A655">
        <v>654</v>
      </c>
      <c r="F655">
        <v>64.300583000000003</v>
      </c>
      <c r="G655">
        <v>4.2097889999999998</v>
      </c>
      <c r="H655">
        <v>68.253101000000001</v>
      </c>
      <c r="I655">
        <v>7.6043159999999999</v>
      </c>
    </row>
    <row r="656" spans="1:9" x14ac:dyDescent="0.25">
      <c r="A656">
        <v>655</v>
      </c>
      <c r="F656">
        <v>64.290160999999998</v>
      </c>
      <c r="G656">
        <v>4.2227370000000004</v>
      </c>
      <c r="H656">
        <v>68.234366999999992</v>
      </c>
      <c r="I656">
        <v>7.6175269999999999</v>
      </c>
    </row>
    <row r="657" spans="1:9" x14ac:dyDescent="0.25">
      <c r="A657">
        <v>656</v>
      </c>
      <c r="F657">
        <v>64.264789000000007</v>
      </c>
      <c r="G657">
        <v>4.2457900000000004</v>
      </c>
      <c r="H657">
        <v>68.154052000000007</v>
      </c>
      <c r="I657">
        <v>7.5726839999999997</v>
      </c>
    </row>
    <row r="658" spans="1:9" x14ac:dyDescent="0.25">
      <c r="A658">
        <v>657</v>
      </c>
      <c r="F658">
        <v>64.267689000000004</v>
      </c>
      <c r="G658">
        <v>4.2632099999999999</v>
      </c>
      <c r="H658">
        <v>68.154052000000007</v>
      </c>
      <c r="I658">
        <v>7.5726839999999997</v>
      </c>
    </row>
    <row r="659" spans="1:9" x14ac:dyDescent="0.25">
      <c r="A659">
        <v>658</v>
      </c>
      <c r="F659">
        <v>64.279155000000003</v>
      </c>
      <c r="G659">
        <v>4.1957370000000003</v>
      </c>
    </row>
    <row r="660" spans="1:9" x14ac:dyDescent="0.25">
      <c r="A660">
        <v>659</v>
      </c>
      <c r="D660">
        <v>46.520420000000001</v>
      </c>
      <c r="E660">
        <v>6.1745260000000002</v>
      </c>
      <c r="F660">
        <v>64.274104999999992</v>
      </c>
      <c r="G660">
        <v>4.1819470000000001</v>
      </c>
    </row>
    <row r="661" spans="1:9" x14ac:dyDescent="0.25">
      <c r="A661">
        <v>660</v>
      </c>
      <c r="D661">
        <v>46.482792000000003</v>
      </c>
      <c r="E661">
        <v>6.2095269999999996</v>
      </c>
      <c r="F661">
        <v>64.284050000000008</v>
      </c>
      <c r="G661">
        <v>4.2868950000000003</v>
      </c>
    </row>
    <row r="662" spans="1:9" x14ac:dyDescent="0.25">
      <c r="A662">
        <v>661</v>
      </c>
      <c r="D662">
        <v>46.462791000000003</v>
      </c>
      <c r="E662">
        <v>6.2111580000000002</v>
      </c>
      <c r="F662">
        <v>64.284050000000008</v>
      </c>
      <c r="G662">
        <v>4.2868950000000003</v>
      </c>
    </row>
    <row r="663" spans="1:9" x14ac:dyDescent="0.25">
      <c r="A663">
        <v>662</v>
      </c>
      <c r="D663">
        <v>46.449790999999998</v>
      </c>
      <c r="E663">
        <v>6.2208420000000002</v>
      </c>
    </row>
    <row r="664" spans="1:9" x14ac:dyDescent="0.25">
      <c r="A664">
        <v>663</v>
      </c>
      <c r="D664">
        <v>46.444789999999998</v>
      </c>
      <c r="E664">
        <v>6.2186839999999997</v>
      </c>
    </row>
    <row r="665" spans="1:9" x14ac:dyDescent="0.25">
      <c r="A665">
        <v>664</v>
      </c>
      <c r="D665">
        <v>46.439422</v>
      </c>
      <c r="E665">
        <v>6.1941059999999997</v>
      </c>
    </row>
    <row r="666" spans="1:9" x14ac:dyDescent="0.25">
      <c r="A666">
        <v>665</v>
      </c>
      <c r="D666">
        <v>46.453422000000003</v>
      </c>
      <c r="E666">
        <v>6.1920000000000002</v>
      </c>
    </row>
    <row r="667" spans="1:9" x14ac:dyDescent="0.25">
      <c r="A667">
        <v>666</v>
      </c>
      <c r="D667">
        <v>46.427685000000004</v>
      </c>
      <c r="E667">
        <v>6.1838949999999997</v>
      </c>
    </row>
    <row r="668" spans="1:9" x14ac:dyDescent="0.25">
      <c r="A668">
        <v>667</v>
      </c>
      <c r="D668">
        <v>46.509002000000002</v>
      </c>
      <c r="E668">
        <v>6.1967369999999997</v>
      </c>
    </row>
    <row r="669" spans="1:9" x14ac:dyDescent="0.25">
      <c r="A669">
        <v>668</v>
      </c>
      <c r="D669">
        <v>46.509002000000002</v>
      </c>
      <c r="E669">
        <v>6.1967369999999997</v>
      </c>
    </row>
    <row r="670" spans="1:9" x14ac:dyDescent="0.25">
      <c r="A670">
        <v>669</v>
      </c>
      <c r="B670">
        <v>35.681264999999996</v>
      </c>
      <c r="C670">
        <v>4.5527369999999996</v>
      </c>
    </row>
    <row r="671" spans="1:9" x14ac:dyDescent="0.25">
      <c r="A671">
        <v>670</v>
      </c>
      <c r="B671">
        <v>35.679001</v>
      </c>
      <c r="C671">
        <v>4.5949999999999998</v>
      </c>
    </row>
    <row r="672" spans="1:9" x14ac:dyDescent="0.25">
      <c r="A672">
        <v>671</v>
      </c>
      <c r="B672">
        <v>35.682316</v>
      </c>
      <c r="C672">
        <v>4.5464739999999999</v>
      </c>
    </row>
    <row r="673" spans="1:9" x14ac:dyDescent="0.25">
      <c r="A673">
        <v>672</v>
      </c>
      <c r="B673">
        <v>35.660423000000002</v>
      </c>
      <c r="C673">
        <v>4.5405259999999998</v>
      </c>
      <c r="H673">
        <v>43.327213</v>
      </c>
      <c r="I673">
        <v>7.2048420000000002</v>
      </c>
    </row>
    <row r="674" spans="1:9" x14ac:dyDescent="0.25">
      <c r="A674">
        <v>673</v>
      </c>
      <c r="B674">
        <v>35.660949000000002</v>
      </c>
      <c r="C674">
        <v>4.6133160000000002</v>
      </c>
      <c r="H674">
        <v>43.274528000000004</v>
      </c>
      <c r="I674">
        <v>7.1891569999999998</v>
      </c>
    </row>
    <row r="675" spans="1:9" x14ac:dyDescent="0.25">
      <c r="A675">
        <v>674</v>
      </c>
      <c r="B675">
        <v>35.674579000000001</v>
      </c>
      <c r="C675">
        <v>4.5601050000000001</v>
      </c>
      <c r="H675">
        <v>43.332317000000003</v>
      </c>
      <c r="I675">
        <v>7.1707369999999999</v>
      </c>
    </row>
    <row r="676" spans="1:9" x14ac:dyDescent="0.25">
      <c r="A676">
        <v>675</v>
      </c>
      <c r="B676">
        <v>35.623159000000001</v>
      </c>
      <c r="C676">
        <v>4.569</v>
      </c>
      <c r="H676">
        <v>43.340687000000003</v>
      </c>
      <c r="I676">
        <v>7.1701579999999998</v>
      </c>
    </row>
    <row r="677" spans="1:9" x14ac:dyDescent="0.25">
      <c r="A677">
        <v>676</v>
      </c>
      <c r="B677">
        <v>35.629525999999998</v>
      </c>
      <c r="C677">
        <v>4.5506840000000004</v>
      </c>
      <c r="H677">
        <v>43.366474000000004</v>
      </c>
      <c r="I677">
        <v>7.175789</v>
      </c>
    </row>
    <row r="678" spans="1:9" x14ac:dyDescent="0.25">
      <c r="A678">
        <v>677</v>
      </c>
      <c r="B678">
        <v>35.647108000000003</v>
      </c>
      <c r="C678">
        <v>4.5771050000000004</v>
      </c>
      <c r="F678">
        <v>37.751159000000001</v>
      </c>
      <c r="G678">
        <v>3.865316</v>
      </c>
      <c r="H678">
        <v>43.337420999999999</v>
      </c>
      <c r="I678">
        <v>7.1589470000000004</v>
      </c>
    </row>
    <row r="679" spans="1:9" x14ac:dyDescent="0.25">
      <c r="A679">
        <v>678</v>
      </c>
      <c r="B679">
        <v>35.647108000000003</v>
      </c>
      <c r="C679">
        <v>4.5771050000000004</v>
      </c>
      <c r="F679">
        <v>37.817791</v>
      </c>
      <c r="G679">
        <v>3.8771049999999998</v>
      </c>
      <c r="H679">
        <v>43.350211999999999</v>
      </c>
      <c r="I679">
        <v>7.1552629999999997</v>
      </c>
    </row>
    <row r="680" spans="1:9" x14ac:dyDescent="0.25">
      <c r="A680">
        <v>679</v>
      </c>
      <c r="F680">
        <v>37.781262999999996</v>
      </c>
      <c r="G680">
        <v>3.8734739999999999</v>
      </c>
      <c r="H680">
        <v>43.389526000000004</v>
      </c>
      <c r="I680">
        <v>7.1337900000000003</v>
      </c>
    </row>
    <row r="681" spans="1:9" x14ac:dyDescent="0.25">
      <c r="A681">
        <v>680</v>
      </c>
      <c r="F681">
        <v>37.803370999999999</v>
      </c>
      <c r="G681">
        <v>3.868579</v>
      </c>
      <c r="H681">
        <v>43.368686000000004</v>
      </c>
      <c r="I681">
        <v>7.1304740000000004</v>
      </c>
    </row>
    <row r="682" spans="1:9" x14ac:dyDescent="0.25">
      <c r="A682">
        <v>681</v>
      </c>
      <c r="D682">
        <v>23.539686000000003</v>
      </c>
      <c r="E682">
        <v>6.8218949999999996</v>
      </c>
      <c r="F682">
        <v>37.806630999999996</v>
      </c>
      <c r="G682">
        <v>3.8730530000000001</v>
      </c>
      <c r="H682">
        <v>43.350948000000002</v>
      </c>
      <c r="I682">
        <v>7.1644209999999999</v>
      </c>
    </row>
    <row r="683" spans="1:9" x14ac:dyDescent="0.25">
      <c r="A683">
        <v>682</v>
      </c>
      <c r="D683">
        <v>23.471685000000001</v>
      </c>
      <c r="E683">
        <v>6.7693159999999999</v>
      </c>
      <c r="F683">
        <v>37.784369999999996</v>
      </c>
      <c r="G683">
        <v>3.859947</v>
      </c>
    </row>
    <row r="684" spans="1:9" x14ac:dyDescent="0.25">
      <c r="A684">
        <v>683</v>
      </c>
      <c r="D684">
        <v>23.485106999999999</v>
      </c>
      <c r="E684">
        <v>6.756316</v>
      </c>
      <c r="F684">
        <v>37.787264</v>
      </c>
      <c r="G684">
        <v>3.8703159999999999</v>
      </c>
    </row>
    <row r="685" spans="1:9" x14ac:dyDescent="0.25">
      <c r="A685">
        <v>684</v>
      </c>
      <c r="D685">
        <v>23.506948000000001</v>
      </c>
      <c r="E685">
        <v>6.7679999999999998</v>
      </c>
      <c r="F685">
        <v>37.784107000000006</v>
      </c>
      <c r="G685">
        <v>3.8708420000000001</v>
      </c>
    </row>
    <row r="686" spans="1:9" x14ac:dyDescent="0.25">
      <c r="A686">
        <v>685</v>
      </c>
      <c r="D686">
        <v>23.502634</v>
      </c>
      <c r="E686">
        <v>6.7751049999999999</v>
      </c>
      <c r="F686">
        <v>37.792160000000003</v>
      </c>
      <c r="G686">
        <v>3.8435260000000002</v>
      </c>
    </row>
    <row r="687" spans="1:9" x14ac:dyDescent="0.25">
      <c r="A687">
        <v>686</v>
      </c>
      <c r="D687">
        <v>23.506475000000002</v>
      </c>
      <c r="E687">
        <v>6.7922630000000002</v>
      </c>
      <c r="F687">
        <v>37.796686000000001</v>
      </c>
      <c r="G687">
        <v>3.8641049999999999</v>
      </c>
    </row>
    <row r="688" spans="1:9" x14ac:dyDescent="0.25">
      <c r="A688">
        <v>687</v>
      </c>
      <c r="D688">
        <v>23.487527999999998</v>
      </c>
      <c r="E688">
        <v>6.7665790000000001</v>
      </c>
      <c r="F688">
        <v>37.751159000000001</v>
      </c>
      <c r="G688">
        <v>3.865316</v>
      </c>
    </row>
    <row r="689" spans="1:11" x14ac:dyDescent="0.25">
      <c r="A689">
        <v>688</v>
      </c>
      <c r="D689">
        <v>23.493948000000003</v>
      </c>
      <c r="E689">
        <v>6.7711579999999998</v>
      </c>
    </row>
    <row r="690" spans="1:11" x14ac:dyDescent="0.25">
      <c r="A690">
        <v>689</v>
      </c>
      <c r="D690">
        <v>23.519159000000002</v>
      </c>
      <c r="E690">
        <v>6.7731050000000002</v>
      </c>
    </row>
    <row r="691" spans="1:11" x14ac:dyDescent="0.25">
      <c r="A691">
        <v>690</v>
      </c>
      <c r="D691">
        <v>23.516947999999999</v>
      </c>
      <c r="E691">
        <v>6.7614739999999998</v>
      </c>
    </row>
    <row r="692" spans="1:11" x14ac:dyDescent="0.25">
      <c r="A692">
        <v>691</v>
      </c>
      <c r="D692">
        <v>23.489843</v>
      </c>
      <c r="E692">
        <v>6.7593680000000003</v>
      </c>
    </row>
    <row r="693" spans="1:11" x14ac:dyDescent="0.25">
      <c r="A693">
        <v>692</v>
      </c>
      <c r="B693">
        <v>16.831318000000003</v>
      </c>
      <c r="C693">
        <v>5.7093680000000004</v>
      </c>
      <c r="D693">
        <v>23.539686000000003</v>
      </c>
      <c r="E693">
        <v>6.8218949999999996</v>
      </c>
    </row>
    <row r="694" spans="1:11" x14ac:dyDescent="0.25">
      <c r="A694">
        <v>693</v>
      </c>
      <c r="B694">
        <v>16.763580000000005</v>
      </c>
      <c r="C694">
        <v>5.661632</v>
      </c>
      <c r="D694">
        <v>23.539686000000003</v>
      </c>
      <c r="E694">
        <v>6.8218949999999996</v>
      </c>
    </row>
    <row r="695" spans="1:11" x14ac:dyDescent="0.25">
      <c r="A695">
        <v>694</v>
      </c>
      <c r="B695">
        <v>16.809949000000003</v>
      </c>
      <c r="C695">
        <v>5.6762629999999996</v>
      </c>
    </row>
    <row r="696" spans="1:11" x14ac:dyDescent="0.25">
      <c r="A696">
        <v>695</v>
      </c>
      <c r="B696">
        <v>16.817737999999999</v>
      </c>
      <c r="C696">
        <v>5.6806840000000003</v>
      </c>
      <c r="J696">
        <v>38.464317000000001</v>
      </c>
      <c r="K696">
        <v>13.422473</v>
      </c>
    </row>
    <row r="697" spans="1:11" x14ac:dyDescent="0.25">
      <c r="A697">
        <v>696</v>
      </c>
    </row>
    <row r="698" spans="1:11" x14ac:dyDescent="0.25">
      <c r="A698">
        <v>697</v>
      </c>
      <c r="J698">
        <v>235.267866</v>
      </c>
      <c r="K698">
        <v>13.877706999999999</v>
      </c>
    </row>
    <row r="699" spans="1:11" x14ac:dyDescent="0.25">
      <c r="A699">
        <v>698</v>
      </c>
      <c r="B699">
        <v>241.692972</v>
      </c>
      <c r="C699">
        <v>6.5313020000000002</v>
      </c>
    </row>
    <row r="700" spans="1:11" x14ac:dyDescent="0.25">
      <c r="A700">
        <v>699</v>
      </c>
      <c r="B700">
        <v>241.71406300000001</v>
      </c>
      <c r="C700">
        <v>6.488594</v>
      </c>
    </row>
    <row r="701" spans="1:11" x14ac:dyDescent="0.25">
      <c r="A701">
        <v>700</v>
      </c>
      <c r="B701">
        <v>241.66682399999999</v>
      </c>
      <c r="C701">
        <v>6.5255729999999996</v>
      </c>
    </row>
    <row r="702" spans="1:11" x14ac:dyDescent="0.25">
      <c r="A702">
        <v>701</v>
      </c>
      <c r="B702">
        <v>241.71812599999998</v>
      </c>
      <c r="C702">
        <v>6.5432810000000003</v>
      </c>
    </row>
    <row r="703" spans="1:11" x14ac:dyDescent="0.25">
      <c r="A703">
        <v>702</v>
      </c>
      <c r="B703">
        <v>241.70968999999999</v>
      </c>
      <c r="C703">
        <v>6.5329689999999996</v>
      </c>
    </row>
    <row r="704" spans="1:11" x14ac:dyDescent="0.25">
      <c r="A704">
        <v>703</v>
      </c>
      <c r="B704">
        <v>241.706459</v>
      </c>
      <c r="C704">
        <v>6.5239060000000002</v>
      </c>
    </row>
    <row r="705" spans="1:7" x14ac:dyDescent="0.25">
      <c r="A705">
        <v>704</v>
      </c>
      <c r="B705">
        <v>241.710262</v>
      </c>
      <c r="C705">
        <v>6.5271350000000004</v>
      </c>
    </row>
    <row r="706" spans="1:7" x14ac:dyDescent="0.25">
      <c r="A706">
        <v>705</v>
      </c>
      <c r="B706">
        <v>241.68292</v>
      </c>
      <c r="C706">
        <v>6.5392190000000001</v>
      </c>
    </row>
    <row r="707" spans="1:7" x14ac:dyDescent="0.25">
      <c r="A707">
        <v>706</v>
      </c>
      <c r="B707">
        <v>241.74016</v>
      </c>
      <c r="C707">
        <v>6.5589579999999996</v>
      </c>
    </row>
    <row r="708" spans="1:7" x14ac:dyDescent="0.25">
      <c r="A708">
        <v>707</v>
      </c>
      <c r="B708">
        <v>241.75536700000001</v>
      </c>
      <c r="C708">
        <v>6.5497909999999999</v>
      </c>
    </row>
    <row r="709" spans="1:7" x14ac:dyDescent="0.25">
      <c r="A709">
        <v>708</v>
      </c>
      <c r="B709">
        <v>241.78468900000001</v>
      </c>
      <c r="C709">
        <v>6.568854</v>
      </c>
    </row>
    <row r="710" spans="1:7" x14ac:dyDescent="0.25">
      <c r="A710">
        <v>709</v>
      </c>
      <c r="B710">
        <v>241.692972</v>
      </c>
      <c r="C710">
        <v>6.5313020000000002</v>
      </c>
    </row>
    <row r="711" spans="1:7" x14ac:dyDescent="0.25">
      <c r="A711">
        <v>710</v>
      </c>
      <c r="B711">
        <v>241.692972</v>
      </c>
      <c r="C711">
        <v>6.5313020000000002</v>
      </c>
    </row>
    <row r="712" spans="1:7" x14ac:dyDescent="0.25">
      <c r="A712">
        <v>711</v>
      </c>
      <c r="F712">
        <v>242.122604</v>
      </c>
      <c r="G712">
        <v>5.3945309999999997</v>
      </c>
    </row>
    <row r="713" spans="1:7" x14ac:dyDescent="0.25">
      <c r="A713">
        <v>712</v>
      </c>
      <c r="F713">
        <v>242.111198</v>
      </c>
      <c r="G713">
        <v>5.3704169999999998</v>
      </c>
    </row>
    <row r="714" spans="1:7" x14ac:dyDescent="0.25">
      <c r="A714">
        <v>713</v>
      </c>
      <c r="F714">
        <v>242.14500000000001</v>
      </c>
      <c r="G714">
        <v>5.411041</v>
      </c>
    </row>
    <row r="715" spans="1:7" x14ac:dyDescent="0.25">
      <c r="A715">
        <v>714</v>
      </c>
      <c r="D715">
        <v>228.896928</v>
      </c>
      <c r="E715">
        <v>7.101979</v>
      </c>
      <c r="F715">
        <v>242.11166900000001</v>
      </c>
      <c r="G715">
        <v>5.3944789999999996</v>
      </c>
    </row>
    <row r="716" spans="1:7" x14ac:dyDescent="0.25">
      <c r="A716">
        <v>715</v>
      </c>
      <c r="D716">
        <v>228.90224000000001</v>
      </c>
      <c r="E716">
        <v>7.0575520000000003</v>
      </c>
      <c r="F716">
        <v>242.116094</v>
      </c>
      <c r="G716">
        <v>5.3835420000000003</v>
      </c>
    </row>
    <row r="717" spans="1:7" x14ac:dyDescent="0.25">
      <c r="A717">
        <v>716</v>
      </c>
      <c r="D717">
        <v>228.931511</v>
      </c>
      <c r="E717">
        <v>7.0785419999999997</v>
      </c>
      <c r="F717">
        <v>242.07499999999999</v>
      </c>
      <c r="G717">
        <v>5.4013540000000004</v>
      </c>
    </row>
    <row r="718" spans="1:7" x14ac:dyDescent="0.25">
      <c r="A718">
        <v>717</v>
      </c>
      <c r="D718">
        <v>228.885469</v>
      </c>
      <c r="E718">
        <v>7.0791659999999998</v>
      </c>
      <c r="F718">
        <v>242.050523</v>
      </c>
      <c r="G718">
        <v>5.3973959999999996</v>
      </c>
    </row>
    <row r="719" spans="1:7" x14ac:dyDescent="0.25">
      <c r="A719">
        <v>718</v>
      </c>
      <c r="D719">
        <v>228.92781400000001</v>
      </c>
      <c r="E719">
        <v>7.1063539999999996</v>
      </c>
      <c r="F719">
        <v>242.090002</v>
      </c>
      <c r="G719">
        <v>5.4506249999999996</v>
      </c>
    </row>
    <row r="720" spans="1:7" x14ac:dyDescent="0.25">
      <c r="A720">
        <v>719</v>
      </c>
      <c r="D720">
        <v>228.93505300000001</v>
      </c>
      <c r="E720">
        <v>7.0378639999999999</v>
      </c>
      <c r="F720">
        <v>242.054014</v>
      </c>
      <c r="G720">
        <v>5.4344270000000003</v>
      </c>
    </row>
    <row r="721" spans="1:9" x14ac:dyDescent="0.25">
      <c r="A721">
        <v>720</v>
      </c>
      <c r="D721">
        <v>228.92015799999999</v>
      </c>
      <c r="E721">
        <v>7.0633850000000002</v>
      </c>
      <c r="F721">
        <v>242.122604</v>
      </c>
      <c r="G721">
        <v>5.3945309999999997</v>
      </c>
    </row>
    <row r="722" spans="1:9" x14ac:dyDescent="0.25">
      <c r="A722">
        <v>721</v>
      </c>
      <c r="D722">
        <v>228.94562500000001</v>
      </c>
      <c r="E722">
        <v>7.0827080000000002</v>
      </c>
      <c r="F722">
        <v>242.122604</v>
      </c>
      <c r="G722">
        <v>5.3945309999999997</v>
      </c>
    </row>
    <row r="723" spans="1:9" x14ac:dyDescent="0.25">
      <c r="A723">
        <v>722</v>
      </c>
      <c r="D723">
        <v>228.87369899999999</v>
      </c>
      <c r="E723">
        <v>7.0380209999999996</v>
      </c>
    </row>
    <row r="724" spans="1:9" x14ac:dyDescent="0.25">
      <c r="A724">
        <v>723</v>
      </c>
      <c r="D724">
        <v>228.901928</v>
      </c>
      <c r="E724">
        <v>7.0687499999999996</v>
      </c>
    </row>
    <row r="725" spans="1:9" x14ac:dyDescent="0.25">
      <c r="A725">
        <v>724</v>
      </c>
      <c r="D725">
        <v>228.932241</v>
      </c>
      <c r="E725">
        <v>7.109375</v>
      </c>
    </row>
    <row r="726" spans="1:9" x14ac:dyDescent="0.25">
      <c r="A726">
        <v>725</v>
      </c>
    </row>
    <row r="727" spans="1:9" x14ac:dyDescent="0.25">
      <c r="A727">
        <v>726</v>
      </c>
      <c r="H727">
        <v>228.22562600000001</v>
      </c>
      <c r="I727">
        <v>8.4349989999999995</v>
      </c>
    </row>
    <row r="728" spans="1:9" x14ac:dyDescent="0.25">
      <c r="A728">
        <v>727</v>
      </c>
      <c r="H728">
        <v>228.197293</v>
      </c>
      <c r="I728">
        <v>8.4352070000000001</v>
      </c>
    </row>
    <row r="729" spans="1:9" x14ac:dyDescent="0.25">
      <c r="A729">
        <v>728</v>
      </c>
      <c r="B729">
        <v>217.855053</v>
      </c>
      <c r="C729">
        <v>6.0447389999999999</v>
      </c>
      <c r="H729">
        <v>228.20854199999999</v>
      </c>
      <c r="I729">
        <v>8.4444269999999992</v>
      </c>
    </row>
    <row r="730" spans="1:9" x14ac:dyDescent="0.25">
      <c r="A730">
        <v>729</v>
      </c>
      <c r="B730">
        <v>217.79739599999999</v>
      </c>
      <c r="C730">
        <v>6.0252600000000003</v>
      </c>
      <c r="H730">
        <v>228.19468799999999</v>
      </c>
      <c r="I730">
        <v>8.4409369999999999</v>
      </c>
    </row>
    <row r="731" spans="1:9" x14ac:dyDescent="0.25">
      <c r="A731">
        <v>730</v>
      </c>
      <c r="B731">
        <v>217.85677200000001</v>
      </c>
      <c r="C731">
        <v>6.0521349999999998</v>
      </c>
      <c r="H731">
        <v>228.20796899999999</v>
      </c>
      <c r="I731">
        <v>8.424531</v>
      </c>
    </row>
    <row r="732" spans="1:9" x14ac:dyDescent="0.25">
      <c r="A732">
        <v>731</v>
      </c>
      <c r="B732">
        <v>217.83354199999999</v>
      </c>
      <c r="C732">
        <v>6.0202600000000004</v>
      </c>
      <c r="H732">
        <v>228.24432300000001</v>
      </c>
      <c r="I732">
        <v>8.422447</v>
      </c>
    </row>
    <row r="733" spans="1:9" x14ac:dyDescent="0.25">
      <c r="A733">
        <v>732</v>
      </c>
      <c r="B733">
        <v>217.84812600000001</v>
      </c>
      <c r="C733">
        <v>6.033906</v>
      </c>
      <c r="H733">
        <v>228.23000099999999</v>
      </c>
      <c r="I733">
        <v>8.3867180000000001</v>
      </c>
    </row>
    <row r="734" spans="1:9" x14ac:dyDescent="0.25">
      <c r="A734">
        <v>733</v>
      </c>
      <c r="B734">
        <v>217.84213600000001</v>
      </c>
      <c r="C734">
        <v>6.044219</v>
      </c>
      <c r="H734">
        <v>228.19797</v>
      </c>
      <c r="I734">
        <v>8.3741149999999998</v>
      </c>
    </row>
    <row r="735" spans="1:9" x14ac:dyDescent="0.25">
      <c r="A735">
        <v>734</v>
      </c>
      <c r="B735">
        <v>217.84489600000001</v>
      </c>
      <c r="C735">
        <v>6.045833</v>
      </c>
      <c r="H735">
        <v>228.14083399999998</v>
      </c>
      <c r="I735">
        <v>8.4078649999999993</v>
      </c>
    </row>
    <row r="736" spans="1:9" x14ac:dyDescent="0.25">
      <c r="A736">
        <v>735</v>
      </c>
      <c r="B736">
        <v>217.85817700000001</v>
      </c>
      <c r="C736">
        <v>6.0677079999999997</v>
      </c>
      <c r="H736">
        <v>228.08072999999999</v>
      </c>
      <c r="I736">
        <v>8.3642699999999994</v>
      </c>
    </row>
    <row r="737" spans="1:9" x14ac:dyDescent="0.25">
      <c r="A737">
        <v>736</v>
      </c>
      <c r="B737">
        <v>217.816667</v>
      </c>
      <c r="C737">
        <v>6.0356249999999996</v>
      </c>
      <c r="H737">
        <v>228.22562600000001</v>
      </c>
      <c r="I737">
        <v>8.4349989999999995</v>
      </c>
    </row>
    <row r="738" spans="1:9" x14ac:dyDescent="0.25">
      <c r="A738">
        <v>737</v>
      </c>
      <c r="B738">
        <v>217.817396</v>
      </c>
      <c r="C738">
        <v>6.084479</v>
      </c>
    </row>
    <row r="739" spans="1:9" x14ac:dyDescent="0.25">
      <c r="A739">
        <v>738</v>
      </c>
      <c r="B739">
        <v>217.855053</v>
      </c>
      <c r="C739">
        <v>6.0447389999999999</v>
      </c>
    </row>
    <row r="740" spans="1:9" x14ac:dyDescent="0.25">
      <c r="A740">
        <v>739</v>
      </c>
      <c r="D740">
        <v>208.06249099999999</v>
      </c>
      <c r="E740">
        <v>8.3339970000000001</v>
      </c>
    </row>
    <row r="741" spans="1:9" x14ac:dyDescent="0.25">
      <c r="A741">
        <v>740</v>
      </c>
      <c r="D741">
        <v>208.10009600000001</v>
      </c>
      <c r="E741">
        <v>8.3138389999999998</v>
      </c>
    </row>
    <row r="742" spans="1:9" x14ac:dyDescent="0.25">
      <c r="A742">
        <v>741</v>
      </c>
      <c r="D742">
        <v>208.076536</v>
      </c>
      <c r="E742">
        <v>8.3253269999999997</v>
      </c>
      <c r="F742">
        <v>217.49046899999999</v>
      </c>
      <c r="G742">
        <v>6.2714059999999998</v>
      </c>
    </row>
    <row r="743" spans="1:9" x14ac:dyDescent="0.25">
      <c r="A743">
        <v>742</v>
      </c>
      <c r="D743">
        <v>208.062388</v>
      </c>
      <c r="E743">
        <v>8.3243690000000008</v>
      </c>
      <c r="F743">
        <v>217.50609399999999</v>
      </c>
      <c r="G743">
        <v>6.2955209999999999</v>
      </c>
    </row>
    <row r="744" spans="1:9" x14ac:dyDescent="0.25">
      <c r="A744">
        <v>743</v>
      </c>
      <c r="D744">
        <v>208.064459</v>
      </c>
      <c r="E744">
        <v>8.3093710000000005</v>
      </c>
      <c r="F744">
        <v>217.47874999999999</v>
      </c>
      <c r="G744">
        <v>6.2804679999999999</v>
      </c>
    </row>
    <row r="745" spans="1:9" x14ac:dyDescent="0.25">
      <c r="A745">
        <v>744</v>
      </c>
      <c r="D745">
        <v>208.07834099999999</v>
      </c>
      <c r="E745">
        <v>8.2967119999999994</v>
      </c>
      <c r="F745">
        <v>217.44708399999999</v>
      </c>
      <c r="G745">
        <v>6.2640099999999999</v>
      </c>
    </row>
    <row r="746" spans="1:9" x14ac:dyDescent="0.25">
      <c r="A746">
        <v>745</v>
      </c>
      <c r="D746">
        <v>208.08328799999998</v>
      </c>
      <c r="E746">
        <v>8.2947970000000009</v>
      </c>
      <c r="F746">
        <v>217.536823</v>
      </c>
      <c r="G746">
        <v>6.3024480000000001</v>
      </c>
    </row>
    <row r="747" spans="1:9" x14ac:dyDescent="0.25">
      <c r="A747">
        <v>746</v>
      </c>
      <c r="D747">
        <v>208.05105800000001</v>
      </c>
      <c r="E747">
        <v>8.3325069999999997</v>
      </c>
      <c r="F747">
        <v>217.53156300000001</v>
      </c>
      <c r="G747">
        <v>6.3307289999999998</v>
      </c>
    </row>
    <row r="748" spans="1:9" x14ac:dyDescent="0.25">
      <c r="A748">
        <v>747</v>
      </c>
      <c r="D748">
        <v>208.07563199999998</v>
      </c>
      <c r="E748">
        <v>8.2969779999999993</v>
      </c>
      <c r="F748">
        <v>217.44604200000001</v>
      </c>
      <c r="G748">
        <v>6.316719</v>
      </c>
    </row>
    <row r="749" spans="1:9" x14ac:dyDescent="0.25">
      <c r="A749">
        <v>748</v>
      </c>
      <c r="D749">
        <v>208.07978299999999</v>
      </c>
      <c r="E749">
        <v>8.3014980000000005</v>
      </c>
      <c r="F749">
        <v>217.470157</v>
      </c>
      <c r="G749">
        <v>6.3079689999999999</v>
      </c>
    </row>
    <row r="750" spans="1:9" x14ac:dyDescent="0.25">
      <c r="A750">
        <v>749</v>
      </c>
      <c r="D750">
        <v>208.06249099999999</v>
      </c>
      <c r="E750">
        <v>8.3339970000000001</v>
      </c>
      <c r="F750">
        <v>217.50349</v>
      </c>
      <c r="G750">
        <v>6.3558849999999998</v>
      </c>
    </row>
    <row r="751" spans="1:9" x14ac:dyDescent="0.25">
      <c r="A751">
        <v>750</v>
      </c>
      <c r="F751">
        <v>217.49046899999999</v>
      </c>
      <c r="G751">
        <v>6.2714059999999998</v>
      </c>
      <c r="H751">
        <v>209.10025200000001</v>
      </c>
      <c r="I751">
        <v>9.1855969999999996</v>
      </c>
    </row>
    <row r="752" spans="1:9" x14ac:dyDescent="0.25">
      <c r="A752">
        <v>751</v>
      </c>
      <c r="H752">
        <v>209.061003</v>
      </c>
      <c r="I752">
        <v>9.1700660000000003</v>
      </c>
    </row>
    <row r="753" spans="1:9" x14ac:dyDescent="0.25">
      <c r="A753">
        <v>752</v>
      </c>
      <c r="H753">
        <v>209.10089299999999</v>
      </c>
      <c r="I753">
        <v>9.1514509999999998</v>
      </c>
    </row>
    <row r="754" spans="1:9" x14ac:dyDescent="0.25">
      <c r="A754">
        <v>753</v>
      </c>
      <c r="H754">
        <v>209.11419100000001</v>
      </c>
      <c r="I754">
        <v>9.1638970000000004</v>
      </c>
    </row>
    <row r="755" spans="1:9" x14ac:dyDescent="0.25">
      <c r="A755">
        <v>754</v>
      </c>
      <c r="B755">
        <v>194.016852</v>
      </c>
      <c r="C755">
        <v>6.8814719999999996</v>
      </c>
      <c r="H755">
        <v>209.13520299999999</v>
      </c>
      <c r="I755">
        <v>9.1725130000000004</v>
      </c>
    </row>
    <row r="756" spans="1:9" x14ac:dyDescent="0.25">
      <c r="A756">
        <v>755</v>
      </c>
      <c r="B756">
        <v>194.053923</v>
      </c>
      <c r="C756">
        <v>6.9290229999999999</v>
      </c>
      <c r="H756">
        <v>209.120306</v>
      </c>
      <c r="I756">
        <v>9.2223509999999997</v>
      </c>
    </row>
    <row r="757" spans="1:9" x14ac:dyDescent="0.25">
      <c r="A757">
        <v>756</v>
      </c>
      <c r="B757">
        <v>194.060946</v>
      </c>
      <c r="C757">
        <v>6.9258309999999996</v>
      </c>
      <c r="H757">
        <v>209.17264399999999</v>
      </c>
      <c r="I757">
        <v>9.1833629999999999</v>
      </c>
    </row>
    <row r="758" spans="1:9" x14ac:dyDescent="0.25">
      <c r="A758">
        <v>757</v>
      </c>
      <c r="B758">
        <v>194.00711699999999</v>
      </c>
      <c r="C758">
        <v>6.8871630000000001</v>
      </c>
      <c r="H758">
        <v>209.11206300000001</v>
      </c>
      <c r="I758">
        <v>9.1766079999999999</v>
      </c>
    </row>
    <row r="759" spans="1:9" x14ac:dyDescent="0.25">
      <c r="A759">
        <v>758</v>
      </c>
      <c r="B759">
        <v>193.99472600000001</v>
      </c>
      <c r="C759">
        <v>6.8984389999999998</v>
      </c>
      <c r="H759">
        <v>209.10025200000001</v>
      </c>
      <c r="I759">
        <v>9.1855969999999996</v>
      </c>
    </row>
    <row r="760" spans="1:9" x14ac:dyDescent="0.25">
      <c r="A760">
        <v>759</v>
      </c>
      <c r="B760">
        <v>194.03530699999999</v>
      </c>
      <c r="C760">
        <v>6.8755689999999996</v>
      </c>
    </row>
    <row r="761" spans="1:9" x14ac:dyDescent="0.25">
      <c r="A761">
        <v>760</v>
      </c>
      <c r="B761">
        <v>194.04227299999999</v>
      </c>
      <c r="C761">
        <v>6.8800889999999999</v>
      </c>
    </row>
    <row r="762" spans="1:9" x14ac:dyDescent="0.25">
      <c r="A762">
        <v>761</v>
      </c>
      <c r="B762">
        <v>194.03280899999999</v>
      </c>
      <c r="C762">
        <v>6.8780150000000004</v>
      </c>
    </row>
    <row r="763" spans="1:9" x14ac:dyDescent="0.25">
      <c r="A763">
        <v>762</v>
      </c>
      <c r="B763">
        <v>194.03610800000001</v>
      </c>
      <c r="C763">
        <v>6.9268419999999997</v>
      </c>
    </row>
    <row r="764" spans="1:9" x14ac:dyDescent="0.25">
      <c r="A764">
        <v>763</v>
      </c>
      <c r="B764">
        <v>194.10445199999998</v>
      </c>
      <c r="C764">
        <v>6.9507779999999997</v>
      </c>
    </row>
    <row r="765" spans="1:9" x14ac:dyDescent="0.25">
      <c r="A765">
        <v>764</v>
      </c>
      <c r="B765">
        <v>194.016852</v>
      </c>
      <c r="C765">
        <v>6.8814719999999996</v>
      </c>
    </row>
    <row r="766" spans="1:9" x14ac:dyDescent="0.25">
      <c r="A766">
        <v>765</v>
      </c>
      <c r="D766">
        <v>182.356447</v>
      </c>
      <c r="E766">
        <v>8.3211250000000003</v>
      </c>
    </row>
    <row r="767" spans="1:9" x14ac:dyDescent="0.25">
      <c r="A767">
        <v>766</v>
      </c>
      <c r="D767">
        <v>182.365275</v>
      </c>
      <c r="E767">
        <v>8.3311779999999995</v>
      </c>
    </row>
    <row r="768" spans="1:9" x14ac:dyDescent="0.25">
      <c r="A768">
        <v>767</v>
      </c>
      <c r="D768">
        <v>182.351553</v>
      </c>
      <c r="E768">
        <v>8.3547399999999996</v>
      </c>
      <c r="F768">
        <v>192.80176</v>
      </c>
      <c r="G768">
        <v>5.8275959999999998</v>
      </c>
    </row>
    <row r="769" spans="1:9" x14ac:dyDescent="0.25">
      <c r="A769">
        <v>768</v>
      </c>
      <c r="D769">
        <v>182.362189</v>
      </c>
      <c r="E769">
        <v>8.3536230000000007</v>
      </c>
      <c r="F769">
        <v>192.80176</v>
      </c>
      <c r="G769">
        <v>5.8275959999999998</v>
      </c>
    </row>
    <row r="770" spans="1:9" x14ac:dyDescent="0.25">
      <c r="A770">
        <v>769</v>
      </c>
      <c r="D770">
        <v>182.356764</v>
      </c>
      <c r="E770">
        <v>8.3357519999999994</v>
      </c>
      <c r="F770">
        <v>192.74234999999999</v>
      </c>
      <c r="G770">
        <v>5.8264259999999997</v>
      </c>
    </row>
    <row r="771" spans="1:9" x14ac:dyDescent="0.25">
      <c r="A771">
        <v>770</v>
      </c>
      <c r="D771">
        <v>182.35905299999999</v>
      </c>
      <c r="E771">
        <v>8.33873</v>
      </c>
      <c r="F771">
        <v>192.757136</v>
      </c>
      <c r="G771">
        <v>5.8186600000000004</v>
      </c>
    </row>
    <row r="772" spans="1:9" x14ac:dyDescent="0.25">
      <c r="A772">
        <v>771</v>
      </c>
      <c r="D772">
        <v>182.36437100000001</v>
      </c>
      <c r="E772">
        <v>8.3327200000000001</v>
      </c>
      <c r="F772">
        <v>192.767561</v>
      </c>
      <c r="G772">
        <v>5.8059479999999999</v>
      </c>
    </row>
    <row r="773" spans="1:9" x14ac:dyDescent="0.25">
      <c r="A773">
        <v>772</v>
      </c>
      <c r="D773">
        <v>182.33580999999998</v>
      </c>
      <c r="E773">
        <v>8.3281460000000003</v>
      </c>
      <c r="F773">
        <v>192.768732</v>
      </c>
      <c r="G773">
        <v>5.8157350000000001</v>
      </c>
    </row>
    <row r="774" spans="1:9" x14ac:dyDescent="0.25">
      <c r="A774">
        <v>773</v>
      </c>
      <c r="D774">
        <v>182.338202</v>
      </c>
      <c r="E774">
        <v>8.3195829999999997</v>
      </c>
      <c r="F774">
        <v>192.789896</v>
      </c>
      <c r="G774">
        <v>5.8014270000000003</v>
      </c>
    </row>
    <row r="775" spans="1:9" x14ac:dyDescent="0.25">
      <c r="A775">
        <v>774</v>
      </c>
      <c r="D775">
        <v>182.356447</v>
      </c>
      <c r="E775">
        <v>8.3211250000000003</v>
      </c>
      <c r="F775">
        <v>192.690382</v>
      </c>
      <c r="G775">
        <v>5.7755780000000003</v>
      </c>
    </row>
    <row r="776" spans="1:9" x14ac:dyDescent="0.25">
      <c r="A776">
        <v>775</v>
      </c>
      <c r="F776">
        <v>192.73005899999998</v>
      </c>
      <c r="G776">
        <v>5.7641419999999997</v>
      </c>
    </row>
    <row r="777" spans="1:9" x14ac:dyDescent="0.25">
      <c r="A777">
        <v>776</v>
      </c>
      <c r="F777">
        <v>192.80176</v>
      </c>
      <c r="G777">
        <v>5.8275959999999998</v>
      </c>
    </row>
    <row r="778" spans="1:9" x14ac:dyDescent="0.25">
      <c r="A778">
        <v>777</v>
      </c>
      <c r="H778">
        <v>181.55484200000001</v>
      </c>
      <c r="I778">
        <v>7.9838570000000004</v>
      </c>
    </row>
    <row r="779" spans="1:9" x14ac:dyDescent="0.25">
      <c r="A779">
        <v>778</v>
      </c>
      <c r="H779">
        <v>181.52053699999999</v>
      </c>
      <c r="I779">
        <v>7.9916229999999997</v>
      </c>
    </row>
    <row r="780" spans="1:9" x14ac:dyDescent="0.25">
      <c r="A780">
        <v>779</v>
      </c>
      <c r="B780">
        <v>168.11512199999999</v>
      </c>
      <c r="C780">
        <v>6.2384240000000002</v>
      </c>
      <c r="H780">
        <v>181.51633699999999</v>
      </c>
      <c r="I780">
        <v>7.9859309999999999</v>
      </c>
    </row>
    <row r="781" spans="1:9" x14ac:dyDescent="0.25">
      <c r="A781">
        <v>780</v>
      </c>
      <c r="B781">
        <v>168.09560399999998</v>
      </c>
      <c r="C781">
        <v>6.228796</v>
      </c>
      <c r="H781">
        <v>181.54978800000001</v>
      </c>
      <c r="I781">
        <v>7.9682199999999996</v>
      </c>
    </row>
    <row r="782" spans="1:9" x14ac:dyDescent="0.25">
      <c r="A782">
        <v>781</v>
      </c>
      <c r="B782">
        <v>168.080073</v>
      </c>
      <c r="C782">
        <v>6.261082</v>
      </c>
      <c r="H782">
        <v>181.604681</v>
      </c>
      <c r="I782">
        <v>7.9513049999999996</v>
      </c>
    </row>
    <row r="783" spans="1:9" x14ac:dyDescent="0.25">
      <c r="A783">
        <v>782</v>
      </c>
      <c r="B783">
        <v>168.07512700000001</v>
      </c>
      <c r="C783">
        <v>6.2388490000000001</v>
      </c>
      <c r="H783">
        <v>181.546122</v>
      </c>
      <c r="I783">
        <v>7.9502949999999997</v>
      </c>
    </row>
    <row r="784" spans="1:9" x14ac:dyDescent="0.25">
      <c r="A784">
        <v>783</v>
      </c>
      <c r="B784">
        <v>168.055712</v>
      </c>
      <c r="C784">
        <v>6.2332640000000001</v>
      </c>
      <c r="H784">
        <v>181.59010499999999</v>
      </c>
      <c r="I784">
        <v>7.9880589999999998</v>
      </c>
    </row>
    <row r="785" spans="1:9" x14ac:dyDescent="0.25">
      <c r="A785">
        <v>784</v>
      </c>
      <c r="B785">
        <v>168.05613699999998</v>
      </c>
      <c r="C785">
        <v>6.2180520000000001</v>
      </c>
      <c r="H785">
        <v>181.55484200000001</v>
      </c>
      <c r="I785">
        <v>7.9838570000000004</v>
      </c>
    </row>
    <row r="786" spans="1:9" x14ac:dyDescent="0.25">
      <c r="A786">
        <v>785</v>
      </c>
      <c r="B786">
        <v>168.05826400000001</v>
      </c>
      <c r="C786">
        <v>6.2336359999999997</v>
      </c>
    </row>
    <row r="787" spans="1:9" x14ac:dyDescent="0.25">
      <c r="A787">
        <v>786</v>
      </c>
      <c r="B787">
        <v>168.11560299999999</v>
      </c>
      <c r="C787">
        <v>6.2570930000000002</v>
      </c>
    </row>
    <row r="788" spans="1:9" x14ac:dyDescent="0.25">
      <c r="A788">
        <v>787</v>
      </c>
      <c r="B788">
        <v>168.109219</v>
      </c>
      <c r="C788">
        <v>6.3370350000000002</v>
      </c>
    </row>
    <row r="789" spans="1:9" x14ac:dyDescent="0.25">
      <c r="A789">
        <v>788</v>
      </c>
      <c r="B789">
        <v>168.108103</v>
      </c>
      <c r="C789">
        <v>6.2449130000000004</v>
      </c>
    </row>
    <row r="790" spans="1:9" x14ac:dyDescent="0.25">
      <c r="A790">
        <v>789</v>
      </c>
      <c r="D790">
        <v>158.62682999999998</v>
      </c>
      <c r="E790">
        <v>8.223471</v>
      </c>
    </row>
    <row r="791" spans="1:9" x14ac:dyDescent="0.25">
      <c r="A791">
        <v>790</v>
      </c>
      <c r="D791">
        <v>158.62682999999998</v>
      </c>
      <c r="E791">
        <v>8.223471</v>
      </c>
    </row>
    <row r="792" spans="1:9" x14ac:dyDescent="0.25">
      <c r="A792">
        <v>791</v>
      </c>
      <c r="D792">
        <v>158.59417300000001</v>
      </c>
      <c r="E792">
        <v>8.2068770000000004</v>
      </c>
    </row>
    <row r="793" spans="1:9" x14ac:dyDescent="0.25">
      <c r="A793">
        <v>792</v>
      </c>
      <c r="D793">
        <v>158.54646199999999</v>
      </c>
      <c r="E793">
        <v>8.2409169999999996</v>
      </c>
      <c r="F793">
        <v>165.65754899999999</v>
      </c>
      <c r="G793">
        <v>5.7673860000000001</v>
      </c>
    </row>
    <row r="794" spans="1:9" x14ac:dyDescent="0.25">
      <c r="A794">
        <v>793</v>
      </c>
      <c r="D794">
        <v>158.57981100000001</v>
      </c>
      <c r="E794">
        <v>8.2313969999999994</v>
      </c>
      <c r="F794">
        <v>165.60090500000001</v>
      </c>
      <c r="G794">
        <v>5.7458980000000004</v>
      </c>
    </row>
    <row r="795" spans="1:9" x14ac:dyDescent="0.25">
      <c r="A795">
        <v>794</v>
      </c>
      <c r="D795">
        <v>158.608002</v>
      </c>
      <c r="E795">
        <v>8.2499590000000005</v>
      </c>
      <c r="F795">
        <v>165.61345699999998</v>
      </c>
      <c r="G795">
        <v>5.7591950000000001</v>
      </c>
    </row>
    <row r="796" spans="1:9" x14ac:dyDescent="0.25">
      <c r="A796">
        <v>795</v>
      </c>
      <c r="D796">
        <v>158.55337700000001</v>
      </c>
      <c r="E796">
        <v>8.2171950000000002</v>
      </c>
      <c r="F796">
        <v>165.675793</v>
      </c>
      <c r="G796">
        <v>5.8252560000000004</v>
      </c>
    </row>
    <row r="797" spans="1:9" x14ac:dyDescent="0.25">
      <c r="A797">
        <v>796</v>
      </c>
      <c r="D797">
        <v>158.56114199999999</v>
      </c>
      <c r="E797">
        <v>8.1860269999999993</v>
      </c>
      <c r="F797">
        <v>165.660954</v>
      </c>
      <c r="G797">
        <v>5.8539240000000001</v>
      </c>
    </row>
    <row r="798" spans="1:9" x14ac:dyDescent="0.25">
      <c r="A798">
        <v>797</v>
      </c>
      <c r="D798">
        <v>158.62682999999998</v>
      </c>
      <c r="E798">
        <v>8.223471</v>
      </c>
      <c r="F798">
        <v>165.66356100000002</v>
      </c>
      <c r="G798">
        <v>5.7877580000000002</v>
      </c>
    </row>
    <row r="799" spans="1:9" x14ac:dyDescent="0.25">
      <c r="A799">
        <v>798</v>
      </c>
      <c r="F799">
        <v>165.59111799999999</v>
      </c>
      <c r="G799">
        <v>5.7727050000000002</v>
      </c>
    </row>
    <row r="800" spans="1:9" x14ac:dyDescent="0.25">
      <c r="A800">
        <v>799</v>
      </c>
      <c r="F800">
        <v>165.58585199999999</v>
      </c>
      <c r="G800">
        <v>5.7648330000000003</v>
      </c>
    </row>
    <row r="801" spans="1:9" x14ac:dyDescent="0.25">
      <c r="A801">
        <v>800</v>
      </c>
      <c r="F801">
        <v>165.65754899999999</v>
      </c>
      <c r="G801">
        <v>5.7673860000000001</v>
      </c>
      <c r="H801">
        <v>158.94952499999999</v>
      </c>
      <c r="I801">
        <v>8.1943239999999999</v>
      </c>
    </row>
    <row r="802" spans="1:9" x14ac:dyDescent="0.25">
      <c r="A802">
        <v>801</v>
      </c>
      <c r="B802">
        <v>149.65090099999998</v>
      </c>
      <c r="C802">
        <v>6.4114990000000001</v>
      </c>
      <c r="H802">
        <v>159.02452</v>
      </c>
      <c r="I802">
        <v>8.1680480000000006</v>
      </c>
    </row>
    <row r="803" spans="1:9" x14ac:dyDescent="0.25">
      <c r="A803">
        <v>802</v>
      </c>
      <c r="B803">
        <v>149.69371799999999</v>
      </c>
      <c r="C803">
        <v>6.3871390000000003</v>
      </c>
      <c r="H803">
        <v>158.943196</v>
      </c>
      <c r="I803">
        <v>8.1714529999999996</v>
      </c>
    </row>
    <row r="804" spans="1:9" x14ac:dyDescent="0.25">
      <c r="A804">
        <v>803</v>
      </c>
      <c r="B804">
        <v>149.654944</v>
      </c>
      <c r="C804">
        <v>6.3628850000000003</v>
      </c>
      <c r="H804">
        <v>158.98665099999999</v>
      </c>
      <c r="I804">
        <v>8.1973020000000005</v>
      </c>
    </row>
    <row r="805" spans="1:9" x14ac:dyDescent="0.25">
      <c r="A805">
        <v>804</v>
      </c>
      <c r="B805">
        <v>149.58739400000002</v>
      </c>
      <c r="C805">
        <v>6.3446949999999998</v>
      </c>
      <c r="H805">
        <v>158.96723700000001</v>
      </c>
      <c r="I805">
        <v>8.20411</v>
      </c>
    </row>
    <row r="806" spans="1:9" x14ac:dyDescent="0.25">
      <c r="A806">
        <v>805</v>
      </c>
      <c r="B806">
        <v>149.641806</v>
      </c>
      <c r="C806">
        <v>6.3960210000000002</v>
      </c>
      <c r="H806">
        <v>159.05270999999999</v>
      </c>
      <c r="I806">
        <v>8.1600180000000009</v>
      </c>
    </row>
    <row r="807" spans="1:9" x14ac:dyDescent="0.25">
      <c r="A807">
        <v>806</v>
      </c>
      <c r="B807">
        <v>149.66355999999999</v>
      </c>
      <c r="C807">
        <v>6.4046909999999997</v>
      </c>
      <c r="H807">
        <v>159.030903</v>
      </c>
      <c r="I807">
        <v>8.1340610000000009</v>
      </c>
    </row>
    <row r="808" spans="1:9" x14ac:dyDescent="0.25">
      <c r="A808">
        <v>807</v>
      </c>
      <c r="B808">
        <v>149.52420699999999</v>
      </c>
      <c r="C808">
        <v>6.423413</v>
      </c>
      <c r="H808">
        <v>159.044094</v>
      </c>
      <c r="I808">
        <v>8.1494859999999996</v>
      </c>
    </row>
    <row r="809" spans="1:9" x14ac:dyDescent="0.25">
      <c r="A809">
        <v>808</v>
      </c>
      <c r="B809">
        <v>149.51665400000002</v>
      </c>
      <c r="C809">
        <v>6.4264450000000002</v>
      </c>
      <c r="H809">
        <v>159.01074499999999</v>
      </c>
      <c r="I809">
        <v>8.1440079999999995</v>
      </c>
    </row>
    <row r="810" spans="1:9" x14ac:dyDescent="0.25">
      <c r="A810">
        <v>809</v>
      </c>
      <c r="B810">
        <v>149.52431300000001</v>
      </c>
      <c r="C810">
        <v>6.4182540000000001</v>
      </c>
    </row>
    <row r="811" spans="1:9" x14ac:dyDescent="0.25">
      <c r="A811">
        <v>810</v>
      </c>
      <c r="B811">
        <v>149.46096499999999</v>
      </c>
      <c r="C811">
        <v>6.4261790000000003</v>
      </c>
    </row>
    <row r="812" spans="1:9" x14ac:dyDescent="0.25">
      <c r="A812">
        <v>811</v>
      </c>
      <c r="B812">
        <v>149.65090099999998</v>
      </c>
      <c r="C812">
        <v>6.4114990000000001</v>
      </c>
    </row>
    <row r="813" spans="1:9" x14ac:dyDescent="0.25">
      <c r="A813">
        <v>812</v>
      </c>
      <c r="B813">
        <v>149.65090099999998</v>
      </c>
      <c r="C813">
        <v>6.4114990000000001</v>
      </c>
    </row>
    <row r="814" spans="1:9" x14ac:dyDescent="0.25">
      <c r="A814">
        <v>813</v>
      </c>
    </row>
    <row r="815" spans="1:9" x14ac:dyDescent="0.25">
      <c r="A815">
        <v>814</v>
      </c>
      <c r="D815">
        <v>130.88952499999999</v>
      </c>
      <c r="E815">
        <v>4.9846839999999997</v>
      </c>
    </row>
    <row r="816" spans="1:9" x14ac:dyDescent="0.25">
      <c r="A816">
        <v>815</v>
      </c>
      <c r="D816">
        <v>130.835578</v>
      </c>
      <c r="E816">
        <v>5.0036839999999998</v>
      </c>
      <c r="F816">
        <v>149.30459100000002</v>
      </c>
      <c r="G816">
        <v>5.9467910000000002</v>
      </c>
    </row>
    <row r="817" spans="1:9" x14ac:dyDescent="0.25">
      <c r="A817">
        <v>816</v>
      </c>
      <c r="D817">
        <v>130.86616000000001</v>
      </c>
      <c r="E817">
        <v>5.0263689999999999</v>
      </c>
      <c r="F817">
        <v>149.30459100000002</v>
      </c>
      <c r="G817">
        <v>5.9467910000000002</v>
      </c>
    </row>
    <row r="818" spans="1:9" x14ac:dyDescent="0.25">
      <c r="A818">
        <v>817</v>
      </c>
      <c r="D818">
        <v>130.85526200000001</v>
      </c>
      <c r="E818">
        <v>5.0212110000000001</v>
      </c>
      <c r="F818">
        <v>149.30459100000002</v>
      </c>
      <c r="G818">
        <v>5.9467910000000002</v>
      </c>
    </row>
    <row r="819" spans="1:9" x14ac:dyDescent="0.25">
      <c r="A819">
        <v>818</v>
      </c>
      <c r="D819">
        <v>130.85562800000002</v>
      </c>
      <c r="E819">
        <v>4.9962629999999999</v>
      </c>
      <c r="F819">
        <v>149.30459100000002</v>
      </c>
      <c r="G819">
        <v>5.9467910000000002</v>
      </c>
    </row>
    <row r="820" spans="1:9" x14ac:dyDescent="0.25">
      <c r="A820">
        <v>819</v>
      </c>
      <c r="D820">
        <v>130.880313</v>
      </c>
      <c r="E820">
        <v>4.9972630000000002</v>
      </c>
      <c r="F820">
        <v>149.30459100000002</v>
      </c>
      <c r="G820">
        <v>5.9467910000000002</v>
      </c>
    </row>
    <row r="821" spans="1:9" x14ac:dyDescent="0.25">
      <c r="A821">
        <v>820</v>
      </c>
      <c r="D821">
        <v>130.91963100000001</v>
      </c>
      <c r="E821">
        <v>5.0132630000000002</v>
      </c>
      <c r="F821">
        <v>149.30459100000002</v>
      </c>
      <c r="G821">
        <v>5.9467910000000002</v>
      </c>
    </row>
    <row r="822" spans="1:9" x14ac:dyDescent="0.25">
      <c r="A822">
        <v>821</v>
      </c>
      <c r="D822">
        <v>130.89473600000002</v>
      </c>
      <c r="E822">
        <v>5.0222629999999997</v>
      </c>
      <c r="F822">
        <v>149.30459100000002</v>
      </c>
      <c r="G822">
        <v>5.9467910000000002</v>
      </c>
    </row>
    <row r="823" spans="1:9" x14ac:dyDescent="0.25">
      <c r="A823">
        <v>822</v>
      </c>
      <c r="D823">
        <v>130.88689300000001</v>
      </c>
      <c r="E823">
        <v>5.0747900000000001</v>
      </c>
      <c r="F823">
        <v>149.30459100000002</v>
      </c>
      <c r="G823">
        <v>5.9467910000000002</v>
      </c>
    </row>
    <row r="824" spans="1:9" x14ac:dyDescent="0.25">
      <c r="A824">
        <v>823</v>
      </c>
      <c r="D824">
        <v>130.97104899999999</v>
      </c>
      <c r="E824">
        <v>5.1077899999999996</v>
      </c>
      <c r="F824">
        <v>149.30459100000002</v>
      </c>
      <c r="G824">
        <v>5.9467910000000002</v>
      </c>
    </row>
    <row r="825" spans="1:9" x14ac:dyDescent="0.25">
      <c r="A825">
        <v>824</v>
      </c>
      <c r="D825">
        <v>130.88952499999999</v>
      </c>
      <c r="E825">
        <v>4.9846839999999997</v>
      </c>
      <c r="F825">
        <v>149.190662</v>
      </c>
      <c r="G825">
        <v>5.9402489999999997</v>
      </c>
    </row>
    <row r="826" spans="1:9" x14ac:dyDescent="0.25">
      <c r="A826">
        <v>825</v>
      </c>
      <c r="F826">
        <v>149.30459100000002</v>
      </c>
      <c r="G826">
        <v>5.9865760000000003</v>
      </c>
      <c r="H826">
        <v>132.42099999999999</v>
      </c>
      <c r="I826">
        <v>6.1404209999999999</v>
      </c>
    </row>
    <row r="827" spans="1:9" x14ac:dyDescent="0.25">
      <c r="A827">
        <v>826</v>
      </c>
      <c r="H827">
        <v>132.467997</v>
      </c>
      <c r="I827">
        <v>6.1526319999999997</v>
      </c>
    </row>
    <row r="828" spans="1:9" x14ac:dyDescent="0.25">
      <c r="A828">
        <v>827</v>
      </c>
      <c r="H828">
        <v>132.504054</v>
      </c>
      <c r="I828">
        <v>6.1541579999999998</v>
      </c>
    </row>
    <row r="829" spans="1:9" x14ac:dyDescent="0.25">
      <c r="A829">
        <v>828</v>
      </c>
      <c r="H829">
        <v>132.53478900000002</v>
      </c>
      <c r="I829">
        <v>6.1721050000000002</v>
      </c>
    </row>
    <row r="830" spans="1:9" x14ac:dyDescent="0.25">
      <c r="A830">
        <v>829</v>
      </c>
      <c r="B830">
        <v>118.42531500000001</v>
      </c>
      <c r="C830">
        <v>4.7937370000000001</v>
      </c>
      <c r="H830">
        <v>132.56526100000002</v>
      </c>
      <c r="I830">
        <v>6.1780530000000002</v>
      </c>
    </row>
    <row r="831" spans="1:9" x14ac:dyDescent="0.25">
      <c r="A831">
        <v>830</v>
      </c>
      <c r="B831">
        <v>118.35041700000001</v>
      </c>
      <c r="C831">
        <v>4.8353159999999997</v>
      </c>
      <c r="H831">
        <v>132.56242300000002</v>
      </c>
      <c r="I831">
        <v>6.1983160000000002</v>
      </c>
    </row>
    <row r="832" spans="1:9" x14ac:dyDescent="0.25">
      <c r="A832">
        <v>831</v>
      </c>
      <c r="B832">
        <v>118.32952400000001</v>
      </c>
      <c r="C832">
        <v>4.8267889999999998</v>
      </c>
      <c r="H832">
        <v>132.48494600000001</v>
      </c>
      <c r="I832">
        <v>6.2135259999999999</v>
      </c>
    </row>
    <row r="833" spans="1:9" x14ac:dyDescent="0.25">
      <c r="A833">
        <v>832</v>
      </c>
      <c r="B833">
        <v>118.35331200000002</v>
      </c>
      <c r="C833">
        <v>4.8311580000000003</v>
      </c>
      <c r="H833">
        <v>132.562262</v>
      </c>
      <c r="I833">
        <v>6.1440530000000004</v>
      </c>
    </row>
    <row r="834" spans="1:9" x14ac:dyDescent="0.25">
      <c r="A834">
        <v>833</v>
      </c>
      <c r="B834">
        <v>118.35084000000001</v>
      </c>
      <c r="C834">
        <v>4.8568420000000003</v>
      </c>
      <c r="H834">
        <v>132.49920900000001</v>
      </c>
      <c r="I834">
        <v>6.1485260000000004</v>
      </c>
    </row>
    <row r="835" spans="1:9" x14ac:dyDescent="0.25">
      <c r="A835">
        <v>834</v>
      </c>
      <c r="B835">
        <v>118.35889300000001</v>
      </c>
      <c r="C835">
        <v>4.8493690000000003</v>
      </c>
      <c r="H835">
        <v>132.49920900000001</v>
      </c>
      <c r="I835">
        <v>6.1485260000000004</v>
      </c>
    </row>
    <row r="836" spans="1:9" x14ac:dyDescent="0.25">
      <c r="A836">
        <v>835</v>
      </c>
      <c r="B836">
        <v>118.42483800000001</v>
      </c>
      <c r="C836">
        <v>4.8316840000000001</v>
      </c>
      <c r="H836">
        <v>132.49920900000001</v>
      </c>
      <c r="I836">
        <v>6.1485260000000004</v>
      </c>
    </row>
    <row r="837" spans="1:9" x14ac:dyDescent="0.25">
      <c r="A837">
        <v>836</v>
      </c>
      <c r="B837">
        <v>118.43484000000001</v>
      </c>
      <c r="C837">
        <v>4.7947369999999996</v>
      </c>
    </row>
    <row r="838" spans="1:9" x14ac:dyDescent="0.25">
      <c r="A838">
        <v>837</v>
      </c>
      <c r="B838">
        <v>118.35752400000001</v>
      </c>
      <c r="C838">
        <v>4.8411580000000001</v>
      </c>
    </row>
    <row r="839" spans="1:9" x14ac:dyDescent="0.25">
      <c r="A839">
        <v>838</v>
      </c>
      <c r="B839">
        <v>118.320998</v>
      </c>
      <c r="C839">
        <v>4.9007370000000003</v>
      </c>
    </row>
    <row r="840" spans="1:9" x14ac:dyDescent="0.25">
      <c r="A840">
        <v>839</v>
      </c>
      <c r="B840">
        <v>118.42531500000001</v>
      </c>
      <c r="C840">
        <v>4.7937370000000001</v>
      </c>
    </row>
    <row r="841" spans="1:9" x14ac:dyDescent="0.25">
      <c r="A841">
        <v>840</v>
      </c>
    </row>
    <row r="842" spans="1:9" x14ac:dyDescent="0.25">
      <c r="A842">
        <v>841</v>
      </c>
      <c r="D842">
        <v>107.092051</v>
      </c>
      <c r="E842">
        <v>7.515263</v>
      </c>
    </row>
    <row r="843" spans="1:9" x14ac:dyDescent="0.25">
      <c r="A843">
        <v>842</v>
      </c>
      <c r="D843">
        <v>107.12321</v>
      </c>
      <c r="E843">
        <v>7.5017889999999996</v>
      </c>
    </row>
    <row r="844" spans="1:9" x14ac:dyDescent="0.25">
      <c r="A844">
        <v>843</v>
      </c>
      <c r="D844">
        <v>107.10389600000001</v>
      </c>
      <c r="E844">
        <v>7.5012629999999998</v>
      </c>
      <c r="F844">
        <v>116.439368</v>
      </c>
      <c r="G844">
        <v>3.985106</v>
      </c>
    </row>
    <row r="845" spans="1:9" x14ac:dyDescent="0.25">
      <c r="A845">
        <v>844</v>
      </c>
      <c r="D845">
        <v>107.11173500000001</v>
      </c>
      <c r="E845">
        <v>7.496842</v>
      </c>
      <c r="F845">
        <v>116.42999900000001</v>
      </c>
      <c r="G845">
        <v>3.9667370000000002</v>
      </c>
    </row>
    <row r="846" spans="1:9" x14ac:dyDescent="0.25">
      <c r="A846">
        <v>845</v>
      </c>
      <c r="D846">
        <v>107.13578700000001</v>
      </c>
      <c r="E846">
        <v>7.5123689999999996</v>
      </c>
      <c r="F846">
        <v>116.423316</v>
      </c>
      <c r="G846">
        <v>3.969684</v>
      </c>
    </row>
    <row r="847" spans="1:9" x14ac:dyDescent="0.25">
      <c r="A847">
        <v>846</v>
      </c>
      <c r="D847">
        <v>107.136313</v>
      </c>
      <c r="E847">
        <v>7.5215259999999997</v>
      </c>
      <c r="F847">
        <v>116.44694800000001</v>
      </c>
      <c r="G847">
        <v>3.9771580000000002</v>
      </c>
    </row>
    <row r="848" spans="1:9" x14ac:dyDescent="0.25">
      <c r="A848">
        <v>847</v>
      </c>
      <c r="D848">
        <v>107.15810300000001</v>
      </c>
      <c r="E848">
        <v>7.5221580000000001</v>
      </c>
      <c r="F848">
        <v>116.42258000000001</v>
      </c>
      <c r="G848">
        <v>3.9527369999999999</v>
      </c>
    </row>
    <row r="849" spans="1:9" x14ac:dyDescent="0.25">
      <c r="A849">
        <v>848</v>
      </c>
      <c r="D849">
        <v>107.17126</v>
      </c>
      <c r="E849">
        <v>7.5158950000000004</v>
      </c>
      <c r="F849">
        <v>116.444682</v>
      </c>
      <c r="G849">
        <v>3.933948</v>
      </c>
    </row>
    <row r="850" spans="1:9" x14ac:dyDescent="0.25">
      <c r="A850">
        <v>849</v>
      </c>
      <c r="D850">
        <v>107.092051</v>
      </c>
      <c r="E850">
        <v>7.515263</v>
      </c>
      <c r="F850">
        <v>116.46894700000001</v>
      </c>
      <c r="G850">
        <v>3.933211</v>
      </c>
    </row>
    <row r="851" spans="1:9" x14ac:dyDescent="0.25">
      <c r="A851">
        <v>850</v>
      </c>
      <c r="D851">
        <v>107.092051</v>
      </c>
      <c r="E851">
        <v>7.4955259999999999</v>
      </c>
      <c r="F851">
        <v>116.41852500000002</v>
      </c>
      <c r="G851">
        <v>3.947368</v>
      </c>
      <c r="H851">
        <v>109.465316</v>
      </c>
      <c r="I851">
        <v>7.081842</v>
      </c>
    </row>
    <row r="852" spans="1:9" x14ac:dyDescent="0.25">
      <c r="A852">
        <v>851</v>
      </c>
      <c r="F852">
        <v>116.39442</v>
      </c>
      <c r="G852">
        <v>3.9578419999999999</v>
      </c>
      <c r="H852">
        <v>109.47694300000001</v>
      </c>
      <c r="I852">
        <v>7.0651580000000003</v>
      </c>
    </row>
    <row r="853" spans="1:9" x14ac:dyDescent="0.25">
      <c r="A853">
        <v>852</v>
      </c>
      <c r="F853">
        <v>116.439368</v>
      </c>
      <c r="G853">
        <v>3.985106</v>
      </c>
      <c r="H853">
        <v>109.47621100000001</v>
      </c>
      <c r="I853">
        <v>7.064737</v>
      </c>
    </row>
    <row r="854" spans="1:9" x14ac:dyDescent="0.25">
      <c r="A854">
        <v>853</v>
      </c>
      <c r="H854">
        <v>109.509524</v>
      </c>
      <c r="I854">
        <v>7.0632630000000001</v>
      </c>
    </row>
    <row r="855" spans="1:9" x14ac:dyDescent="0.25">
      <c r="A855">
        <v>854</v>
      </c>
      <c r="H855">
        <v>109.53168400000001</v>
      </c>
      <c r="I855">
        <v>7.0542109999999996</v>
      </c>
    </row>
    <row r="856" spans="1:9" x14ac:dyDescent="0.25">
      <c r="A856">
        <v>855</v>
      </c>
      <c r="H856">
        <v>109.48578900000001</v>
      </c>
      <c r="I856">
        <v>7.0802630000000004</v>
      </c>
    </row>
    <row r="857" spans="1:9" x14ac:dyDescent="0.25">
      <c r="A857">
        <v>856</v>
      </c>
      <c r="B857">
        <v>92.054210000000012</v>
      </c>
      <c r="C857">
        <v>5.871632</v>
      </c>
      <c r="H857">
        <v>109.527522</v>
      </c>
      <c r="I857">
        <v>7.0720000000000001</v>
      </c>
    </row>
    <row r="858" spans="1:9" x14ac:dyDescent="0.25">
      <c r="A858">
        <v>857</v>
      </c>
      <c r="B858">
        <v>92.03626100000001</v>
      </c>
      <c r="C858">
        <v>5.8491049999999998</v>
      </c>
      <c r="H858">
        <v>109.465316</v>
      </c>
      <c r="I858">
        <v>7.081842</v>
      </c>
    </row>
    <row r="859" spans="1:9" x14ac:dyDescent="0.25">
      <c r="A859">
        <v>858</v>
      </c>
      <c r="B859">
        <v>92.039369000000008</v>
      </c>
      <c r="C859">
        <v>5.8630529999999998</v>
      </c>
      <c r="H859">
        <v>109.50500000000001</v>
      </c>
      <c r="I859">
        <v>7.0621580000000002</v>
      </c>
    </row>
    <row r="860" spans="1:9" x14ac:dyDescent="0.25">
      <c r="A860">
        <v>859</v>
      </c>
      <c r="B860">
        <v>92.074527000000003</v>
      </c>
      <c r="C860">
        <v>5.8602629999999998</v>
      </c>
    </row>
    <row r="861" spans="1:9" x14ac:dyDescent="0.25">
      <c r="A861">
        <v>860</v>
      </c>
      <c r="B861">
        <v>92.087420000000009</v>
      </c>
      <c r="C861">
        <v>5.8307370000000001</v>
      </c>
    </row>
    <row r="862" spans="1:9" x14ac:dyDescent="0.25">
      <c r="A862">
        <v>861</v>
      </c>
      <c r="B862">
        <v>92.084474</v>
      </c>
      <c r="C862">
        <v>5.8445790000000004</v>
      </c>
    </row>
    <row r="863" spans="1:9" x14ac:dyDescent="0.25">
      <c r="A863">
        <v>862</v>
      </c>
      <c r="B863">
        <v>92.033948000000009</v>
      </c>
      <c r="C863">
        <v>5.8378420000000002</v>
      </c>
    </row>
    <row r="864" spans="1:9" x14ac:dyDescent="0.25">
      <c r="A864">
        <v>863</v>
      </c>
      <c r="B864">
        <v>92.158894000000004</v>
      </c>
      <c r="C864">
        <v>5.8690530000000001</v>
      </c>
    </row>
    <row r="865" spans="1:9" x14ac:dyDescent="0.25">
      <c r="A865">
        <v>864</v>
      </c>
      <c r="B865">
        <v>92.057263000000006</v>
      </c>
      <c r="C865">
        <v>5.9049469999999999</v>
      </c>
    </row>
    <row r="866" spans="1:9" x14ac:dyDescent="0.25">
      <c r="A866">
        <v>865</v>
      </c>
      <c r="D866">
        <v>82.865842000000015</v>
      </c>
      <c r="E866">
        <v>7.6077370000000002</v>
      </c>
    </row>
    <row r="867" spans="1:9" x14ac:dyDescent="0.25">
      <c r="A867">
        <v>866</v>
      </c>
      <c r="D867">
        <v>82.852526000000012</v>
      </c>
      <c r="E867">
        <v>7.625947</v>
      </c>
    </row>
    <row r="868" spans="1:9" x14ac:dyDescent="0.25">
      <c r="A868">
        <v>867</v>
      </c>
      <c r="D868">
        <v>82.876210000000015</v>
      </c>
      <c r="E868">
        <v>7.5923689999999997</v>
      </c>
    </row>
    <row r="869" spans="1:9" x14ac:dyDescent="0.25">
      <c r="A869">
        <v>868</v>
      </c>
      <c r="D869">
        <v>82.875999000000007</v>
      </c>
      <c r="E869">
        <v>7.6006840000000002</v>
      </c>
      <c r="F869">
        <v>89.520893999999998</v>
      </c>
      <c r="G869">
        <v>4.8985789999999998</v>
      </c>
    </row>
    <row r="870" spans="1:9" x14ac:dyDescent="0.25">
      <c r="A870">
        <v>869</v>
      </c>
      <c r="D870">
        <v>82.864946000000003</v>
      </c>
      <c r="E870">
        <v>7.6008950000000004</v>
      </c>
      <c r="F870">
        <v>89.520893999999998</v>
      </c>
      <c r="G870">
        <v>4.8985789999999998</v>
      </c>
    </row>
    <row r="871" spans="1:9" x14ac:dyDescent="0.25">
      <c r="A871">
        <v>870</v>
      </c>
      <c r="D871">
        <v>82.874158000000008</v>
      </c>
      <c r="E871">
        <v>7.6044739999999997</v>
      </c>
      <c r="F871">
        <v>89.529683000000006</v>
      </c>
      <c r="G871">
        <v>4.8276310000000002</v>
      </c>
    </row>
    <row r="872" spans="1:9" x14ac:dyDescent="0.25">
      <c r="A872">
        <v>871</v>
      </c>
      <c r="D872">
        <v>82.858684000000011</v>
      </c>
      <c r="E872">
        <v>7.5788950000000002</v>
      </c>
      <c r="F872">
        <v>89.501210000000015</v>
      </c>
      <c r="G872">
        <v>4.8342099999999997</v>
      </c>
      <c r="H872">
        <v>85.610315000000014</v>
      </c>
      <c r="I872">
        <v>8.1073679999999992</v>
      </c>
    </row>
    <row r="873" spans="1:9" x14ac:dyDescent="0.25">
      <c r="A873">
        <v>872</v>
      </c>
      <c r="D873">
        <v>82.885210000000001</v>
      </c>
      <c r="E873">
        <v>7.6184209999999997</v>
      </c>
      <c r="F873">
        <v>89.528998000000001</v>
      </c>
      <c r="G873">
        <v>4.867</v>
      </c>
      <c r="H873">
        <v>85.638631000000004</v>
      </c>
      <c r="I873">
        <v>8.1188420000000008</v>
      </c>
    </row>
    <row r="874" spans="1:9" x14ac:dyDescent="0.25">
      <c r="A874">
        <v>873</v>
      </c>
      <c r="D874">
        <v>82.865842000000015</v>
      </c>
      <c r="E874">
        <v>7.6077370000000002</v>
      </c>
      <c r="F874">
        <v>89.451369</v>
      </c>
      <c r="G874">
        <v>4.7876320000000003</v>
      </c>
      <c r="H874">
        <v>85.636525000000006</v>
      </c>
      <c r="I874">
        <v>8.0947899999999997</v>
      </c>
    </row>
    <row r="875" spans="1:9" x14ac:dyDescent="0.25">
      <c r="A875">
        <v>874</v>
      </c>
      <c r="F875">
        <v>89.471419000000012</v>
      </c>
      <c r="G875">
        <v>4.7944740000000001</v>
      </c>
      <c r="H875">
        <v>85.61563000000001</v>
      </c>
      <c r="I875">
        <v>8.0917370000000002</v>
      </c>
    </row>
    <row r="876" spans="1:9" x14ac:dyDescent="0.25">
      <c r="A876">
        <v>875</v>
      </c>
      <c r="F876">
        <v>89.470368000000008</v>
      </c>
      <c r="G876">
        <v>4.8709470000000001</v>
      </c>
      <c r="H876">
        <v>85.551052000000013</v>
      </c>
      <c r="I876">
        <v>8.1225260000000006</v>
      </c>
    </row>
    <row r="877" spans="1:9" x14ac:dyDescent="0.25">
      <c r="A877">
        <v>876</v>
      </c>
      <c r="F877">
        <v>89.520893999999998</v>
      </c>
      <c r="G877">
        <v>4.8985789999999998</v>
      </c>
      <c r="H877">
        <v>85.525947000000002</v>
      </c>
      <c r="I877">
        <v>8.137105</v>
      </c>
    </row>
    <row r="878" spans="1:9" x14ac:dyDescent="0.25">
      <c r="A878">
        <v>877</v>
      </c>
      <c r="H878">
        <v>85.511314000000013</v>
      </c>
      <c r="I878">
        <v>8.1517900000000001</v>
      </c>
    </row>
    <row r="879" spans="1:9" x14ac:dyDescent="0.25">
      <c r="A879">
        <v>878</v>
      </c>
      <c r="H879">
        <v>85.570210000000003</v>
      </c>
      <c r="I879">
        <v>8.1057369999999995</v>
      </c>
    </row>
    <row r="880" spans="1:9" x14ac:dyDescent="0.25">
      <c r="A880">
        <v>879</v>
      </c>
      <c r="B880">
        <v>71.833316000000011</v>
      </c>
      <c r="C880">
        <v>5.0732629999999999</v>
      </c>
      <c r="H880">
        <v>85.588789000000006</v>
      </c>
      <c r="I880">
        <v>8.1033690000000007</v>
      </c>
    </row>
    <row r="881" spans="1:9" x14ac:dyDescent="0.25">
      <c r="A881">
        <v>880</v>
      </c>
      <c r="B881">
        <v>71.780105000000006</v>
      </c>
      <c r="C881">
        <v>5.1805789999999998</v>
      </c>
      <c r="H881">
        <v>85.610315000000014</v>
      </c>
      <c r="I881">
        <v>8.1073679999999992</v>
      </c>
    </row>
    <row r="882" spans="1:9" x14ac:dyDescent="0.25">
      <c r="A882">
        <v>881</v>
      </c>
      <c r="B882">
        <v>71.843736000000007</v>
      </c>
      <c r="C882">
        <v>5.1496839999999997</v>
      </c>
    </row>
    <row r="883" spans="1:9" x14ac:dyDescent="0.25">
      <c r="A883">
        <v>882</v>
      </c>
      <c r="B883">
        <v>71.815736000000001</v>
      </c>
      <c r="C883">
        <v>5.1616840000000002</v>
      </c>
    </row>
    <row r="884" spans="1:9" x14ac:dyDescent="0.25">
      <c r="A884">
        <v>883</v>
      </c>
      <c r="B884">
        <v>71.790105000000011</v>
      </c>
      <c r="C884">
        <v>5.1647369999999997</v>
      </c>
    </row>
    <row r="885" spans="1:9" x14ac:dyDescent="0.25">
      <c r="A885">
        <v>884</v>
      </c>
      <c r="B885">
        <v>71.786263000000005</v>
      </c>
      <c r="C885">
        <v>5.1797370000000003</v>
      </c>
    </row>
    <row r="886" spans="1:9" x14ac:dyDescent="0.25">
      <c r="A886">
        <v>885</v>
      </c>
      <c r="B886">
        <v>71.781684000000013</v>
      </c>
      <c r="C886">
        <v>5.1806840000000003</v>
      </c>
    </row>
    <row r="887" spans="1:9" x14ac:dyDescent="0.25">
      <c r="A887">
        <v>886</v>
      </c>
      <c r="B887">
        <v>71.792684000000008</v>
      </c>
      <c r="C887">
        <v>5.1537369999999996</v>
      </c>
    </row>
    <row r="888" spans="1:9" x14ac:dyDescent="0.25">
      <c r="A888">
        <v>887</v>
      </c>
      <c r="B888">
        <v>71.774736000000004</v>
      </c>
      <c r="C888">
        <v>5.1505270000000003</v>
      </c>
    </row>
    <row r="889" spans="1:9" x14ac:dyDescent="0.25">
      <c r="A889">
        <v>888</v>
      </c>
      <c r="B889">
        <v>71.861736000000008</v>
      </c>
      <c r="C889">
        <v>5.1137370000000004</v>
      </c>
      <c r="D889">
        <v>61.776741000000001</v>
      </c>
      <c r="E889">
        <v>6.6575790000000001</v>
      </c>
    </row>
    <row r="890" spans="1:9" x14ac:dyDescent="0.25">
      <c r="A890">
        <v>889</v>
      </c>
      <c r="B890">
        <v>71.713052000000005</v>
      </c>
      <c r="C890">
        <v>5.0755790000000003</v>
      </c>
      <c r="D890">
        <v>61.754471000000002</v>
      </c>
      <c r="E890">
        <v>6.6977900000000004</v>
      </c>
    </row>
    <row r="891" spans="1:9" x14ac:dyDescent="0.25">
      <c r="A891">
        <v>890</v>
      </c>
      <c r="D891">
        <v>61.760528000000001</v>
      </c>
      <c r="E891">
        <v>6.7039999999999997</v>
      </c>
    </row>
    <row r="892" spans="1:9" x14ac:dyDescent="0.25">
      <c r="A892">
        <v>891</v>
      </c>
      <c r="D892">
        <v>61.750950000000003</v>
      </c>
      <c r="E892">
        <v>6.6946839999999996</v>
      </c>
    </row>
    <row r="893" spans="1:9" x14ac:dyDescent="0.25">
      <c r="A893">
        <v>892</v>
      </c>
      <c r="D893">
        <v>61.740420999999998</v>
      </c>
      <c r="E893">
        <v>6.7095789999999997</v>
      </c>
    </row>
    <row r="894" spans="1:9" x14ac:dyDescent="0.25">
      <c r="A894">
        <v>893</v>
      </c>
      <c r="D894">
        <v>61.738685000000004</v>
      </c>
      <c r="E894">
        <v>6.7016840000000002</v>
      </c>
      <c r="F894">
        <v>67.233631000000003</v>
      </c>
      <c r="G894">
        <v>4.8268950000000004</v>
      </c>
    </row>
    <row r="895" spans="1:9" x14ac:dyDescent="0.25">
      <c r="A895">
        <v>894</v>
      </c>
      <c r="D895">
        <v>61.748156999999999</v>
      </c>
      <c r="E895">
        <v>6.7041579999999996</v>
      </c>
      <c r="F895">
        <v>67.231735</v>
      </c>
      <c r="G895">
        <v>4.7956310000000002</v>
      </c>
    </row>
    <row r="896" spans="1:9" x14ac:dyDescent="0.25">
      <c r="A896">
        <v>895</v>
      </c>
      <c r="D896">
        <v>61.748995999999998</v>
      </c>
      <c r="E896">
        <v>6.7181050000000004</v>
      </c>
      <c r="F896">
        <v>67.225895000000008</v>
      </c>
      <c r="G896">
        <v>4.829421</v>
      </c>
    </row>
    <row r="897" spans="1:9" x14ac:dyDescent="0.25">
      <c r="A897">
        <v>896</v>
      </c>
      <c r="D897">
        <v>61.746422000000003</v>
      </c>
      <c r="E897">
        <v>6.6907370000000004</v>
      </c>
      <c r="F897">
        <v>67.285896000000008</v>
      </c>
      <c r="G897">
        <v>4.8254739999999998</v>
      </c>
    </row>
    <row r="898" spans="1:9" x14ac:dyDescent="0.25">
      <c r="A898">
        <v>897</v>
      </c>
      <c r="D898">
        <v>61.746422000000003</v>
      </c>
      <c r="E898">
        <v>6.6907370000000004</v>
      </c>
      <c r="F898">
        <v>67.296160999999998</v>
      </c>
      <c r="G898">
        <v>4.7957900000000002</v>
      </c>
    </row>
    <row r="899" spans="1:9" x14ac:dyDescent="0.25">
      <c r="A899">
        <v>898</v>
      </c>
      <c r="F899">
        <v>67.283053999999993</v>
      </c>
      <c r="G899">
        <v>4.7693159999999999</v>
      </c>
      <c r="H899">
        <v>62.302215000000004</v>
      </c>
      <c r="I899">
        <v>7.5200519999999997</v>
      </c>
    </row>
    <row r="900" spans="1:9" x14ac:dyDescent="0.25">
      <c r="A900">
        <v>899</v>
      </c>
      <c r="F900">
        <v>67.244312000000008</v>
      </c>
      <c r="G900">
        <v>4.7278419999999999</v>
      </c>
      <c r="H900">
        <v>62.258262000000002</v>
      </c>
      <c r="I900">
        <v>7.4383160000000004</v>
      </c>
    </row>
    <row r="901" spans="1:9" x14ac:dyDescent="0.25">
      <c r="A901">
        <v>900</v>
      </c>
      <c r="B901">
        <v>49.185946999999999</v>
      </c>
      <c r="C901">
        <v>4.0257370000000003</v>
      </c>
      <c r="F901">
        <v>67.325794000000002</v>
      </c>
      <c r="G901">
        <v>4.7368420000000002</v>
      </c>
      <c r="H901">
        <v>62.288893999999999</v>
      </c>
      <c r="I901">
        <v>7.448842</v>
      </c>
    </row>
    <row r="902" spans="1:9" x14ac:dyDescent="0.25">
      <c r="A902">
        <v>901</v>
      </c>
      <c r="B902">
        <v>49.185264000000004</v>
      </c>
      <c r="C902">
        <v>4.027158</v>
      </c>
      <c r="F902">
        <v>67.303787</v>
      </c>
      <c r="G902">
        <v>4.7690000000000001</v>
      </c>
      <c r="H902">
        <v>62.2789</v>
      </c>
      <c r="I902">
        <v>7.484737</v>
      </c>
    </row>
    <row r="903" spans="1:9" x14ac:dyDescent="0.25">
      <c r="A903">
        <v>902</v>
      </c>
      <c r="B903">
        <v>49.157844000000004</v>
      </c>
      <c r="C903">
        <v>3.9829479999999999</v>
      </c>
      <c r="F903">
        <v>67.233631000000003</v>
      </c>
      <c r="G903">
        <v>4.8268950000000004</v>
      </c>
      <c r="H903">
        <v>62.285316000000002</v>
      </c>
      <c r="I903">
        <v>7.4993689999999997</v>
      </c>
    </row>
    <row r="904" spans="1:9" x14ac:dyDescent="0.25">
      <c r="A904">
        <v>903</v>
      </c>
      <c r="B904">
        <v>49.168422</v>
      </c>
      <c r="C904">
        <v>3.9975260000000001</v>
      </c>
      <c r="H904">
        <v>62.332312999999999</v>
      </c>
      <c r="I904">
        <v>7.4923679999999999</v>
      </c>
    </row>
    <row r="905" spans="1:9" x14ac:dyDescent="0.25">
      <c r="A905">
        <v>904</v>
      </c>
      <c r="B905">
        <v>49.152000000000001</v>
      </c>
      <c r="C905">
        <v>4.00779</v>
      </c>
      <c r="H905">
        <v>62.327842000000004</v>
      </c>
      <c r="I905">
        <v>7.4902629999999997</v>
      </c>
    </row>
    <row r="906" spans="1:9" x14ac:dyDescent="0.25">
      <c r="A906">
        <v>905</v>
      </c>
      <c r="B906">
        <v>49.187317</v>
      </c>
      <c r="C906">
        <v>4.0143690000000003</v>
      </c>
      <c r="H906">
        <v>62.328155000000002</v>
      </c>
      <c r="I906">
        <v>7.4662629999999996</v>
      </c>
    </row>
    <row r="907" spans="1:9" x14ac:dyDescent="0.25">
      <c r="A907">
        <v>906</v>
      </c>
      <c r="B907">
        <v>49.189895</v>
      </c>
      <c r="C907">
        <v>4.0276319999999997</v>
      </c>
      <c r="H907">
        <v>62.298000000000002</v>
      </c>
      <c r="I907">
        <v>7.4761059999999997</v>
      </c>
    </row>
    <row r="908" spans="1:9" x14ac:dyDescent="0.25">
      <c r="A908">
        <v>907</v>
      </c>
      <c r="B908">
        <v>49.201529999999998</v>
      </c>
      <c r="C908">
        <v>4.0289999999999999</v>
      </c>
      <c r="H908">
        <v>62.277999999999999</v>
      </c>
      <c r="I908">
        <v>7.4534219999999998</v>
      </c>
    </row>
    <row r="909" spans="1:9" x14ac:dyDescent="0.25">
      <c r="A909">
        <v>908</v>
      </c>
      <c r="B909">
        <v>49.177948000000001</v>
      </c>
      <c r="C909">
        <v>4.0247890000000002</v>
      </c>
      <c r="H909">
        <v>62.428318000000004</v>
      </c>
      <c r="I909">
        <v>7.4687900000000003</v>
      </c>
    </row>
    <row r="910" spans="1:9" x14ac:dyDescent="0.25">
      <c r="A910">
        <v>909</v>
      </c>
      <c r="B910">
        <v>49.186579999999999</v>
      </c>
      <c r="C910">
        <v>4.0163149999999996</v>
      </c>
      <c r="H910">
        <v>62.302215000000004</v>
      </c>
      <c r="I910">
        <v>7.5200519999999997</v>
      </c>
    </row>
    <row r="911" spans="1:9" x14ac:dyDescent="0.25">
      <c r="A911">
        <v>910</v>
      </c>
      <c r="B911">
        <v>49.141159000000002</v>
      </c>
      <c r="C911">
        <v>4.0161579999999999</v>
      </c>
    </row>
    <row r="912" spans="1:9" x14ac:dyDescent="0.25">
      <c r="A912">
        <v>911</v>
      </c>
      <c r="B912">
        <v>49.239421999999998</v>
      </c>
      <c r="C912">
        <v>4.0147370000000002</v>
      </c>
    </row>
    <row r="913" spans="1:7" x14ac:dyDescent="0.25">
      <c r="A913">
        <v>912</v>
      </c>
      <c r="B913">
        <v>49.159420000000004</v>
      </c>
      <c r="C913">
        <v>4.0437890000000003</v>
      </c>
    </row>
    <row r="914" spans="1:7" x14ac:dyDescent="0.25">
      <c r="A914">
        <v>913</v>
      </c>
    </row>
    <row r="915" spans="1:7" x14ac:dyDescent="0.25">
      <c r="A915">
        <v>914</v>
      </c>
      <c r="D915">
        <v>37.956842000000002</v>
      </c>
      <c r="E915">
        <v>5.2761050000000003</v>
      </c>
    </row>
    <row r="916" spans="1:7" x14ac:dyDescent="0.25">
      <c r="A916">
        <v>915</v>
      </c>
      <c r="D916">
        <v>37.954160000000002</v>
      </c>
      <c r="E916">
        <v>5.3199480000000001</v>
      </c>
      <c r="F916">
        <v>48.311790000000002</v>
      </c>
      <c r="G916">
        <v>3.3384209999999999</v>
      </c>
    </row>
    <row r="917" spans="1:7" x14ac:dyDescent="0.25">
      <c r="A917">
        <v>916</v>
      </c>
      <c r="D917">
        <v>37.910002000000006</v>
      </c>
      <c r="E917">
        <v>5.3197890000000001</v>
      </c>
      <c r="F917">
        <v>48.322105000000001</v>
      </c>
      <c r="G917">
        <v>3.2954210000000002</v>
      </c>
    </row>
    <row r="918" spans="1:7" x14ac:dyDescent="0.25">
      <c r="A918">
        <v>917</v>
      </c>
      <c r="D918">
        <v>37.927580000000006</v>
      </c>
      <c r="E918">
        <v>5.3231580000000003</v>
      </c>
      <c r="F918">
        <v>48.319316999999998</v>
      </c>
      <c r="G918">
        <v>3.302368</v>
      </c>
    </row>
    <row r="919" spans="1:7" x14ac:dyDescent="0.25">
      <c r="A919">
        <v>918</v>
      </c>
      <c r="D919">
        <v>37.927738000000005</v>
      </c>
      <c r="E919">
        <v>5.3178419999999997</v>
      </c>
      <c r="F919">
        <v>48.325316999999998</v>
      </c>
      <c r="G919">
        <v>3.3015789999999998</v>
      </c>
    </row>
    <row r="920" spans="1:7" x14ac:dyDescent="0.25">
      <c r="A920">
        <v>919</v>
      </c>
      <c r="D920">
        <v>37.918999999999997</v>
      </c>
      <c r="E920">
        <v>5.3017370000000001</v>
      </c>
      <c r="F920">
        <v>48.326999000000001</v>
      </c>
      <c r="G920">
        <v>3.2957369999999999</v>
      </c>
    </row>
    <row r="921" spans="1:7" x14ac:dyDescent="0.25">
      <c r="A921">
        <v>920</v>
      </c>
      <c r="D921">
        <v>37.963105999999996</v>
      </c>
      <c r="E921">
        <v>5.3103160000000003</v>
      </c>
      <c r="F921">
        <v>48.335318999999998</v>
      </c>
      <c r="G921">
        <v>3.2727369999999998</v>
      </c>
    </row>
    <row r="922" spans="1:7" x14ac:dyDescent="0.25">
      <c r="A922">
        <v>921</v>
      </c>
      <c r="D922">
        <v>37.941791000000002</v>
      </c>
      <c r="E922">
        <v>5.2919999999999998</v>
      </c>
      <c r="F922">
        <v>48.363579000000001</v>
      </c>
      <c r="G922">
        <v>3.3002099999999999</v>
      </c>
    </row>
    <row r="923" spans="1:7" x14ac:dyDescent="0.25">
      <c r="A923">
        <v>922</v>
      </c>
      <c r="D923">
        <v>37.940367999999999</v>
      </c>
      <c r="E923">
        <v>5.3049999999999997</v>
      </c>
      <c r="F923">
        <v>48.338999999999999</v>
      </c>
      <c r="G923">
        <v>3.302368</v>
      </c>
    </row>
    <row r="924" spans="1:7" x14ac:dyDescent="0.25">
      <c r="A924">
        <v>923</v>
      </c>
      <c r="D924">
        <v>37.902578000000005</v>
      </c>
      <c r="E924">
        <v>5.286842</v>
      </c>
      <c r="F924">
        <v>48.29721</v>
      </c>
      <c r="G924">
        <v>3.278842</v>
      </c>
    </row>
    <row r="925" spans="1:7" x14ac:dyDescent="0.25">
      <c r="A925">
        <v>924</v>
      </c>
      <c r="D925">
        <v>37.916527000000002</v>
      </c>
      <c r="E925">
        <v>5.3334210000000004</v>
      </c>
      <c r="F925">
        <v>48.326210000000003</v>
      </c>
      <c r="G925">
        <v>3.2254209999999999</v>
      </c>
    </row>
    <row r="926" spans="1:7" x14ac:dyDescent="0.25">
      <c r="A926">
        <v>925</v>
      </c>
      <c r="D926">
        <v>37.916527000000002</v>
      </c>
      <c r="E926">
        <v>5.3334210000000004</v>
      </c>
      <c r="F926">
        <v>48.346263999999998</v>
      </c>
      <c r="G926">
        <v>3.2435260000000001</v>
      </c>
    </row>
    <row r="927" spans="1:7" x14ac:dyDescent="0.25">
      <c r="A927">
        <v>926</v>
      </c>
      <c r="B927">
        <v>27.671106000000002</v>
      </c>
      <c r="C927">
        <v>4.234</v>
      </c>
      <c r="F927">
        <v>48.311790000000002</v>
      </c>
      <c r="G927">
        <v>3.3384209999999999</v>
      </c>
    </row>
    <row r="928" spans="1:7" x14ac:dyDescent="0.25">
      <c r="A928">
        <v>927</v>
      </c>
      <c r="B928">
        <v>27.682211000000002</v>
      </c>
      <c r="C928">
        <v>4.2235259999999997</v>
      </c>
    </row>
    <row r="929" spans="1:11" x14ac:dyDescent="0.25">
      <c r="A929">
        <v>928</v>
      </c>
      <c r="B929">
        <v>27.675739</v>
      </c>
      <c r="C929">
        <v>4.2193680000000002</v>
      </c>
      <c r="H929">
        <v>38.189792000000004</v>
      </c>
      <c r="I929">
        <v>6.7174740000000002</v>
      </c>
    </row>
    <row r="930" spans="1:11" x14ac:dyDescent="0.25">
      <c r="A930">
        <v>929</v>
      </c>
      <c r="B930">
        <v>27.693002</v>
      </c>
      <c r="C930">
        <v>4.2104210000000002</v>
      </c>
      <c r="H930">
        <v>38.194053000000004</v>
      </c>
      <c r="I930">
        <v>6.6809479999999999</v>
      </c>
    </row>
    <row r="931" spans="1:11" x14ac:dyDescent="0.25">
      <c r="A931">
        <v>930</v>
      </c>
      <c r="B931">
        <v>27.671368999999999</v>
      </c>
      <c r="C931">
        <v>4.2391050000000003</v>
      </c>
      <c r="H931">
        <v>38.221102999999999</v>
      </c>
      <c r="I931">
        <v>6.6939469999999996</v>
      </c>
    </row>
    <row r="932" spans="1:11" x14ac:dyDescent="0.25">
      <c r="A932">
        <v>931</v>
      </c>
      <c r="B932">
        <v>27.674683999999999</v>
      </c>
      <c r="C932">
        <v>4.2485790000000003</v>
      </c>
      <c r="H932">
        <v>38.186474000000004</v>
      </c>
      <c r="I932">
        <v>6.6881050000000002</v>
      </c>
    </row>
    <row r="933" spans="1:11" x14ac:dyDescent="0.25">
      <c r="A933">
        <v>932</v>
      </c>
      <c r="B933">
        <v>27.656950000000002</v>
      </c>
      <c r="C933">
        <v>4.2373690000000002</v>
      </c>
      <c r="H933">
        <v>38.171055000000003</v>
      </c>
      <c r="I933">
        <v>6.6911050000000003</v>
      </c>
    </row>
    <row r="934" spans="1:11" x14ac:dyDescent="0.25">
      <c r="A934">
        <v>933</v>
      </c>
      <c r="B934">
        <v>27.669843</v>
      </c>
      <c r="C934">
        <v>4.2897369999999997</v>
      </c>
      <c r="H934">
        <v>38.200316999999998</v>
      </c>
      <c r="I934">
        <v>6.6974210000000003</v>
      </c>
    </row>
    <row r="935" spans="1:11" x14ac:dyDescent="0.25">
      <c r="A935">
        <v>934</v>
      </c>
      <c r="B935">
        <v>27.701896000000005</v>
      </c>
      <c r="C935">
        <v>4.2951579999999998</v>
      </c>
      <c r="H935">
        <v>38.206577000000003</v>
      </c>
      <c r="I935">
        <v>6.6838420000000003</v>
      </c>
    </row>
    <row r="936" spans="1:11" x14ac:dyDescent="0.25">
      <c r="A936">
        <v>935</v>
      </c>
      <c r="B936">
        <v>27.681263000000001</v>
      </c>
      <c r="C936">
        <v>4.278842</v>
      </c>
      <c r="H936">
        <v>38.248210999999998</v>
      </c>
      <c r="I936">
        <v>6.6841049999999997</v>
      </c>
    </row>
    <row r="937" spans="1:11" x14ac:dyDescent="0.25">
      <c r="A937">
        <v>936</v>
      </c>
      <c r="B937">
        <v>27.632263000000002</v>
      </c>
      <c r="C937">
        <v>4.284211</v>
      </c>
      <c r="H937">
        <v>38.220527000000004</v>
      </c>
      <c r="I937">
        <v>6.671316</v>
      </c>
    </row>
    <row r="938" spans="1:11" x14ac:dyDescent="0.25">
      <c r="A938">
        <v>937</v>
      </c>
      <c r="B938">
        <v>27.657736999999997</v>
      </c>
      <c r="C938">
        <v>4.239579</v>
      </c>
      <c r="H938">
        <v>38.200789999999998</v>
      </c>
      <c r="I938">
        <v>6.7115260000000001</v>
      </c>
    </row>
    <row r="939" spans="1:11" x14ac:dyDescent="0.25">
      <c r="A939">
        <v>938</v>
      </c>
      <c r="B939">
        <v>27.662000000000006</v>
      </c>
      <c r="C939">
        <v>4.2069999999999999</v>
      </c>
      <c r="H939">
        <v>38.253528000000003</v>
      </c>
      <c r="I939">
        <v>6.7277370000000003</v>
      </c>
    </row>
    <row r="940" spans="1:11" x14ac:dyDescent="0.25">
      <c r="A940">
        <v>939</v>
      </c>
      <c r="B940">
        <v>27.675421999999998</v>
      </c>
      <c r="C940">
        <v>4.2997889999999996</v>
      </c>
      <c r="H940">
        <v>38.254055000000001</v>
      </c>
      <c r="I940">
        <v>6.741263</v>
      </c>
    </row>
    <row r="941" spans="1:11" x14ac:dyDescent="0.25">
      <c r="A941">
        <v>940</v>
      </c>
      <c r="B941">
        <v>27.671106000000002</v>
      </c>
      <c r="C941">
        <v>4.234</v>
      </c>
      <c r="H941">
        <v>38.213737000000002</v>
      </c>
      <c r="I941">
        <v>6.7180520000000001</v>
      </c>
    </row>
    <row r="942" spans="1:11" x14ac:dyDescent="0.25">
      <c r="A942">
        <v>941</v>
      </c>
      <c r="B942">
        <v>27.671106000000002</v>
      </c>
      <c r="C942">
        <v>4.234</v>
      </c>
      <c r="D942">
        <v>18.886738000000001</v>
      </c>
      <c r="E942">
        <v>6.9664210000000004</v>
      </c>
      <c r="H942">
        <v>38.189792000000004</v>
      </c>
      <c r="I942">
        <v>6.7174740000000002</v>
      </c>
    </row>
    <row r="943" spans="1:11" x14ac:dyDescent="0.25">
      <c r="A943">
        <v>942</v>
      </c>
      <c r="D943">
        <v>18.886738000000001</v>
      </c>
      <c r="E943">
        <v>6.9664210000000004</v>
      </c>
    </row>
    <row r="944" spans="1:11" x14ac:dyDescent="0.25">
      <c r="A944">
        <v>943</v>
      </c>
      <c r="D944">
        <v>18.886738000000001</v>
      </c>
      <c r="E944">
        <v>6.9664210000000004</v>
      </c>
      <c r="F944">
        <v>28.271895999999998</v>
      </c>
      <c r="G944">
        <v>3.707789</v>
      </c>
      <c r="J944">
        <v>37.946317000000001</v>
      </c>
      <c r="K944">
        <v>13.502157</v>
      </c>
    </row>
    <row r="945" spans="1:11" x14ac:dyDescent="0.25">
      <c r="A945">
        <v>944</v>
      </c>
    </row>
    <row r="946" spans="1:11" x14ac:dyDescent="0.25">
      <c r="A946">
        <v>945</v>
      </c>
      <c r="J946">
        <v>235.38552099999998</v>
      </c>
      <c r="K946">
        <v>13.916874999999999</v>
      </c>
    </row>
    <row r="947" spans="1:11" x14ac:dyDescent="0.25">
      <c r="A947">
        <v>946</v>
      </c>
      <c r="B947">
        <v>245.52724000000001</v>
      </c>
      <c r="C947">
        <v>7.0709900000000001</v>
      </c>
      <c r="H947">
        <v>256.72781700000002</v>
      </c>
      <c r="I947">
        <v>8.571771</v>
      </c>
    </row>
    <row r="948" spans="1:11" x14ac:dyDescent="0.25">
      <c r="A948">
        <v>947</v>
      </c>
      <c r="B948">
        <v>245.50651099999999</v>
      </c>
      <c r="C948">
        <v>7.0840100000000001</v>
      </c>
      <c r="H948">
        <v>256.70890800000001</v>
      </c>
      <c r="I948">
        <v>8.5940100000000008</v>
      </c>
    </row>
    <row r="949" spans="1:11" x14ac:dyDescent="0.25">
      <c r="A949">
        <v>948</v>
      </c>
      <c r="B949">
        <v>245.48812799999999</v>
      </c>
      <c r="C949">
        <v>7.0871880000000003</v>
      </c>
      <c r="H949">
        <v>256.71875299999999</v>
      </c>
      <c r="I949">
        <v>8.5735939999999999</v>
      </c>
    </row>
    <row r="950" spans="1:11" x14ac:dyDescent="0.25">
      <c r="A950">
        <v>949</v>
      </c>
      <c r="B950">
        <v>245.48479399999999</v>
      </c>
      <c r="C950">
        <v>7.0668230000000003</v>
      </c>
      <c r="H950">
        <v>256.78958499999999</v>
      </c>
      <c r="I950">
        <v>8.5624479999999998</v>
      </c>
    </row>
    <row r="951" spans="1:11" x14ac:dyDescent="0.25">
      <c r="A951">
        <v>950</v>
      </c>
      <c r="B951">
        <v>245.46838700000001</v>
      </c>
      <c r="C951">
        <v>7.0750000000000002</v>
      </c>
      <c r="H951">
        <v>256.78484700000001</v>
      </c>
      <c r="I951">
        <v>8.5536449999999995</v>
      </c>
    </row>
    <row r="952" spans="1:11" x14ac:dyDescent="0.25">
      <c r="A952">
        <v>951</v>
      </c>
      <c r="B952">
        <v>245.468647</v>
      </c>
      <c r="C952">
        <v>7.1150000000000002</v>
      </c>
      <c r="H952">
        <v>256.79333500000001</v>
      </c>
      <c r="I952">
        <v>8.5574469999999998</v>
      </c>
    </row>
    <row r="953" spans="1:11" x14ac:dyDescent="0.25">
      <c r="A953">
        <v>952</v>
      </c>
      <c r="B953">
        <v>245.43385699999999</v>
      </c>
      <c r="C953">
        <v>7.1399480000000004</v>
      </c>
      <c r="H953">
        <v>256.81567699999999</v>
      </c>
      <c r="I953">
        <v>8.5696870000000001</v>
      </c>
    </row>
    <row r="954" spans="1:11" x14ac:dyDescent="0.25">
      <c r="A954">
        <v>953</v>
      </c>
      <c r="B954">
        <v>245.57588899999999</v>
      </c>
      <c r="C954">
        <v>7.123437</v>
      </c>
      <c r="H954">
        <v>256.76885600000003</v>
      </c>
      <c r="I954">
        <v>8.5812489999999997</v>
      </c>
    </row>
    <row r="955" spans="1:11" x14ac:dyDescent="0.25">
      <c r="A955">
        <v>954</v>
      </c>
      <c r="B955">
        <v>245.54729399999999</v>
      </c>
      <c r="C955">
        <v>7.1552090000000002</v>
      </c>
      <c r="H955">
        <v>256.72818000000001</v>
      </c>
      <c r="I955">
        <v>8.5477080000000001</v>
      </c>
    </row>
    <row r="956" spans="1:11" x14ac:dyDescent="0.25">
      <c r="A956">
        <v>955</v>
      </c>
      <c r="B956">
        <v>245.52724000000001</v>
      </c>
      <c r="C956">
        <v>7.0709900000000001</v>
      </c>
      <c r="H956">
        <v>256.78385500000002</v>
      </c>
      <c r="I956">
        <v>8.4132289999999994</v>
      </c>
    </row>
    <row r="957" spans="1:11" x14ac:dyDescent="0.25">
      <c r="A957">
        <v>956</v>
      </c>
      <c r="H957">
        <v>256.72781700000002</v>
      </c>
      <c r="I957">
        <v>8.571771</v>
      </c>
    </row>
    <row r="958" spans="1:11" x14ac:dyDescent="0.25">
      <c r="A958">
        <v>957</v>
      </c>
      <c r="H958">
        <v>256.72781700000002</v>
      </c>
      <c r="I958">
        <v>8.571771</v>
      </c>
    </row>
    <row r="959" spans="1:11" x14ac:dyDescent="0.25">
      <c r="A959">
        <v>958</v>
      </c>
      <c r="F959">
        <v>245.29468900000001</v>
      </c>
      <c r="G959">
        <v>5.9314580000000001</v>
      </c>
    </row>
    <row r="960" spans="1:11" x14ac:dyDescent="0.25">
      <c r="A960">
        <v>959</v>
      </c>
      <c r="F960">
        <v>245.37218799999999</v>
      </c>
      <c r="G960">
        <v>5.8974479999999998</v>
      </c>
    </row>
    <row r="961" spans="1:9" x14ac:dyDescent="0.25">
      <c r="A961">
        <v>960</v>
      </c>
      <c r="F961">
        <v>245.317554</v>
      </c>
      <c r="G961">
        <v>5.9378640000000003</v>
      </c>
    </row>
    <row r="962" spans="1:9" x14ac:dyDescent="0.25">
      <c r="A962">
        <v>961</v>
      </c>
      <c r="F962">
        <v>245.35276400000001</v>
      </c>
      <c r="G962">
        <v>5.9206250000000002</v>
      </c>
    </row>
    <row r="963" spans="1:9" x14ac:dyDescent="0.25">
      <c r="A963">
        <v>962</v>
      </c>
      <c r="D963">
        <v>230.65062499999999</v>
      </c>
      <c r="E963">
        <v>7.8957810000000004</v>
      </c>
      <c r="F963">
        <v>245.31093899999999</v>
      </c>
      <c r="G963">
        <v>5.9372400000000001</v>
      </c>
    </row>
    <row r="964" spans="1:9" x14ac:dyDescent="0.25">
      <c r="A964">
        <v>963</v>
      </c>
      <c r="D964">
        <v>230.639219</v>
      </c>
      <c r="E964">
        <v>7.8704169999999998</v>
      </c>
      <c r="F964">
        <v>245.35552200000001</v>
      </c>
      <c r="G964">
        <v>5.9458330000000004</v>
      </c>
    </row>
    <row r="965" spans="1:9" x14ac:dyDescent="0.25">
      <c r="A965">
        <v>964</v>
      </c>
      <c r="D965">
        <v>230.64390700000001</v>
      </c>
      <c r="E965">
        <v>7.880833</v>
      </c>
      <c r="F965">
        <v>245.338176</v>
      </c>
      <c r="G965">
        <v>5.9385940000000002</v>
      </c>
    </row>
    <row r="966" spans="1:9" x14ac:dyDescent="0.25">
      <c r="A966">
        <v>965</v>
      </c>
      <c r="D966">
        <v>230.63567900000001</v>
      </c>
      <c r="E966">
        <v>7.8971879999999999</v>
      </c>
      <c r="F966">
        <v>245.26182499999999</v>
      </c>
      <c r="G966">
        <v>5.9490100000000004</v>
      </c>
    </row>
    <row r="967" spans="1:9" x14ac:dyDescent="0.25">
      <c r="A967">
        <v>966</v>
      </c>
      <c r="D967">
        <v>230.66968900000001</v>
      </c>
      <c r="E967">
        <v>7.8889579999999997</v>
      </c>
      <c r="F967">
        <v>245.21328299999999</v>
      </c>
      <c r="G967">
        <v>5.967187</v>
      </c>
    </row>
    <row r="968" spans="1:9" x14ac:dyDescent="0.25">
      <c r="A968">
        <v>967</v>
      </c>
      <c r="D968">
        <v>230.659481</v>
      </c>
      <c r="E968">
        <v>7.9113540000000002</v>
      </c>
      <c r="F968">
        <v>245.22047000000001</v>
      </c>
      <c r="G968">
        <v>5.9703119999999998</v>
      </c>
    </row>
    <row r="969" spans="1:9" x14ac:dyDescent="0.25">
      <c r="A969">
        <v>968</v>
      </c>
      <c r="D969">
        <v>230.63661500000001</v>
      </c>
      <c r="E969">
        <v>7.9179170000000001</v>
      </c>
      <c r="F969">
        <v>245.29468900000001</v>
      </c>
      <c r="G969">
        <v>5.9314580000000001</v>
      </c>
    </row>
    <row r="970" spans="1:9" x14ac:dyDescent="0.25">
      <c r="A970">
        <v>969</v>
      </c>
      <c r="D970">
        <v>230.68343899999999</v>
      </c>
      <c r="E970">
        <v>7.8784890000000001</v>
      </c>
    </row>
    <row r="971" spans="1:9" x14ac:dyDescent="0.25">
      <c r="A971">
        <v>970</v>
      </c>
      <c r="D971">
        <v>230.61015900000001</v>
      </c>
      <c r="E971">
        <v>7.8471349999999997</v>
      </c>
    </row>
    <row r="972" spans="1:9" x14ac:dyDescent="0.25">
      <c r="A972">
        <v>971</v>
      </c>
      <c r="D972">
        <v>230.70994899999999</v>
      </c>
      <c r="E972">
        <v>7.7285940000000002</v>
      </c>
    </row>
    <row r="973" spans="1:9" x14ac:dyDescent="0.25">
      <c r="A973">
        <v>972</v>
      </c>
      <c r="D973">
        <v>230.65062499999999</v>
      </c>
      <c r="E973">
        <v>7.8763540000000001</v>
      </c>
    </row>
    <row r="974" spans="1:9" x14ac:dyDescent="0.25">
      <c r="A974">
        <v>973</v>
      </c>
    </row>
    <row r="975" spans="1:9" x14ac:dyDescent="0.25">
      <c r="A975">
        <v>974</v>
      </c>
      <c r="B975">
        <v>221.023178</v>
      </c>
      <c r="C975">
        <v>5.9411459999999998</v>
      </c>
    </row>
    <row r="976" spans="1:9" x14ac:dyDescent="0.25">
      <c r="A976">
        <v>975</v>
      </c>
      <c r="B976">
        <v>221.00302099999999</v>
      </c>
      <c r="C976">
        <v>5.8888540000000003</v>
      </c>
      <c r="H976">
        <v>230.16849099999999</v>
      </c>
      <c r="I976">
        <v>8.9683329999999994</v>
      </c>
    </row>
    <row r="977" spans="1:9" x14ac:dyDescent="0.25">
      <c r="A977">
        <v>976</v>
      </c>
      <c r="B977">
        <v>220.988699</v>
      </c>
      <c r="C977">
        <v>5.9144269999999999</v>
      </c>
      <c r="H977">
        <v>230.226823</v>
      </c>
      <c r="I977">
        <v>9.0023429999999998</v>
      </c>
    </row>
    <row r="978" spans="1:9" x14ac:dyDescent="0.25">
      <c r="A978">
        <v>977</v>
      </c>
      <c r="B978">
        <v>220.98640699999999</v>
      </c>
      <c r="C978">
        <v>5.9323959999999998</v>
      </c>
      <c r="H978">
        <v>230.226305</v>
      </c>
      <c r="I978">
        <v>9.0089579999999998</v>
      </c>
    </row>
    <row r="979" spans="1:9" x14ac:dyDescent="0.25">
      <c r="A979">
        <v>978</v>
      </c>
      <c r="B979">
        <v>220.998907</v>
      </c>
      <c r="C979">
        <v>5.9414059999999997</v>
      </c>
      <c r="H979">
        <v>230.21718799999999</v>
      </c>
      <c r="I979">
        <v>9.0123949999999997</v>
      </c>
    </row>
    <row r="980" spans="1:9" x14ac:dyDescent="0.25">
      <c r="A980">
        <v>979</v>
      </c>
      <c r="B980">
        <v>220.98583500000001</v>
      </c>
      <c r="C980">
        <v>5.9382809999999999</v>
      </c>
      <c r="H980">
        <v>230.253334</v>
      </c>
      <c r="I980">
        <v>9.002656</v>
      </c>
    </row>
    <row r="981" spans="1:9" x14ac:dyDescent="0.25">
      <c r="A981">
        <v>980</v>
      </c>
      <c r="B981">
        <v>220.96229199999999</v>
      </c>
      <c r="C981">
        <v>5.9481250000000001</v>
      </c>
      <c r="H981">
        <v>230.267448</v>
      </c>
      <c r="I981">
        <v>8.9933329999999998</v>
      </c>
    </row>
    <row r="982" spans="1:9" x14ac:dyDescent="0.25">
      <c r="A982">
        <v>981</v>
      </c>
      <c r="B982">
        <v>220.99099000000001</v>
      </c>
      <c r="C982">
        <v>5.9000519999999996</v>
      </c>
      <c r="H982">
        <v>230.31599</v>
      </c>
      <c r="I982">
        <v>8.9928640000000009</v>
      </c>
    </row>
    <row r="983" spans="1:9" x14ac:dyDescent="0.25">
      <c r="A983">
        <v>982</v>
      </c>
      <c r="B983">
        <v>220.99083400000001</v>
      </c>
      <c r="C983">
        <v>5.9220309999999996</v>
      </c>
      <c r="H983">
        <v>230.28948</v>
      </c>
      <c r="I983">
        <v>8.9940619999999996</v>
      </c>
    </row>
    <row r="984" spans="1:9" x14ac:dyDescent="0.25">
      <c r="A984">
        <v>983</v>
      </c>
      <c r="B984">
        <v>221.023178</v>
      </c>
      <c r="C984">
        <v>5.9411459999999998</v>
      </c>
      <c r="H984">
        <v>230.342918</v>
      </c>
      <c r="I984">
        <v>8.9686450000000004</v>
      </c>
    </row>
    <row r="985" spans="1:9" x14ac:dyDescent="0.25">
      <c r="A985">
        <v>984</v>
      </c>
      <c r="F985">
        <v>222.25927100000001</v>
      </c>
      <c r="G985">
        <v>6.2250519999999998</v>
      </c>
      <c r="H985">
        <v>230.216407</v>
      </c>
      <c r="I985">
        <v>8.9628119999999996</v>
      </c>
    </row>
    <row r="986" spans="1:9" x14ac:dyDescent="0.25">
      <c r="A986">
        <v>985</v>
      </c>
      <c r="F986">
        <v>222.293386</v>
      </c>
      <c r="G986">
        <v>6.1844270000000003</v>
      </c>
    </row>
    <row r="987" spans="1:9" x14ac:dyDescent="0.25">
      <c r="A987">
        <v>986</v>
      </c>
      <c r="F987">
        <v>222.26385500000001</v>
      </c>
      <c r="G987">
        <v>6.197813</v>
      </c>
    </row>
    <row r="988" spans="1:9" x14ac:dyDescent="0.25">
      <c r="A988">
        <v>987</v>
      </c>
      <c r="D988">
        <v>208.494967</v>
      </c>
      <c r="E988">
        <v>7.5197339999999997</v>
      </c>
      <c r="F988">
        <v>222.211772</v>
      </c>
      <c r="G988">
        <v>6.1660940000000002</v>
      </c>
    </row>
    <row r="989" spans="1:9" x14ac:dyDescent="0.25">
      <c r="A989">
        <v>988</v>
      </c>
      <c r="D989">
        <v>208.50087600000001</v>
      </c>
      <c r="E989">
        <v>7.4754290000000001</v>
      </c>
      <c r="F989">
        <v>222.224063</v>
      </c>
      <c r="G989">
        <v>6.1858329999999997</v>
      </c>
    </row>
    <row r="990" spans="1:9" x14ac:dyDescent="0.25">
      <c r="A990">
        <v>989</v>
      </c>
      <c r="D990">
        <v>208.49054899999999</v>
      </c>
      <c r="E990">
        <v>7.5203189999999998</v>
      </c>
      <c r="F990">
        <v>222.23515800000001</v>
      </c>
      <c r="G990">
        <v>6.1693220000000002</v>
      </c>
    </row>
    <row r="991" spans="1:9" x14ac:dyDescent="0.25">
      <c r="A991">
        <v>990</v>
      </c>
      <c r="D991">
        <v>208.47928099999999</v>
      </c>
      <c r="E991">
        <v>7.5264889999999998</v>
      </c>
      <c r="F991">
        <v>222.235209</v>
      </c>
      <c r="G991">
        <v>6.1960940000000004</v>
      </c>
    </row>
    <row r="992" spans="1:9" x14ac:dyDescent="0.25">
      <c r="A992">
        <v>991</v>
      </c>
      <c r="D992">
        <v>208.49369300000001</v>
      </c>
      <c r="E992">
        <v>7.5081930000000003</v>
      </c>
      <c r="F992">
        <v>222.183334</v>
      </c>
      <c r="G992">
        <v>6.2826040000000001</v>
      </c>
    </row>
    <row r="993" spans="1:9" x14ac:dyDescent="0.25">
      <c r="A993">
        <v>992</v>
      </c>
      <c r="D993">
        <v>208.501879</v>
      </c>
      <c r="E993">
        <v>7.4916510000000001</v>
      </c>
      <c r="F993">
        <v>222.25927100000001</v>
      </c>
      <c r="G993">
        <v>6.2250519999999998</v>
      </c>
    </row>
    <row r="994" spans="1:9" x14ac:dyDescent="0.25">
      <c r="A994">
        <v>993</v>
      </c>
      <c r="D994">
        <v>208.50262699999999</v>
      </c>
      <c r="E994">
        <v>7.498246</v>
      </c>
    </row>
    <row r="995" spans="1:9" x14ac:dyDescent="0.25">
      <c r="A995">
        <v>994</v>
      </c>
      <c r="D995">
        <v>208.47608399999999</v>
      </c>
      <c r="E995">
        <v>7.5155320000000003</v>
      </c>
    </row>
    <row r="996" spans="1:9" x14ac:dyDescent="0.25">
      <c r="A996">
        <v>995</v>
      </c>
      <c r="D996">
        <v>208.46231299999999</v>
      </c>
      <c r="E996">
        <v>7.5204789999999999</v>
      </c>
    </row>
    <row r="997" spans="1:9" x14ac:dyDescent="0.25">
      <c r="A997">
        <v>996</v>
      </c>
      <c r="D997">
        <v>208.494967</v>
      </c>
      <c r="E997">
        <v>7.5197339999999997</v>
      </c>
    </row>
    <row r="998" spans="1:9" x14ac:dyDescent="0.25">
      <c r="A998">
        <v>997</v>
      </c>
    </row>
    <row r="999" spans="1:9" x14ac:dyDescent="0.25">
      <c r="A999">
        <v>998</v>
      </c>
      <c r="B999">
        <v>198.17549700000001</v>
      </c>
      <c r="C999">
        <v>5.1700270000000002</v>
      </c>
    </row>
    <row r="1000" spans="1:9" x14ac:dyDescent="0.25">
      <c r="A1000">
        <v>999</v>
      </c>
      <c r="B1000">
        <v>198.190394</v>
      </c>
      <c r="C1000">
        <v>5.2222580000000001</v>
      </c>
    </row>
    <row r="1001" spans="1:9" x14ac:dyDescent="0.25">
      <c r="A1001">
        <v>1000</v>
      </c>
      <c r="B1001">
        <v>198.21581499999999</v>
      </c>
      <c r="C1001">
        <v>5.1916739999999999</v>
      </c>
    </row>
    <row r="1002" spans="1:9" x14ac:dyDescent="0.25">
      <c r="A1002">
        <v>1001</v>
      </c>
      <c r="B1002">
        <v>198.19985800000001</v>
      </c>
      <c r="C1002">
        <v>5.2083750000000002</v>
      </c>
      <c r="H1002">
        <v>206.64539199999999</v>
      </c>
      <c r="I1002">
        <v>8.7004649999999994</v>
      </c>
    </row>
    <row r="1003" spans="1:9" x14ac:dyDescent="0.25">
      <c r="A1003">
        <v>1002</v>
      </c>
      <c r="B1003">
        <v>198.18528599999999</v>
      </c>
      <c r="C1003">
        <v>5.1639099999999996</v>
      </c>
      <c r="H1003">
        <v>206.64805100000001</v>
      </c>
      <c r="I1003">
        <v>8.6858380000000004</v>
      </c>
    </row>
    <row r="1004" spans="1:9" x14ac:dyDescent="0.25">
      <c r="A1004">
        <v>1003</v>
      </c>
      <c r="B1004">
        <v>198.17895300000001</v>
      </c>
      <c r="C1004">
        <v>5.1611979999999997</v>
      </c>
      <c r="H1004">
        <v>206.66145499999999</v>
      </c>
      <c r="I1004">
        <v>8.7128049999999995</v>
      </c>
    </row>
    <row r="1005" spans="1:9" x14ac:dyDescent="0.25">
      <c r="A1005">
        <v>1004</v>
      </c>
      <c r="B1005">
        <v>198.17698899999999</v>
      </c>
      <c r="C1005">
        <v>5.1551340000000003</v>
      </c>
      <c r="H1005">
        <v>206.68714699999998</v>
      </c>
      <c r="I1005">
        <v>8.7161030000000004</v>
      </c>
    </row>
    <row r="1006" spans="1:9" x14ac:dyDescent="0.25">
      <c r="A1006">
        <v>1005</v>
      </c>
      <c r="B1006">
        <v>198.205817</v>
      </c>
      <c r="C1006">
        <v>5.1600799999999998</v>
      </c>
      <c r="H1006">
        <v>206.67485600000001</v>
      </c>
      <c r="I1006">
        <v>8.7262090000000008</v>
      </c>
    </row>
    <row r="1007" spans="1:9" x14ac:dyDescent="0.25">
      <c r="A1007">
        <v>1006</v>
      </c>
      <c r="B1007">
        <v>198.17549700000001</v>
      </c>
      <c r="C1007">
        <v>5.1700270000000002</v>
      </c>
      <c r="F1007">
        <v>201.61572899999999</v>
      </c>
      <c r="G1007">
        <v>5.3225709999999999</v>
      </c>
      <c r="H1007">
        <v>206.66570899999999</v>
      </c>
      <c r="I1007">
        <v>8.7300909999999998</v>
      </c>
    </row>
    <row r="1008" spans="1:9" x14ac:dyDescent="0.25">
      <c r="A1008">
        <v>1007</v>
      </c>
      <c r="B1008">
        <v>198.17549700000001</v>
      </c>
      <c r="C1008">
        <v>5.1700270000000002</v>
      </c>
      <c r="F1008">
        <v>201.576956</v>
      </c>
      <c r="G1008">
        <v>5.3078909999999997</v>
      </c>
      <c r="H1008">
        <v>206.70506899999998</v>
      </c>
      <c r="I1008">
        <v>8.7015820000000001</v>
      </c>
    </row>
    <row r="1009" spans="1:9" x14ac:dyDescent="0.25">
      <c r="A1009">
        <v>1008</v>
      </c>
      <c r="F1009">
        <v>201.59828400000001</v>
      </c>
      <c r="G1009">
        <v>5.3104440000000004</v>
      </c>
      <c r="H1009">
        <v>206.61991699999999</v>
      </c>
      <c r="I1009">
        <v>8.6753070000000001</v>
      </c>
    </row>
    <row r="1010" spans="1:9" x14ac:dyDescent="0.25">
      <c r="A1010">
        <v>1009</v>
      </c>
      <c r="F1010">
        <v>201.60099600000001</v>
      </c>
      <c r="G1010">
        <v>5.3142740000000002</v>
      </c>
      <c r="H1010">
        <v>206.61991699999999</v>
      </c>
      <c r="I1010">
        <v>8.6753070000000001</v>
      </c>
    </row>
    <row r="1011" spans="1:9" x14ac:dyDescent="0.25">
      <c r="A1011">
        <v>1010</v>
      </c>
      <c r="F1011">
        <v>201.61355</v>
      </c>
      <c r="G1011">
        <v>5.2989550000000003</v>
      </c>
      <c r="H1011">
        <v>206.61991699999999</v>
      </c>
      <c r="I1011">
        <v>8.6753070000000001</v>
      </c>
    </row>
    <row r="1012" spans="1:9" x14ac:dyDescent="0.25">
      <c r="A1012">
        <v>1011</v>
      </c>
      <c r="D1012">
        <v>183.96311</v>
      </c>
      <c r="E1012">
        <v>6.9545539999999999</v>
      </c>
      <c r="F1012">
        <v>201.613867</v>
      </c>
      <c r="G1012">
        <v>5.3220390000000002</v>
      </c>
    </row>
    <row r="1013" spans="1:9" x14ac:dyDescent="0.25">
      <c r="A1013">
        <v>1012</v>
      </c>
      <c r="D1013">
        <v>183.96311</v>
      </c>
      <c r="E1013">
        <v>6.9545539999999999</v>
      </c>
      <c r="F1013">
        <v>201.68258900000001</v>
      </c>
      <c r="G1013">
        <v>5.2980510000000001</v>
      </c>
    </row>
    <row r="1014" spans="1:9" x14ac:dyDescent="0.25">
      <c r="A1014">
        <v>1013</v>
      </c>
      <c r="D1014">
        <v>184.014914</v>
      </c>
      <c r="E1014">
        <v>6.9123749999999999</v>
      </c>
      <c r="F1014">
        <v>201.657004</v>
      </c>
      <c r="G1014">
        <v>5.2969879999999998</v>
      </c>
    </row>
    <row r="1015" spans="1:9" x14ac:dyDescent="0.25">
      <c r="A1015">
        <v>1014</v>
      </c>
      <c r="D1015">
        <v>183.991354</v>
      </c>
      <c r="E1015">
        <v>6.9173210000000003</v>
      </c>
      <c r="F1015">
        <v>201.61572899999999</v>
      </c>
      <c r="G1015">
        <v>5.3225709999999999</v>
      </c>
    </row>
    <row r="1016" spans="1:9" x14ac:dyDescent="0.25">
      <c r="A1016">
        <v>1015</v>
      </c>
      <c r="D1016">
        <v>183.97981099999998</v>
      </c>
      <c r="E1016">
        <v>6.9228529999999999</v>
      </c>
      <c r="F1016">
        <v>201.61572899999999</v>
      </c>
      <c r="G1016">
        <v>5.3225709999999999</v>
      </c>
    </row>
    <row r="1017" spans="1:9" x14ac:dyDescent="0.25">
      <c r="A1017">
        <v>1016</v>
      </c>
      <c r="D1017">
        <v>183.995608</v>
      </c>
      <c r="E1017">
        <v>6.9395009999999999</v>
      </c>
    </row>
    <row r="1018" spans="1:9" x14ac:dyDescent="0.25">
      <c r="A1018">
        <v>1017</v>
      </c>
      <c r="D1018">
        <v>183.97709900000001</v>
      </c>
      <c r="E1018">
        <v>6.9021100000000004</v>
      </c>
    </row>
    <row r="1019" spans="1:9" x14ac:dyDescent="0.25">
      <c r="A1019">
        <v>1018</v>
      </c>
      <c r="D1019">
        <v>183.988642</v>
      </c>
      <c r="E1019">
        <v>6.905354</v>
      </c>
    </row>
    <row r="1020" spans="1:9" x14ac:dyDescent="0.25">
      <c r="A1020">
        <v>1019</v>
      </c>
      <c r="D1020">
        <v>183.99358599999999</v>
      </c>
      <c r="E1020">
        <v>6.880941</v>
      </c>
    </row>
    <row r="1021" spans="1:9" x14ac:dyDescent="0.25">
      <c r="A1021">
        <v>1020</v>
      </c>
      <c r="D1021">
        <v>183.975291</v>
      </c>
      <c r="E1021">
        <v>6.8775360000000001</v>
      </c>
    </row>
    <row r="1022" spans="1:9" x14ac:dyDescent="0.25">
      <c r="A1022">
        <v>1021</v>
      </c>
      <c r="D1022">
        <v>183.96311</v>
      </c>
      <c r="E1022">
        <v>6.9545539999999999</v>
      </c>
    </row>
    <row r="1023" spans="1:9" x14ac:dyDescent="0.25">
      <c r="A1023">
        <v>1022</v>
      </c>
      <c r="B1023">
        <v>174.09233899999998</v>
      </c>
      <c r="C1023">
        <v>4.572082</v>
      </c>
    </row>
    <row r="1024" spans="1:9" x14ac:dyDescent="0.25">
      <c r="A1024">
        <v>1023</v>
      </c>
      <c r="B1024">
        <v>174.10281800000001</v>
      </c>
      <c r="C1024">
        <v>4.565061</v>
      </c>
    </row>
    <row r="1025" spans="1:9" x14ac:dyDescent="0.25">
      <c r="A1025">
        <v>1024</v>
      </c>
      <c r="B1025">
        <v>174.13058100000001</v>
      </c>
      <c r="C1025">
        <v>4.5442640000000001</v>
      </c>
    </row>
    <row r="1026" spans="1:9" x14ac:dyDescent="0.25">
      <c r="A1026">
        <v>1025</v>
      </c>
      <c r="B1026">
        <v>174.116007</v>
      </c>
      <c r="C1026">
        <v>4.5518169999999998</v>
      </c>
      <c r="H1026">
        <v>181.131621</v>
      </c>
      <c r="I1026">
        <v>7.6162710000000002</v>
      </c>
    </row>
    <row r="1027" spans="1:9" x14ac:dyDescent="0.25">
      <c r="A1027">
        <v>1026</v>
      </c>
      <c r="B1027">
        <v>174.11058299999999</v>
      </c>
      <c r="C1027">
        <v>4.5407539999999997</v>
      </c>
      <c r="H1027">
        <v>181.131621</v>
      </c>
      <c r="I1027">
        <v>7.6162710000000002</v>
      </c>
    </row>
    <row r="1028" spans="1:9" x14ac:dyDescent="0.25">
      <c r="A1028">
        <v>1027</v>
      </c>
      <c r="B1028">
        <v>174.069254</v>
      </c>
      <c r="C1028">
        <v>4.4959160000000002</v>
      </c>
      <c r="H1028">
        <v>181.08502799999999</v>
      </c>
      <c r="I1028">
        <v>7.6018039999999996</v>
      </c>
    </row>
    <row r="1029" spans="1:9" x14ac:dyDescent="0.25">
      <c r="A1029">
        <v>1028</v>
      </c>
      <c r="B1029">
        <v>174.05175600000001</v>
      </c>
      <c r="C1029">
        <v>4.5000650000000002</v>
      </c>
      <c r="H1029">
        <v>181.1071</v>
      </c>
      <c r="I1029">
        <v>7.6026020000000001</v>
      </c>
    </row>
    <row r="1030" spans="1:9" x14ac:dyDescent="0.25">
      <c r="A1030">
        <v>1029</v>
      </c>
      <c r="B1030">
        <v>174.05510699999999</v>
      </c>
      <c r="C1030">
        <v>4.4867679999999996</v>
      </c>
      <c r="F1030">
        <v>177.69569799999999</v>
      </c>
      <c r="G1030">
        <v>4.1611479999999998</v>
      </c>
      <c r="H1030">
        <v>181.139971</v>
      </c>
      <c r="I1030">
        <v>7.6313769999999996</v>
      </c>
    </row>
    <row r="1031" spans="1:9" x14ac:dyDescent="0.25">
      <c r="A1031">
        <v>1030</v>
      </c>
      <c r="B1031">
        <v>174.09233899999998</v>
      </c>
      <c r="C1031">
        <v>4.572082</v>
      </c>
      <c r="F1031">
        <v>177.703518</v>
      </c>
      <c r="G1031">
        <v>4.1274259999999998</v>
      </c>
      <c r="H1031">
        <v>181.17177799999999</v>
      </c>
      <c r="I1031">
        <v>7.6539820000000001</v>
      </c>
    </row>
    <row r="1032" spans="1:9" x14ac:dyDescent="0.25">
      <c r="A1032">
        <v>1031</v>
      </c>
      <c r="B1032">
        <v>174.09233899999998</v>
      </c>
      <c r="C1032">
        <v>4.572082</v>
      </c>
      <c r="F1032">
        <v>177.69452899999999</v>
      </c>
      <c r="G1032">
        <v>4.1113629999999999</v>
      </c>
      <c r="H1032">
        <v>181.185393</v>
      </c>
      <c r="I1032">
        <v>7.6405250000000002</v>
      </c>
    </row>
    <row r="1033" spans="1:9" x14ac:dyDescent="0.25">
      <c r="A1033">
        <v>1032</v>
      </c>
      <c r="F1033">
        <v>177.721867</v>
      </c>
      <c r="G1033">
        <v>4.1372660000000003</v>
      </c>
      <c r="H1033">
        <v>181.137846</v>
      </c>
      <c r="I1033">
        <v>7.6411100000000003</v>
      </c>
    </row>
    <row r="1034" spans="1:9" x14ac:dyDescent="0.25">
      <c r="A1034">
        <v>1033</v>
      </c>
      <c r="F1034">
        <v>177.68851699999999</v>
      </c>
      <c r="G1034">
        <v>4.1210969999999998</v>
      </c>
      <c r="H1034">
        <v>181.09763599999999</v>
      </c>
      <c r="I1034">
        <v>7.629569</v>
      </c>
    </row>
    <row r="1035" spans="1:9" x14ac:dyDescent="0.25">
      <c r="A1035">
        <v>1034</v>
      </c>
      <c r="F1035">
        <v>177.694796</v>
      </c>
      <c r="G1035">
        <v>4.1288619999999998</v>
      </c>
      <c r="H1035">
        <v>181.06390999999999</v>
      </c>
      <c r="I1035">
        <v>7.574039</v>
      </c>
    </row>
    <row r="1036" spans="1:9" x14ac:dyDescent="0.25">
      <c r="A1036">
        <v>1035</v>
      </c>
      <c r="D1036">
        <v>161.47645599999998</v>
      </c>
      <c r="E1036">
        <v>7.3847420000000001</v>
      </c>
      <c r="F1036">
        <v>177.72037699999998</v>
      </c>
      <c r="G1036">
        <v>4.1382240000000001</v>
      </c>
      <c r="H1036">
        <v>181.131621</v>
      </c>
      <c r="I1036">
        <v>7.6162710000000002</v>
      </c>
    </row>
    <row r="1037" spans="1:9" x14ac:dyDescent="0.25">
      <c r="A1037">
        <v>1036</v>
      </c>
      <c r="D1037">
        <v>161.47337099999999</v>
      </c>
      <c r="E1037">
        <v>7.425325</v>
      </c>
      <c r="F1037">
        <v>177.69139100000001</v>
      </c>
      <c r="G1037">
        <v>4.1135970000000004</v>
      </c>
    </row>
    <row r="1038" spans="1:9" x14ac:dyDescent="0.25">
      <c r="A1038">
        <v>1037</v>
      </c>
      <c r="D1038">
        <v>161.496295</v>
      </c>
      <c r="E1038">
        <v>7.3771360000000001</v>
      </c>
      <c r="F1038">
        <v>177.68309199999999</v>
      </c>
      <c r="G1038">
        <v>4.1358300000000003</v>
      </c>
    </row>
    <row r="1039" spans="1:9" x14ac:dyDescent="0.25">
      <c r="A1039">
        <v>1038</v>
      </c>
      <c r="D1039">
        <v>161.48805099999998</v>
      </c>
      <c r="E1039">
        <v>7.3978789999999996</v>
      </c>
      <c r="F1039">
        <v>177.69569799999999</v>
      </c>
      <c r="G1039">
        <v>4.1611479999999998</v>
      </c>
    </row>
    <row r="1040" spans="1:9" x14ac:dyDescent="0.25">
      <c r="A1040">
        <v>1039</v>
      </c>
      <c r="D1040">
        <v>161.48672199999999</v>
      </c>
      <c r="E1040">
        <v>7.4236230000000001</v>
      </c>
    </row>
    <row r="1041" spans="1:9" x14ac:dyDescent="0.25">
      <c r="A1041">
        <v>1040</v>
      </c>
      <c r="D1041">
        <v>161.506933</v>
      </c>
      <c r="E1041">
        <v>7.4200059999999999</v>
      </c>
    </row>
    <row r="1042" spans="1:9" x14ac:dyDescent="0.25">
      <c r="A1042">
        <v>1041</v>
      </c>
      <c r="D1042">
        <v>161.502837</v>
      </c>
      <c r="E1042">
        <v>7.4037300000000004</v>
      </c>
    </row>
    <row r="1043" spans="1:9" x14ac:dyDescent="0.25">
      <c r="A1043">
        <v>1042</v>
      </c>
      <c r="D1043">
        <v>161.48985999999999</v>
      </c>
      <c r="E1043">
        <v>7.3991020000000001</v>
      </c>
    </row>
    <row r="1044" spans="1:9" x14ac:dyDescent="0.25">
      <c r="A1044">
        <v>1043</v>
      </c>
      <c r="D1044">
        <v>161.45927599999999</v>
      </c>
      <c r="E1044">
        <v>7.4120280000000003</v>
      </c>
    </row>
    <row r="1045" spans="1:9" x14ac:dyDescent="0.25">
      <c r="A1045">
        <v>1044</v>
      </c>
      <c r="D1045">
        <v>161.47645599999998</v>
      </c>
      <c r="E1045">
        <v>7.3847420000000001</v>
      </c>
    </row>
    <row r="1046" spans="1:9" x14ac:dyDescent="0.25">
      <c r="A1046">
        <v>1045</v>
      </c>
      <c r="D1046">
        <v>161.47645599999998</v>
      </c>
      <c r="E1046">
        <v>7.3847420000000001</v>
      </c>
    </row>
    <row r="1047" spans="1:9" x14ac:dyDescent="0.25">
      <c r="A1047">
        <v>1046</v>
      </c>
    </row>
    <row r="1048" spans="1:9" x14ac:dyDescent="0.25">
      <c r="A1048">
        <v>1047</v>
      </c>
      <c r="B1048">
        <v>153.095122</v>
      </c>
      <c r="C1048">
        <v>6.0141809999999998</v>
      </c>
    </row>
    <row r="1049" spans="1:9" x14ac:dyDescent="0.25">
      <c r="A1049">
        <v>1048</v>
      </c>
      <c r="B1049">
        <v>153.077516</v>
      </c>
      <c r="C1049">
        <v>5.9932249999999998</v>
      </c>
      <c r="H1049">
        <v>160.54113699999999</v>
      </c>
      <c r="I1049">
        <v>8.5363249999999997</v>
      </c>
    </row>
    <row r="1050" spans="1:9" x14ac:dyDescent="0.25">
      <c r="A1050">
        <v>1049</v>
      </c>
      <c r="B1050">
        <v>153.08767499999999</v>
      </c>
      <c r="C1050">
        <v>6.0491260000000002</v>
      </c>
      <c r="H1050">
        <v>160.54384899999999</v>
      </c>
      <c r="I1050">
        <v>8.5099970000000003</v>
      </c>
    </row>
    <row r="1051" spans="1:9" x14ac:dyDescent="0.25">
      <c r="A1051">
        <v>1050</v>
      </c>
      <c r="B1051">
        <v>153.11793899999998</v>
      </c>
      <c r="C1051">
        <v>6.0250320000000004</v>
      </c>
      <c r="H1051">
        <v>160.49257599999999</v>
      </c>
      <c r="I1051">
        <v>8.5206359999999997</v>
      </c>
    </row>
    <row r="1052" spans="1:9" x14ac:dyDescent="0.25">
      <c r="A1052">
        <v>1051</v>
      </c>
      <c r="B1052">
        <v>153.08246299999999</v>
      </c>
      <c r="C1052">
        <v>6.0519980000000002</v>
      </c>
      <c r="H1052">
        <v>160.54576399999999</v>
      </c>
      <c r="I1052">
        <v>8.5581320000000005</v>
      </c>
    </row>
    <row r="1053" spans="1:9" x14ac:dyDescent="0.25">
      <c r="A1053">
        <v>1052</v>
      </c>
      <c r="B1053">
        <v>153.05889999999999</v>
      </c>
      <c r="C1053">
        <v>5.9918420000000001</v>
      </c>
      <c r="H1053">
        <v>160.59623999999999</v>
      </c>
      <c r="I1053">
        <v>8.5990880000000001</v>
      </c>
    </row>
    <row r="1054" spans="1:9" x14ac:dyDescent="0.25">
      <c r="A1054">
        <v>1053</v>
      </c>
      <c r="B1054">
        <v>153.111344</v>
      </c>
      <c r="C1054">
        <v>6.0257230000000002</v>
      </c>
      <c r="H1054">
        <v>160.60427099999998</v>
      </c>
      <c r="I1054">
        <v>8.6024910000000006</v>
      </c>
    </row>
    <row r="1055" spans="1:9" x14ac:dyDescent="0.25">
      <c r="A1055">
        <v>1054</v>
      </c>
      <c r="B1055">
        <v>153.111344</v>
      </c>
      <c r="C1055">
        <v>6.0257230000000002</v>
      </c>
      <c r="F1055">
        <v>156.43174199999999</v>
      </c>
      <c r="G1055">
        <v>6.3887869999999998</v>
      </c>
      <c r="H1055">
        <v>160.61246299999999</v>
      </c>
      <c r="I1055">
        <v>8.6250440000000008</v>
      </c>
    </row>
    <row r="1056" spans="1:9" x14ac:dyDescent="0.25">
      <c r="A1056">
        <v>1055</v>
      </c>
      <c r="B1056">
        <v>153.11320599999999</v>
      </c>
      <c r="C1056">
        <v>6.0965170000000004</v>
      </c>
      <c r="F1056">
        <v>156.401264</v>
      </c>
      <c r="G1056">
        <v>6.3978299999999999</v>
      </c>
      <c r="H1056">
        <v>160.554328</v>
      </c>
      <c r="I1056">
        <v>8.6586060000000007</v>
      </c>
    </row>
    <row r="1057" spans="1:9" x14ac:dyDescent="0.25">
      <c r="A1057">
        <v>1056</v>
      </c>
      <c r="B1057">
        <v>153.111344</v>
      </c>
      <c r="C1057">
        <v>6.0257230000000002</v>
      </c>
      <c r="F1057">
        <v>156.41243399999999</v>
      </c>
      <c r="G1057">
        <v>6.3758629999999998</v>
      </c>
      <c r="H1057">
        <v>160.54113699999999</v>
      </c>
      <c r="I1057">
        <v>8.5363249999999997</v>
      </c>
    </row>
    <row r="1058" spans="1:9" x14ac:dyDescent="0.25">
      <c r="A1058">
        <v>1057</v>
      </c>
      <c r="F1058">
        <v>156.36966999999999</v>
      </c>
      <c r="G1058">
        <v>6.3997450000000002</v>
      </c>
    </row>
    <row r="1059" spans="1:9" x14ac:dyDescent="0.25">
      <c r="A1059">
        <v>1058</v>
      </c>
      <c r="F1059">
        <v>156.38227699999999</v>
      </c>
      <c r="G1059">
        <v>6.3751179999999996</v>
      </c>
    </row>
    <row r="1060" spans="1:9" x14ac:dyDescent="0.25">
      <c r="A1060">
        <v>1059</v>
      </c>
      <c r="D1060">
        <v>134.99989199999999</v>
      </c>
      <c r="E1060">
        <v>5.7506320000000004</v>
      </c>
      <c r="F1060">
        <v>156.37679800000001</v>
      </c>
      <c r="G1060">
        <v>6.4007019999999999</v>
      </c>
    </row>
    <row r="1061" spans="1:9" x14ac:dyDescent="0.25">
      <c r="A1061">
        <v>1060</v>
      </c>
      <c r="D1061">
        <v>135.020263</v>
      </c>
      <c r="E1061">
        <v>5.7380000000000004</v>
      </c>
      <c r="F1061">
        <v>156.29935599999999</v>
      </c>
      <c r="G1061">
        <v>6.4007550000000002</v>
      </c>
    </row>
    <row r="1062" spans="1:9" x14ac:dyDescent="0.25">
      <c r="A1062">
        <v>1061</v>
      </c>
      <c r="D1062">
        <v>135.001159</v>
      </c>
      <c r="E1062">
        <v>5.7764740000000003</v>
      </c>
      <c r="F1062">
        <v>156.43174199999999</v>
      </c>
      <c r="G1062">
        <v>6.3887869999999998</v>
      </c>
    </row>
    <row r="1063" spans="1:9" x14ac:dyDescent="0.25">
      <c r="A1063">
        <v>1062</v>
      </c>
      <c r="D1063">
        <v>135.001632</v>
      </c>
      <c r="E1063">
        <v>5.7896840000000003</v>
      </c>
      <c r="F1063">
        <v>156.43174199999999</v>
      </c>
      <c r="G1063">
        <v>6.3887869999999998</v>
      </c>
    </row>
    <row r="1064" spans="1:9" x14ac:dyDescent="0.25">
      <c r="A1064">
        <v>1063</v>
      </c>
      <c r="D1064">
        <v>135.01347200000001</v>
      </c>
      <c r="E1064">
        <v>5.7960000000000003</v>
      </c>
    </row>
    <row r="1065" spans="1:9" x14ac:dyDescent="0.25">
      <c r="A1065">
        <v>1064</v>
      </c>
      <c r="D1065">
        <v>135.04173200000002</v>
      </c>
      <c r="E1065">
        <v>5.8145259999999999</v>
      </c>
    </row>
    <row r="1066" spans="1:9" x14ac:dyDescent="0.25">
      <c r="A1066">
        <v>1065</v>
      </c>
      <c r="D1066">
        <v>135.04557700000001</v>
      </c>
      <c r="E1066">
        <v>5.823105</v>
      </c>
    </row>
    <row r="1067" spans="1:9" x14ac:dyDescent="0.25">
      <c r="A1067">
        <v>1066</v>
      </c>
      <c r="D1067">
        <v>135.065314</v>
      </c>
      <c r="E1067">
        <v>5.8284209999999996</v>
      </c>
    </row>
    <row r="1068" spans="1:9" x14ac:dyDescent="0.25">
      <c r="A1068">
        <v>1067</v>
      </c>
      <c r="D1068">
        <v>135.04783500000002</v>
      </c>
      <c r="E1068">
        <v>5.8115259999999997</v>
      </c>
    </row>
    <row r="1069" spans="1:9" x14ac:dyDescent="0.25">
      <c r="A1069">
        <v>1068</v>
      </c>
      <c r="D1069">
        <v>135.02516100000003</v>
      </c>
      <c r="E1069">
        <v>5.8047899999999997</v>
      </c>
    </row>
    <row r="1070" spans="1:9" x14ac:dyDescent="0.25">
      <c r="A1070">
        <v>1069</v>
      </c>
      <c r="D1070">
        <v>134.96878700000002</v>
      </c>
      <c r="E1070">
        <v>5.7737360000000004</v>
      </c>
    </row>
    <row r="1071" spans="1:9" x14ac:dyDescent="0.25">
      <c r="A1071">
        <v>1070</v>
      </c>
      <c r="B1071">
        <v>125.609633</v>
      </c>
      <c r="C1071">
        <v>4.0642630000000004</v>
      </c>
    </row>
    <row r="1072" spans="1:9" x14ac:dyDescent="0.25">
      <c r="A1072">
        <v>1071</v>
      </c>
      <c r="B1072">
        <v>125.595946</v>
      </c>
      <c r="C1072">
        <v>4.0976840000000001</v>
      </c>
    </row>
    <row r="1073" spans="1:9" x14ac:dyDescent="0.25">
      <c r="A1073">
        <v>1072</v>
      </c>
      <c r="B1073">
        <v>125.62620800000001</v>
      </c>
      <c r="C1073">
        <v>4.0468950000000001</v>
      </c>
      <c r="H1073">
        <v>134.21511000000001</v>
      </c>
      <c r="I1073">
        <v>6.8192630000000003</v>
      </c>
    </row>
    <row r="1074" spans="1:9" x14ac:dyDescent="0.25">
      <c r="A1074">
        <v>1073</v>
      </c>
      <c r="B1074">
        <v>125.64952400000001</v>
      </c>
      <c r="C1074">
        <v>3.9971049999999999</v>
      </c>
      <c r="H1074">
        <v>134.21547600000002</v>
      </c>
      <c r="I1074">
        <v>6.8349469999999997</v>
      </c>
    </row>
    <row r="1075" spans="1:9" x14ac:dyDescent="0.25">
      <c r="A1075">
        <v>1074</v>
      </c>
      <c r="B1075">
        <v>125.61842200000001</v>
      </c>
      <c r="C1075">
        <v>4.0113159999999999</v>
      </c>
      <c r="H1075">
        <v>134.24983900000001</v>
      </c>
      <c r="I1075">
        <v>6.7918419999999999</v>
      </c>
    </row>
    <row r="1076" spans="1:9" x14ac:dyDescent="0.25">
      <c r="A1076">
        <v>1075</v>
      </c>
      <c r="B1076">
        <v>125.606368</v>
      </c>
      <c r="C1076">
        <v>4.0138420000000004</v>
      </c>
      <c r="H1076">
        <v>134.30863099999999</v>
      </c>
      <c r="I1076">
        <v>6.7996309999999998</v>
      </c>
    </row>
    <row r="1077" spans="1:9" x14ac:dyDescent="0.25">
      <c r="A1077">
        <v>1076</v>
      </c>
      <c r="B1077">
        <v>125.617526</v>
      </c>
      <c r="C1077">
        <v>4.0136839999999996</v>
      </c>
      <c r="H1077">
        <v>134.349738</v>
      </c>
      <c r="I1077">
        <v>6.7939480000000003</v>
      </c>
    </row>
    <row r="1078" spans="1:9" x14ac:dyDescent="0.25">
      <c r="A1078">
        <v>1077</v>
      </c>
      <c r="B1078">
        <v>125.631789</v>
      </c>
      <c r="C1078">
        <v>4.0439999999999996</v>
      </c>
      <c r="F1078">
        <v>129.04957899999999</v>
      </c>
      <c r="G1078">
        <v>3.7615259999999999</v>
      </c>
      <c r="H1078">
        <v>134.41305399999999</v>
      </c>
      <c r="I1078">
        <v>6.7959480000000001</v>
      </c>
    </row>
    <row r="1079" spans="1:9" x14ac:dyDescent="0.25">
      <c r="A1079">
        <v>1078</v>
      </c>
      <c r="B1079">
        <v>125.61384100000001</v>
      </c>
      <c r="C1079">
        <v>4.0304739999999999</v>
      </c>
      <c r="F1079">
        <v>129.06636700000001</v>
      </c>
      <c r="G1079">
        <v>3.7237369999999999</v>
      </c>
      <c r="H1079">
        <v>134.41305399999999</v>
      </c>
      <c r="I1079">
        <v>6.7959480000000001</v>
      </c>
    </row>
    <row r="1080" spans="1:9" x14ac:dyDescent="0.25">
      <c r="A1080">
        <v>1079</v>
      </c>
      <c r="B1080">
        <v>125.609633</v>
      </c>
      <c r="C1080">
        <v>4.0642630000000004</v>
      </c>
      <c r="F1080">
        <v>129.06442200000001</v>
      </c>
      <c r="G1080">
        <v>3.7219470000000001</v>
      </c>
      <c r="H1080">
        <v>134.22051900000002</v>
      </c>
      <c r="I1080">
        <v>6.8106840000000002</v>
      </c>
    </row>
    <row r="1081" spans="1:9" x14ac:dyDescent="0.25">
      <c r="A1081">
        <v>1080</v>
      </c>
      <c r="F1081">
        <v>129.034842</v>
      </c>
      <c r="G1081">
        <v>3.7014209999999999</v>
      </c>
      <c r="H1081">
        <v>134.21511000000001</v>
      </c>
      <c r="I1081">
        <v>6.8192630000000003</v>
      </c>
    </row>
    <row r="1082" spans="1:9" x14ac:dyDescent="0.25">
      <c r="A1082">
        <v>1081</v>
      </c>
      <c r="F1082">
        <v>129.03494499999999</v>
      </c>
      <c r="G1082">
        <v>3.709368</v>
      </c>
      <c r="H1082">
        <v>134.21511000000001</v>
      </c>
      <c r="I1082">
        <v>6.8192630000000003</v>
      </c>
    </row>
    <row r="1083" spans="1:9" x14ac:dyDescent="0.25">
      <c r="A1083">
        <v>1082</v>
      </c>
      <c r="F1083">
        <v>129.03968700000001</v>
      </c>
      <c r="G1083">
        <v>3.7098949999999999</v>
      </c>
    </row>
    <row r="1084" spans="1:9" x14ac:dyDescent="0.25">
      <c r="A1084">
        <v>1083</v>
      </c>
      <c r="F1084">
        <v>129.06199900000001</v>
      </c>
      <c r="G1084">
        <v>3.726369</v>
      </c>
    </row>
    <row r="1085" spans="1:9" x14ac:dyDescent="0.25">
      <c r="A1085">
        <v>1084</v>
      </c>
      <c r="F1085">
        <v>129.04884200000001</v>
      </c>
      <c r="G1085">
        <v>3.725158</v>
      </c>
    </row>
    <row r="1086" spans="1:9" x14ac:dyDescent="0.25">
      <c r="A1086">
        <v>1085</v>
      </c>
      <c r="D1086">
        <v>111.09458100000001</v>
      </c>
      <c r="E1086">
        <v>6.4569470000000004</v>
      </c>
      <c r="F1086">
        <v>128.97763</v>
      </c>
      <c r="G1086">
        <v>3.8092109999999999</v>
      </c>
    </row>
    <row r="1087" spans="1:9" x14ac:dyDescent="0.25">
      <c r="A1087">
        <v>1086</v>
      </c>
      <c r="D1087">
        <v>111.112842</v>
      </c>
      <c r="E1087">
        <v>6.4030519999999997</v>
      </c>
      <c r="F1087">
        <v>129.04957899999999</v>
      </c>
      <c r="G1087">
        <v>3.7615259999999999</v>
      </c>
    </row>
    <row r="1088" spans="1:9" x14ac:dyDescent="0.25">
      <c r="A1088">
        <v>1087</v>
      </c>
      <c r="D1088">
        <v>111.08631400000002</v>
      </c>
      <c r="E1088">
        <v>6.4035260000000003</v>
      </c>
    </row>
    <row r="1089" spans="1:9" x14ac:dyDescent="0.25">
      <c r="A1089">
        <v>1088</v>
      </c>
      <c r="D1089">
        <v>111.11831600000001</v>
      </c>
      <c r="E1089">
        <v>6.4316839999999997</v>
      </c>
    </row>
    <row r="1090" spans="1:9" x14ac:dyDescent="0.25">
      <c r="A1090">
        <v>1089</v>
      </c>
      <c r="D1090">
        <v>111.109206</v>
      </c>
      <c r="E1090">
        <v>6.4297899999999997</v>
      </c>
    </row>
    <row r="1091" spans="1:9" x14ac:dyDescent="0.25">
      <c r="A1091">
        <v>1090</v>
      </c>
      <c r="D1091">
        <v>111.098735</v>
      </c>
      <c r="E1091">
        <v>6.3913679999999999</v>
      </c>
    </row>
    <row r="1092" spans="1:9" x14ac:dyDescent="0.25">
      <c r="A1092">
        <v>1091</v>
      </c>
      <c r="D1092">
        <v>111.132316</v>
      </c>
      <c r="E1092">
        <v>6.4201579999999998</v>
      </c>
    </row>
    <row r="1093" spans="1:9" x14ac:dyDescent="0.25">
      <c r="A1093">
        <v>1092</v>
      </c>
      <c r="D1093">
        <v>111.10300000000001</v>
      </c>
      <c r="E1093">
        <v>6.4066840000000003</v>
      </c>
    </row>
    <row r="1094" spans="1:9" x14ac:dyDescent="0.25">
      <c r="A1094">
        <v>1093</v>
      </c>
      <c r="D1094">
        <v>111.05557900000001</v>
      </c>
      <c r="E1094">
        <v>6.4163680000000003</v>
      </c>
    </row>
    <row r="1095" spans="1:9" x14ac:dyDescent="0.25">
      <c r="A1095">
        <v>1094</v>
      </c>
      <c r="D1095">
        <v>111.09458100000001</v>
      </c>
      <c r="E1095">
        <v>6.4569470000000004</v>
      </c>
    </row>
    <row r="1096" spans="1:9" x14ac:dyDescent="0.25">
      <c r="A1096">
        <v>1095</v>
      </c>
    </row>
    <row r="1097" spans="1:9" x14ac:dyDescent="0.25">
      <c r="A1097">
        <v>1096</v>
      </c>
    </row>
    <row r="1098" spans="1:9" x14ac:dyDescent="0.25">
      <c r="A1098">
        <v>1097</v>
      </c>
      <c r="B1098">
        <v>98.521527000000006</v>
      </c>
      <c r="C1098">
        <v>5.1354740000000003</v>
      </c>
      <c r="H1098">
        <v>109.23720800000001</v>
      </c>
      <c r="I1098">
        <v>7.5848420000000001</v>
      </c>
    </row>
    <row r="1099" spans="1:9" x14ac:dyDescent="0.25">
      <c r="A1099">
        <v>1098</v>
      </c>
      <c r="B1099">
        <v>98.556737000000012</v>
      </c>
      <c r="C1099">
        <v>5.0785260000000001</v>
      </c>
      <c r="H1099">
        <v>109.23657900000001</v>
      </c>
      <c r="I1099">
        <v>7.5464739999999999</v>
      </c>
    </row>
    <row r="1100" spans="1:9" x14ac:dyDescent="0.25">
      <c r="A1100">
        <v>1099</v>
      </c>
      <c r="B1100">
        <v>98.549155000000013</v>
      </c>
      <c r="C1100">
        <v>5.091526</v>
      </c>
      <c r="H1100">
        <v>109.22815600000001</v>
      </c>
      <c r="I1100">
        <v>7.5638420000000002</v>
      </c>
    </row>
    <row r="1101" spans="1:9" x14ac:dyDescent="0.25">
      <c r="A1101">
        <v>1100</v>
      </c>
      <c r="B1101">
        <v>98.599471000000008</v>
      </c>
      <c r="C1101">
        <v>5.0999999999999996</v>
      </c>
      <c r="H1101">
        <v>109.26763</v>
      </c>
      <c r="I1101">
        <v>7.5588420000000003</v>
      </c>
    </row>
    <row r="1102" spans="1:9" x14ac:dyDescent="0.25">
      <c r="A1102">
        <v>1101</v>
      </c>
      <c r="B1102">
        <v>98.561892</v>
      </c>
      <c r="C1102">
        <v>5.0944209999999996</v>
      </c>
      <c r="H1102">
        <v>109.25452700000001</v>
      </c>
      <c r="I1102">
        <v>7.5810000000000004</v>
      </c>
    </row>
    <row r="1103" spans="1:9" x14ac:dyDescent="0.25">
      <c r="A1103">
        <v>1102</v>
      </c>
      <c r="B1103">
        <v>98.545106000000004</v>
      </c>
      <c r="C1103">
        <v>5.1007369999999996</v>
      </c>
      <c r="H1103">
        <v>109.251788</v>
      </c>
      <c r="I1103">
        <v>7.5730529999999998</v>
      </c>
    </row>
    <row r="1104" spans="1:9" x14ac:dyDescent="0.25">
      <c r="A1104">
        <v>1103</v>
      </c>
      <c r="B1104">
        <v>98.602527000000009</v>
      </c>
      <c r="C1104">
        <v>5.1334210000000002</v>
      </c>
      <c r="F1104">
        <v>102.67494500000001</v>
      </c>
      <c r="G1104">
        <v>4.9512099999999997</v>
      </c>
      <c r="H1104">
        <v>109.24100000000001</v>
      </c>
      <c r="I1104">
        <v>7.6031579999999996</v>
      </c>
    </row>
    <row r="1105" spans="1:9" x14ac:dyDescent="0.25">
      <c r="A1105">
        <v>1104</v>
      </c>
      <c r="B1105">
        <v>98.586211000000006</v>
      </c>
      <c r="C1105">
        <v>5.1513689999999999</v>
      </c>
      <c r="F1105">
        <v>102.689998</v>
      </c>
      <c r="G1105">
        <v>4.9705789999999999</v>
      </c>
      <c r="H1105">
        <v>109.23463000000001</v>
      </c>
      <c r="I1105">
        <v>7.5910529999999996</v>
      </c>
    </row>
    <row r="1106" spans="1:9" x14ac:dyDescent="0.25">
      <c r="A1106">
        <v>1105</v>
      </c>
      <c r="B1106">
        <v>98.521527000000006</v>
      </c>
      <c r="C1106">
        <v>5.1354740000000003</v>
      </c>
      <c r="F1106">
        <v>102.67179000000002</v>
      </c>
      <c r="G1106">
        <v>4.9659469999999999</v>
      </c>
      <c r="H1106">
        <v>109.23110500000001</v>
      </c>
      <c r="I1106">
        <v>7.5878940000000004</v>
      </c>
    </row>
    <row r="1107" spans="1:9" x14ac:dyDescent="0.25">
      <c r="A1107">
        <v>1106</v>
      </c>
      <c r="F1107">
        <v>102.68057900000001</v>
      </c>
      <c r="G1107">
        <v>4.9989480000000004</v>
      </c>
      <c r="H1107">
        <v>109.23110500000001</v>
      </c>
      <c r="I1107">
        <v>7.5878940000000004</v>
      </c>
    </row>
    <row r="1108" spans="1:9" x14ac:dyDescent="0.25">
      <c r="A1108">
        <v>1107</v>
      </c>
      <c r="F1108">
        <v>102.70389500000002</v>
      </c>
      <c r="G1108">
        <v>5.0115790000000002</v>
      </c>
    </row>
    <row r="1109" spans="1:9" x14ac:dyDescent="0.25">
      <c r="A1109">
        <v>1108</v>
      </c>
      <c r="F1109">
        <v>102.66278700000001</v>
      </c>
      <c r="G1109">
        <v>4.9696309999999997</v>
      </c>
    </row>
    <row r="1110" spans="1:9" x14ac:dyDescent="0.25">
      <c r="A1110">
        <v>1109</v>
      </c>
      <c r="D1110">
        <v>86.185368000000011</v>
      </c>
      <c r="E1110">
        <v>6.999263</v>
      </c>
      <c r="F1110">
        <v>102.67884000000001</v>
      </c>
      <c r="G1110">
        <v>4.9717370000000001</v>
      </c>
    </row>
    <row r="1111" spans="1:9" x14ac:dyDescent="0.25">
      <c r="A1111">
        <v>1110</v>
      </c>
      <c r="D1111">
        <v>86.172999000000004</v>
      </c>
      <c r="E1111">
        <v>6.9956319999999996</v>
      </c>
      <c r="F1111">
        <v>102.65773300000001</v>
      </c>
      <c r="G1111">
        <v>5.0763160000000003</v>
      </c>
    </row>
    <row r="1112" spans="1:9" x14ac:dyDescent="0.25">
      <c r="A1112">
        <v>1111</v>
      </c>
      <c r="D1112">
        <v>86.203631000000001</v>
      </c>
      <c r="E1112">
        <v>6.9823680000000001</v>
      </c>
      <c r="F1112">
        <v>102.64905100000001</v>
      </c>
      <c r="G1112">
        <v>5.1280000000000001</v>
      </c>
    </row>
    <row r="1113" spans="1:9" x14ac:dyDescent="0.25">
      <c r="A1113">
        <v>1112</v>
      </c>
      <c r="D1113">
        <v>86.207158000000007</v>
      </c>
      <c r="E1113">
        <v>7.0092109999999996</v>
      </c>
      <c r="F1113">
        <v>102.67494500000001</v>
      </c>
      <c r="G1113">
        <v>4.9512099999999997</v>
      </c>
    </row>
    <row r="1114" spans="1:9" x14ac:dyDescent="0.25">
      <c r="A1114">
        <v>1113</v>
      </c>
      <c r="D1114">
        <v>86.188157000000004</v>
      </c>
      <c r="E1114">
        <v>7.022526</v>
      </c>
    </row>
    <row r="1115" spans="1:9" x14ac:dyDescent="0.25">
      <c r="A1115">
        <v>1114</v>
      </c>
      <c r="D1115">
        <v>86.20778700000001</v>
      </c>
      <c r="E1115">
        <v>7.0183160000000004</v>
      </c>
    </row>
    <row r="1116" spans="1:9" x14ac:dyDescent="0.25">
      <c r="A1116">
        <v>1115</v>
      </c>
      <c r="D1116">
        <v>86.191420000000008</v>
      </c>
      <c r="E1116">
        <v>7.0324210000000003</v>
      </c>
    </row>
    <row r="1117" spans="1:9" x14ac:dyDescent="0.25">
      <c r="A1117">
        <v>1116</v>
      </c>
      <c r="D1117">
        <v>86.139579000000012</v>
      </c>
      <c r="E1117">
        <v>7.0598419999999997</v>
      </c>
    </row>
    <row r="1118" spans="1:9" x14ac:dyDescent="0.25">
      <c r="A1118">
        <v>1117</v>
      </c>
      <c r="D1118">
        <v>86.194472000000005</v>
      </c>
      <c r="E1118">
        <v>7.0375259999999997</v>
      </c>
    </row>
    <row r="1119" spans="1:9" x14ac:dyDescent="0.25">
      <c r="A1119">
        <v>1118</v>
      </c>
      <c r="D1119">
        <v>86.231053000000003</v>
      </c>
      <c r="E1119">
        <v>7.0031059999999998</v>
      </c>
    </row>
    <row r="1120" spans="1:9" x14ac:dyDescent="0.25">
      <c r="A1120">
        <v>1119</v>
      </c>
      <c r="D1120">
        <v>86.231053000000003</v>
      </c>
      <c r="E1120">
        <v>7.0031059999999998</v>
      </c>
    </row>
    <row r="1121" spans="1:9" x14ac:dyDescent="0.25">
      <c r="A1121">
        <v>1120</v>
      </c>
      <c r="B1121">
        <v>77.449842000000004</v>
      </c>
      <c r="C1121">
        <v>5.0699480000000001</v>
      </c>
    </row>
    <row r="1122" spans="1:9" x14ac:dyDescent="0.25">
      <c r="A1122">
        <v>1121</v>
      </c>
      <c r="B1122">
        <v>77.420105000000007</v>
      </c>
      <c r="C1122">
        <v>5.066211</v>
      </c>
    </row>
    <row r="1123" spans="1:9" x14ac:dyDescent="0.25">
      <c r="A1123">
        <v>1122</v>
      </c>
      <c r="B1123">
        <v>77.458210000000008</v>
      </c>
      <c r="C1123">
        <v>5.04779</v>
      </c>
    </row>
    <row r="1124" spans="1:9" x14ac:dyDescent="0.25">
      <c r="A1124">
        <v>1123</v>
      </c>
      <c r="B1124">
        <v>77.464894000000001</v>
      </c>
      <c r="C1124">
        <v>5.0726310000000003</v>
      </c>
      <c r="H1124">
        <v>84.359367000000006</v>
      </c>
      <c r="I1124">
        <v>7.9561580000000003</v>
      </c>
    </row>
    <row r="1125" spans="1:9" x14ac:dyDescent="0.25">
      <c r="A1125">
        <v>1124</v>
      </c>
      <c r="B1125">
        <v>77.461631000000011</v>
      </c>
      <c r="C1125">
        <v>5.0795789999999998</v>
      </c>
      <c r="H1125">
        <v>84.332210000000003</v>
      </c>
      <c r="I1125">
        <v>7.9637890000000002</v>
      </c>
    </row>
    <row r="1126" spans="1:9" x14ac:dyDescent="0.25">
      <c r="A1126">
        <v>1125</v>
      </c>
      <c r="B1126">
        <v>77.43284100000001</v>
      </c>
      <c r="C1126">
        <v>5.0556320000000001</v>
      </c>
      <c r="H1126">
        <v>84.332420000000013</v>
      </c>
      <c r="I1126">
        <v>7.956264</v>
      </c>
    </row>
    <row r="1127" spans="1:9" x14ac:dyDescent="0.25">
      <c r="A1127">
        <v>1126</v>
      </c>
      <c r="B1127">
        <v>77.413736</v>
      </c>
      <c r="C1127">
        <v>5.1266319999999999</v>
      </c>
      <c r="H1127">
        <v>84.31099900000001</v>
      </c>
      <c r="I1127">
        <v>8.0252630000000007</v>
      </c>
    </row>
    <row r="1128" spans="1:9" x14ac:dyDescent="0.25">
      <c r="A1128">
        <v>1127</v>
      </c>
      <c r="B1128">
        <v>77.470368000000008</v>
      </c>
      <c r="C1128">
        <v>5.0949999999999998</v>
      </c>
      <c r="H1128">
        <v>84.278052000000002</v>
      </c>
      <c r="I1128">
        <v>8.0257369999999995</v>
      </c>
    </row>
    <row r="1129" spans="1:9" x14ac:dyDescent="0.25">
      <c r="A1129">
        <v>1128</v>
      </c>
      <c r="B1129">
        <v>77.344420000000014</v>
      </c>
      <c r="C1129">
        <v>5.0718420000000002</v>
      </c>
      <c r="F1129">
        <v>79.37131500000001</v>
      </c>
      <c r="G1129">
        <v>5.0497889999999996</v>
      </c>
      <c r="H1129">
        <v>84.333631000000011</v>
      </c>
      <c r="I1129">
        <v>7.9918420000000001</v>
      </c>
    </row>
    <row r="1130" spans="1:9" x14ac:dyDescent="0.25">
      <c r="A1130">
        <v>1129</v>
      </c>
      <c r="B1130">
        <v>77.449842000000004</v>
      </c>
      <c r="C1130">
        <v>5.0699480000000001</v>
      </c>
      <c r="F1130">
        <v>79.355684000000011</v>
      </c>
      <c r="G1130">
        <v>5.0447369999999996</v>
      </c>
      <c r="H1130">
        <v>84.333209000000011</v>
      </c>
      <c r="I1130">
        <v>7.9892110000000001</v>
      </c>
    </row>
    <row r="1131" spans="1:9" x14ac:dyDescent="0.25">
      <c r="A1131">
        <v>1130</v>
      </c>
      <c r="F1131">
        <v>79.239210000000014</v>
      </c>
      <c r="G1131">
        <v>5.1085789999999998</v>
      </c>
      <c r="H1131">
        <v>84.346683000000013</v>
      </c>
      <c r="I1131">
        <v>7.9550520000000002</v>
      </c>
    </row>
    <row r="1132" spans="1:9" x14ac:dyDescent="0.25">
      <c r="A1132">
        <v>1131</v>
      </c>
      <c r="F1132">
        <v>79.202894000000015</v>
      </c>
      <c r="G1132">
        <v>5.0449469999999996</v>
      </c>
      <c r="H1132">
        <v>84.336420000000004</v>
      </c>
      <c r="I1132">
        <v>7.9484209999999997</v>
      </c>
    </row>
    <row r="1133" spans="1:9" x14ac:dyDescent="0.25">
      <c r="A1133">
        <v>1132</v>
      </c>
      <c r="D1133">
        <v>66.674578999999994</v>
      </c>
      <c r="E1133">
        <v>7.4371580000000002</v>
      </c>
      <c r="F1133">
        <v>79.161210000000011</v>
      </c>
      <c r="G1133">
        <v>5.0181579999999997</v>
      </c>
      <c r="H1133">
        <v>84.359367000000006</v>
      </c>
      <c r="I1133">
        <v>7.9561580000000003</v>
      </c>
    </row>
    <row r="1134" spans="1:9" x14ac:dyDescent="0.25">
      <c r="A1134">
        <v>1133</v>
      </c>
      <c r="D1134">
        <v>66.704159000000004</v>
      </c>
      <c r="E1134">
        <v>7.4610519999999996</v>
      </c>
      <c r="F1134">
        <v>79.126578000000009</v>
      </c>
      <c r="G1134">
        <v>5.0011049999999999</v>
      </c>
    </row>
    <row r="1135" spans="1:9" x14ac:dyDescent="0.25">
      <c r="A1135">
        <v>1134</v>
      </c>
      <c r="D1135">
        <v>66.725577999999999</v>
      </c>
      <c r="E1135">
        <v>7.4654730000000002</v>
      </c>
      <c r="F1135">
        <v>79.136526000000003</v>
      </c>
      <c r="G1135">
        <v>5.0127370000000004</v>
      </c>
    </row>
    <row r="1136" spans="1:9" x14ac:dyDescent="0.25">
      <c r="A1136">
        <v>1135</v>
      </c>
      <c r="D1136">
        <v>66.706683999999996</v>
      </c>
      <c r="E1136">
        <v>7.4761059999999997</v>
      </c>
      <c r="F1136">
        <v>79.165368000000001</v>
      </c>
      <c r="G1136">
        <v>5.0077369999999997</v>
      </c>
    </row>
    <row r="1137" spans="1:9" x14ac:dyDescent="0.25">
      <c r="A1137">
        <v>1136</v>
      </c>
      <c r="D1137">
        <v>66.716053000000002</v>
      </c>
      <c r="E1137">
        <v>7.4766849999999998</v>
      </c>
      <c r="F1137">
        <v>79.37131500000001</v>
      </c>
      <c r="G1137">
        <v>5.0497889999999996</v>
      </c>
    </row>
    <row r="1138" spans="1:9" x14ac:dyDescent="0.25">
      <c r="A1138">
        <v>1137</v>
      </c>
      <c r="D1138">
        <v>66.719051000000007</v>
      </c>
      <c r="E1138">
        <v>7.4486840000000001</v>
      </c>
      <c r="F1138">
        <v>79.37131500000001</v>
      </c>
      <c r="G1138">
        <v>5.0497889999999996</v>
      </c>
    </row>
    <row r="1139" spans="1:9" x14ac:dyDescent="0.25">
      <c r="A1139">
        <v>1138</v>
      </c>
      <c r="D1139">
        <v>66.702788999999996</v>
      </c>
      <c r="E1139">
        <v>7.4318419999999996</v>
      </c>
      <c r="F1139">
        <v>79.37131500000001</v>
      </c>
      <c r="G1139">
        <v>5.0497889999999996</v>
      </c>
    </row>
    <row r="1140" spans="1:9" x14ac:dyDescent="0.25">
      <c r="A1140">
        <v>1139</v>
      </c>
      <c r="D1140">
        <v>66.698318</v>
      </c>
      <c r="E1140">
        <v>7.4384730000000001</v>
      </c>
      <c r="F1140">
        <v>79.37131500000001</v>
      </c>
      <c r="G1140">
        <v>5.0497889999999996</v>
      </c>
    </row>
    <row r="1141" spans="1:9" x14ac:dyDescent="0.25">
      <c r="A1141">
        <v>1140</v>
      </c>
      <c r="D1141">
        <v>66.741737000000001</v>
      </c>
      <c r="E1141">
        <v>7.4527369999999999</v>
      </c>
    </row>
    <row r="1142" spans="1:9" x14ac:dyDescent="0.25">
      <c r="A1142">
        <v>1141</v>
      </c>
      <c r="D1142">
        <v>66.737633000000002</v>
      </c>
      <c r="E1142">
        <v>7.4479990000000003</v>
      </c>
    </row>
    <row r="1143" spans="1:9" x14ac:dyDescent="0.25">
      <c r="A1143">
        <v>1142</v>
      </c>
      <c r="D1143">
        <v>66.680579999999992</v>
      </c>
      <c r="E1143">
        <v>7.4736840000000004</v>
      </c>
    </row>
    <row r="1144" spans="1:9" x14ac:dyDescent="0.25">
      <c r="A1144">
        <v>1143</v>
      </c>
      <c r="D1144">
        <v>66.706421000000006</v>
      </c>
      <c r="E1144">
        <v>7.3960520000000001</v>
      </c>
    </row>
    <row r="1145" spans="1:9" x14ac:dyDescent="0.25">
      <c r="A1145">
        <v>1144</v>
      </c>
      <c r="D1145">
        <v>66.666267000000005</v>
      </c>
      <c r="E1145">
        <v>7.4671580000000004</v>
      </c>
    </row>
    <row r="1146" spans="1:9" x14ac:dyDescent="0.25">
      <c r="A1146">
        <v>1145</v>
      </c>
      <c r="B1146">
        <v>57.489471000000002</v>
      </c>
      <c r="C1146">
        <v>5.4484209999999997</v>
      </c>
    </row>
    <row r="1147" spans="1:9" x14ac:dyDescent="0.25">
      <c r="A1147">
        <v>1146</v>
      </c>
      <c r="B1147">
        <v>57.424896000000004</v>
      </c>
      <c r="C1147">
        <v>5.3693689999999998</v>
      </c>
      <c r="H1147">
        <v>66.238948999999991</v>
      </c>
      <c r="I1147">
        <v>8.1981579999999994</v>
      </c>
    </row>
    <row r="1148" spans="1:9" x14ac:dyDescent="0.25">
      <c r="A1148">
        <v>1147</v>
      </c>
      <c r="B1148">
        <v>57.421421000000002</v>
      </c>
      <c r="C1148">
        <v>5.4119999999999999</v>
      </c>
      <c r="H1148">
        <v>66.159366000000006</v>
      </c>
      <c r="I1148">
        <v>8.2158420000000003</v>
      </c>
    </row>
    <row r="1149" spans="1:9" x14ac:dyDescent="0.25">
      <c r="A1149">
        <v>1148</v>
      </c>
      <c r="B1149">
        <v>57.464424000000001</v>
      </c>
      <c r="C1149">
        <v>5.4275789999999997</v>
      </c>
      <c r="H1149">
        <v>66.239895000000004</v>
      </c>
      <c r="I1149">
        <v>8.1996319999999994</v>
      </c>
    </row>
    <row r="1150" spans="1:9" x14ac:dyDescent="0.25">
      <c r="A1150">
        <v>1149</v>
      </c>
      <c r="B1150">
        <v>57.490420999999998</v>
      </c>
      <c r="C1150">
        <v>5.4348419999999997</v>
      </c>
      <c r="H1150">
        <v>66.24216100000001</v>
      </c>
      <c r="I1150">
        <v>8.1964740000000003</v>
      </c>
    </row>
    <row r="1151" spans="1:9" x14ac:dyDescent="0.25">
      <c r="A1151">
        <v>1150</v>
      </c>
      <c r="B1151">
        <v>57.472790000000003</v>
      </c>
      <c r="C1151">
        <v>5.4052100000000003</v>
      </c>
      <c r="H1151">
        <v>66.280998000000011</v>
      </c>
      <c r="I1151">
        <v>8.1842629999999996</v>
      </c>
    </row>
    <row r="1152" spans="1:9" x14ac:dyDescent="0.25">
      <c r="A1152">
        <v>1151</v>
      </c>
      <c r="B1152">
        <v>57.462474999999998</v>
      </c>
      <c r="C1152">
        <v>5.409211</v>
      </c>
      <c r="H1152">
        <v>66.273262000000003</v>
      </c>
      <c r="I1152">
        <v>8.1883680000000005</v>
      </c>
    </row>
    <row r="1153" spans="1:9" x14ac:dyDescent="0.25">
      <c r="A1153">
        <v>1152</v>
      </c>
      <c r="B1153">
        <v>57.485893000000004</v>
      </c>
      <c r="C1153">
        <v>5.4017369999999998</v>
      </c>
      <c r="H1153">
        <v>66.281577999999996</v>
      </c>
      <c r="I1153">
        <v>8.1786320000000003</v>
      </c>
    </row>
    <row r="1154" spans="1:9" x14ac:dyDescent="0.25">
      <c r="A1154">
        <v>1153</v>
      </c>
      <c r="B1154">
        <v>57.525103999999999</v>
      </c>
      <c r="C1154">
        <v>5.402158</v>
      </c>
      <c r="H1154">
        <v>66.271793000000002</v>
      </c>
      <c r="I1154">
        <v>8.2003690000000002</v>
      </c>
    </row>
    <row r="1155" spans="1:9" x14ac:dyDescent="0.25">
      <c r="A1155">
        <v>1154</v>
      </c>
      <c r="B1155">
        <v>57.527000000000001</v>
      </c>
      <c r="C1155">
        <v>5.4125259999999997</v>
      </c>
      <c r="F1155">
        <v>60.307476000000001</v>
      </c>
      <c r="G1155">
        <v>5.1097890000000001</v>
      </c>
      <c r="H1155">
        <v>66.308792000000011</v>
      </c>
      <c r="I1155">
        <v>8.1927889999999994</v>
      </c>
    </row>
    <row r="1156" spans="1:9" x14ac:dyDescent="0.25">
      <c r="A1156">
        <v>1155</v>
      </c>
      <c r="B1156">
        <v>57.444999000000003</v>
      </c>
      <c r="C1156">
        <v>5.4785269999999997</v>
      </c>
      <c r="F1156">
        <v>60.261524000000001</v>
      </c>
      <c r="G1156">
        <v>5.0527889999999998</v>
      </c>
      <c r="H1156">
        <v>66.305579999999992</v>
      </c>
      <c r="I1156">
        <v>8.1658419999999996</v>
      </c>
    </row>
    <row r="1157" spans="1:9" x14ac:dyDescent="0.25">
      <c r="A1157">
        <v>1156</v>
      </c>
      <c r="F1157">
        <v>60.312049999999999</v>
      </c>
      <c r="G1157">
        <v>5.0914739999999998</v>
      </c>
      <c r="H1157">
        <v>66.238948999999991</v>
      </c>
      <c r="I1157">
        <v>8.1981579999999994</v>
      </c>
    </row>
    <row r="1158" spans="1:9" x14ac:dyDescent="0.25">
      <c r="A1158">
        <v>1157</v>
      </c>
      <c r="F1158">
        <v>60.344425000000001</v>
      </c>
      <c r="G1158">
        <v>5.1289470000000001</v>
      </c>
      <c r="H1158">
        <v>66.238948999999991</v>
      </c>
      <c r="I1158">
        <v>8.1981579999999994</v>
      </c>
    </row>
    <row r="1159" spans="1:9" x14ac:dyDescent="0.25">
      <c r="A1159">
        <v>1158</v>
      </c>
      <c r="D1159">
        <v>45.443527000000003</v>
      </c>
      <c r="E1159">
        <v>6.6771050000000001</v>
      </c>
      <c r="F1159">
        <v>60.328471999999998</v>
      </c>
      <c r="G1159">
        <v>5.1075790000000003</v>
      </c>
      <c r="H1159">
        <v>66.238948999999991</v>
      </c>
      <c r="I1159">
        <v>8.1981579999999994</v>
      </c>
    </row>
    <row r="1160" spans="1:9" x14ac:dyDescent="0.25">
      <c r="A1160">
        <v>1159</v>
      </c>
      <c r="D1160">
        <v>45.478103000000004</v>
      </c>
      <c r="E1160">
        <v>6.682474</v>
      </c>
      <c r="F1160">
        <v>60.344368000000003</v>
      </c>
      <c r="G1160">
        <v>5.0825259999999997</v>
      </c>
    </row>
    <row r="1161" spans="1:9" x14ac:dyDescent="0.25">
      <c r="A1161">
        <v>1160</v>
      </c>
      <c r="D1161">
        <v>45.478790000000004</v>
      </c>
      <c r="E1161">
        <v>6.6219469999999996</v>
      </c>
      <c r="F1161">
        <v>60.34684</v>
      </c>
      <c r="G1161">
        <v>5.0808949999999999</v>
      </c>
    </row>
    <row r="1162" spans="1:9" x14ac:dyDescent="0.25">
      <c r="A1162">
        <v>1161</v>
      </c>
      <c r="D1162">
        <v>45.472892999999999</v>
      </c>
      <c r="E1162">
        <v>6.6548949999999998</v>
      </c>
      <c r="F1162">
        <v>60.290527000000004</v>
      </c>
      <c r="G1162">
        <v>5.1007899999999999</v>
      </c>
    </row>
    <row r="1163" spans="1:9" x14ac:dyDescent="0.25">
      <c r="A1163">
        <v>1162</v>
      </c>
      <c r="D1163">
        <v>45.465949999999999</v>
      </c>
      <c r="E1163">
        <v>6.6481060000000003</v>
      </c>
      <c r="F1163">
        <v>60.365794999999999</v>
      </c>
      <c r="G1163">
        <v>5.1143679999999998</v>
      </c>
    </row>
    <row r="1164" spans="1:9" x14ac:dyDescent="0.25">
      <c r="A1164">
        <v>1163</v>
      </c>
      <c r="D1164">
        <v>45.461528999999999</v>
      </c>
      <c r="E1164">
        <v>6.6209470000000001</v>
      </c>
      <c r="F1164">
        <v>60.409424000000001</v>
      </c>
      <c r="G1164">
        <v>5.1309469999999999</v>
      </c>
    </row>
    <row r="1165" spans="1:9" x14ac:dyDescent="0.25">
      <c r="A1165">
        <v>1164</v>
      </c>
      <c r="D1165">
        <v>45.457897000000003</v>
      </c>
      <c r="E1165">
        <v>6.6355259999999996</v>
      </c>
      <c r="F1165">
        <v>60.307476000000001</v>
      </c>
      <c r="G1165">
        <v>5.1097890000000001</v>
      </c>
    </row>
    <row r="1166" spans="1:9" x14ac:dyDescent="0.25">
      <c r="A1166">
        <v>1165</v>
      </c>
      <c r="D1166">
        <v>45.463054</v>
      </c>
      <c r="E1166">
        <v>6.632053</v>
      </c>
      <c r="F1166">
        <v>60.307476000000001</v>
      </c>
      <c r="G1166">
        <v>5.1097890000000001</v>
      </c>
    </row>
    <row r="1167" spans="1:9" x14ac:dyDescent="0.25">
      <c r="A1167">
        <v>1166</v>
      </c>
      <c r="D1167">
        <v>45.459789000000001</v>
      </c>
      <c r="E1167">
        <v>6.6193160000000004</v>
      </c>
      <c r="F1167">
        <v>60.307476000000001</v>
      </c>
      <c r="G1167">
        <v>5.1097890000000001</v>
      </c>
    </row>
    <row r="1168" spans="1:9" x14ac:dyDescent="0.25">
      <c r="A1168">
        <v>1167</v>
      </c>
      <c r="D1168">
        <v>45.461105000000003</v>
      </c>
      <c r="E1168">
        <v>6.6172630000000003</v>
      </c>
      <c r="F1168">
        <v>60.327365999999998</v>
      </c>
      <c r="G1168">
        <v>5.1295789999999997</v>
      </c>
    </row>
    <row r="1169" spans="1:9" x14ac:dyDescent="0.25">
      <c r="A1169">
        <v>1168</v>
      </c>
      <c r="D1169">
        <v>45.463580999999998</v>
      </c>
      <c r="E1169">
        <v>6.6198949999999996</v>
      </c>
    </row>
    <row r="1170" spans="1:9" x14ac:dyDescent="0.25">
      <c r="A1170">
        <v>1169</v>
      </c>
      <c r="D1170">
        <v>45.467632000000002</v>
      </c>
      <c r="E1170">
        <v>6.6312629999999997</v>
      </c>
    </row>
    <row r="1171" spans="1:9" x14ac:dyDescent="0.25">
      <c r="A1171">
        <v>1170</v>
      </c>
      <c r="D1171">
        <v>45.434367999999999</v>
      </c>
      <c r="E1171">
        <v>6.6374209999999998</v>
      </c>
    </row>
    <row r="1172" spans="1:9" x14ac:dyDescent="0.25">
      <c r="A1172">
        <v>1171</v>
      </c>
      <c r="D1172">
        <v>45.451053000000002</v>
      </c>
      <c r="E1172">
        <v>6.6335259999999998</v>
      </c>
    </row>
    <row r="1173" spans="1:9" x14ac:dyDescent="0.25">
      <c r="A1173">
        <v>1172</v>
      </c>
      <c r="D1173">
        <v>45.443527000000003</v>
      </c>
      <c r="E1173">
        <v>6.6771050000000001</v>
      </c>
    </row>
    <row r="1174" spans="1:9" x14ac:dyDescent="0.25">
      <c r="A1174">
        <v>1173</v>
      </c>
      <c r="B1174">
        <v>35.424738000000005</v>
      </c>
      <c r="C1174">
        <v>5.0246320000000004</v>
      </c>
    </row>
    <row r="1175" spans="1:9" x14ac:dyDescent="0.25">
      <c r="A1175">
        <v>1174</v>
      </c>
      <c r="B1175">
        <v>35.455371999999997</v>
      </c>
      <c r="C1175">
        <v>5.0357890000000003</v>
      </c>
      <c r="H1175">
        <v>45.706211000000003</v>
      </c>
      <c r="I1175">
        <v>8.0425260000000005</v>
      </c>
    </row>
    <row r="1176" spans="1:9" x14ac:dyDescent="0.25">
      <c r="A1176">
        <v>1175</v>
      </c>
      <c r="B1176">
        <v>35.444843000000006</v>
      </c>
      <c r="C1176">
        <v>5.0021579999999997</v>
      </c>
      <c r="H1176">
        <v>45.730263000000001</v>
      </c>
      <c r="I1176">
        <v>8.0650010000000005</v>
      </c>
    </row>
    <row r="1177" spans="1:9" x14ac:dyDescent="0.25">
      <c r="A1177">
        <v>1176</v>
      </c>
      <c r="B1177">
        <v>35.467476000000005</v>
      </c>
      <c r="C1177">
        <v>4.993474</v>
      </c>
      <c r="H1177">
        <v>45.757263000000002</v>
      </c>
      <c r="I1177">
        <v>8.0339480000000005</v>
      </c>
    </row>
    <row r="1178" spans="1:9" x14ac:dyDescent="0.25">
      <c r="A1178">
        <v>1177</v>
      </c>
      <c r="B1178">
        <v>35.477423999999999</v>
      </c>
      <c r="C1178">
        <v>5.0173160000000001</v>
      </c>
      <c r="H1178">
        <v>45.763054000000004</v>
      </c>
      <c r="I1178">
        <v>8.0300010000000004</v>
      </c>
    </row>
    <row r="1179" spans="1:9" x14ac:dyDescent="0.25">
      <c r="A1179">
        <v>1178</v>
      </c>
      <c r="B1179">
        <v>35.518160000000002</v>
      </c>
      <c r="C1179">
        <v>5.017684</v>
      </c>
      <c r="H1179">
        <v>45.736263000000001</v>
      </c>
      <c r="I1179">
        <v>8.0359999999999996</v>
      </c>
    </row>
    <row r="1180" spans="1:9" x14ac:dyDescent="0.25">
      <c r="A1180">
        <v>1179</v>
      </c>
      <c r="B1180">
        <v>35.487318000000002</v>
      </c>
      <c r="C1180">
        <v>5.0131579999999998</v>
      </c>
      <c r="H1180">
        <v>45.746002000000004</v>
      </c>
      <c r="I1180">
        <v>8.0411579999999994</v>
      </c>
    </row>
    <row r="1181" spans="1:9" x14ac:dyDescent="0.25">
      <c r="A1181">
        <v>1180</v>
      </c>
      <c r="B1181">
        <v>35.469315999999999</v>
      </c>
      <c r="C1181">
        <v>5.011895</v>
      </c>
      <c r="H1181">
        <v>45.766632000000001</v>
      </c>
      <c r="I1181">
        <v>8.0201049999999992</v>
      </c>
    </row>
    <row r="1182" spans="1:9" x14ac:dyDescent="0.25">
      <c r="A1182">
        <v>1181</v>
      </c>
      <c r="B1182">
        <v>35.431316000000002</v>
      </c>
      <c r="C1182">
        <v>4.9935260000000001</v>
      </c>
      <c r="H1182">
        <v>45.747581000000004</v>
      </c>
      <c r="I1182">
        <v>8.0229999999999997</v>
      </c>
    </row>
    <row r="1183" spans="1:9" x14ac:dyDescent="0.25">
      <c r="A1183">
        <v>1182</v>
      </c>
      <c r="B1183">
        <v>35.435634</v>
      </c>
      <c r="C1183">
        <v>5.003895</v>
      </c>
      <c r="H1183">
        <v>45.771946</v>
      </c>
      <c r="I1183">
        <v>8.014106</v>
      </c>
    </row>
    <row r="1184" spans="1:9" x14ac:dyDescent="0.25">
      <c r="A1184">
        <v>1183</v>
      </c>
      <c r="B1184">
        <v>35.487054999999998</v>
      </c>
      <c r="C1184">
        <v>4.9950000000000001</v>
      </c>
      <c r="H1184">
        <v>45.834263</v>
      </c>
      <c r="I1184">
        <v>8.0194729999999996</v>
      </c>
    </row>
    <row r="1185" spans="1:9" x14ac:dyDescent="0.25">
      <c r="A1185">
        <v>1184</v>
      </c>
      <c r="B1185">
        <v>35.458002</v>
      </c>
      <c r="C1185">
        <v>5.012842</v>
      </c>
      <c r="H1185">
        <v>45.809421</v>
      </c>
      <c r="I1185">
        <v>8.0331050000000008</v>
      </c>
    </row>
    <row r="1186" spans="1:9" x14ac:dyDescent="0.25">
      <c r="A1186">
        <v>1185</v>
      </c>
      <c r="B1186">
        <v>35.463526999999999</v>
      </c>
      <c r="C1186">
        <v>5.0577889999999996</v>
      </c>
      <c r="D1186">
        <v>27.443421999999998</v>
      </c>
      <c r="E1186">
        <v>7.610684</v>
      </c>
      <c r="H1186">
        <v>45.791527000000002</v>
      </c>
      <c r="I1186">
        <v>8.0158950000000004</v>
      </c>
    </row>
    <row r="1187" spans="1:9" x14ac:dyDescent="0.25">
      <c r="A1187">
        <v>1186</v>
      </c>
      <c r="B1187">
        <v>35.424738000000005</v>
      </c>
      <c r="C1187">
        <v>5.0246320000000004</v>
      </c>
      <c r="D1187">
        <v>27.435686000000004</v>
      </c>
      <c r="E1187">
        <v>7.6864739999999996</v>
      </c>
      <c r="F1187">
        <v>37.257789000000002</v>
      </c>
      <c r="G1187">
        <v>4.5180530000000001</v>
      </c>
      <c r="H1187">
        <v>45.706211000000003</v>
      </c>
      <c r="I1187">
        <v>8.0425260000000005</v>
      </c>
    </row>
    <row r="1188" spans="1:9" x14ac:dyDescent="0.25">
      <c r="A1188">
        <v>1187</v>
      </c>
      <c r="D1188">
        <v>27.401159</v>
      </c>
      <c r="E1188">
        <v>7.6294209999999998</v>
      </c>
      <c r="F1188">
        <v>37.254317999999998</v>
      </c>
      <c r="G1188">
        <v>4.4846320000000004</v>
      </c>
    </row>
    <row r="1189" spans="1:9" x14ac:dyDescent="0.25">
      <c r="A1189">
        <v>1188</v>
      </c>
      <c r="D1189">
        <v>27.381475000000002</v>
      </c>
      <c r="E1189">
        <v>7.6418419999999996</v>
      </c>
      <c r="F1189">
        <v>37.252528999999996</v>
      </c>
      <c r="G1189">
        <v>4.4886309999999998</v>
      </c>
    </row>
    <row r="1190" spans="1:9" x14ac:dyDescent="0.25">
      <c r="A1190">
        <v>1189</v>
      </c>
      <c r="D1190">
        <v>27.398843999999997</v>
      </c>
      <c r="E1190">
        <v>7.6529480000000003</v>
      </c>
      <c r="F1190">
        <v>37.269422000000006</v>
      </c>
      <c r="G1190">
        <v>4.5057900000000002</v>
      </c>
    </row>
    <row r="1191" spans="1:9" x14ac:dyDescent="0.25">
      <c r="A1191">
        <v>1190</v>
      </c>
      <c r="D1191">
        <v>27.386474</v>
      </c>
      <c r="E1191">
        <v>7.6536840000000002</v>
      </c>
      <c r="F1191">
        <v>37.272367000000003</v>
      </c>
      <c r="G1191">
        <v>4.5088419999999996</v>
      </c>
    </row>
    <row r="1192" spans="1:9" x14ac:dyDescent="0.25">
      <c r="A1192">
        <v>1191</v>
      </c>
      <c r="D1192">
        <v>27.386949000000001</v>
      </c>
      <c r="E1192">
        <v>7.6278420000000002</v>
      </c>
      <c r="F1192">
        <v>37.28116</v>
      </c>
      <c r="G1192">
        <v>4.5097889999999996</v>
      </c>
    </row>
    <row r="1193" spans="1:9" x14ac:dyDescent="0.25">
      <c r="A1193">
        <v>1192</v>
      </c>
      <c r="D1193">
        <v>27.384002000000002</v>
      </c>
      <c r="E1193">
        <v>7.6415790000000001</v>
      </c>
      <c r="F1193">
        <v>37.299686000000001</v>
      </c>
      <c r="G1193">
        <v>4.5030000000000001</v>
      </c>
    </row>
    <row r="1194" spans="1:9" x14ac:dyDescent="0.25">
      <c r="A1194">
        <v>1193</v>
      </c>
      <c r="D1194">
        <v>27.395263</v>
      </c>
      <c r="E1194">
        <v>7.6539999999999999</v>
      </c>
      <c r="F1194">
        <v>37.268055000000004</v>
      </c>
      <c r="G1194">
        <v>4.4941579999999997</v>
      </c>
    </row>
    <row r="1195" spans="1:9" x14ac:dyDescent="0.25">
      <c r="A1195">
        <v>1194</v>
      </c>
      <c r="D1195">
        <v>27.392842999999999</v>
      </c>
      <c r="E1195">
        <v>7.6545269999999999</v>
      </c>
      <c r="F1195">
        <v>37.253999</v>
      </c>
      <c r="G1195">
        <v>4.4921049999999996</v>
      </c>
    </row>
    <row r="1196" spans="1:9" x14ac:dyDescent="0.25">
      <c r="A1196">
        <v>1195</v>
      </c>
      <c r="D1196">
        <v>27.392053000000004</v>
      </c>
      <c r="E1196">
        <v>7.6540530000000002</v>
      </c>
      <c r="F1196">
        <v>37.264789</v>
      </c>
      <c r="G1196">
        <v>4.4865259999999996</v>
      </c>
    </row>
    <row r="1197" spans="1:9" x14ac:dyDescent="0.25">
      <c r="A1197">
        <v>1196</v>
      </c>
      <c r="D1197">
        <v>27.389054999999999</v>
      </c>
      <c r="E1197">
        <v>7.631526</v>
      </c>
      <c r="F1197">
        <v>37.293422</v>
      </c>
      <c r="G1197">
        <v>4.5273680000000001</v>
      </c>
    </row>
    <row r="1198" spans="1:9" x14ac:dyDescent="0.25">
      <c r="A1198">
        <v>1197</v>
      </c>
      <c r="D1198">
        <v>27.392475000000005</v>
      </c>
      <c r="E1198">
        <v>7.6254739999999996</v>
      </c>
      <c r="F1198">
        <v>37.283526999999999</v>
      </c>
      <c r="G1198">
        <v>4.5278419999999997</v>
      </c>
    </row>
    <row r="1199" spans="1:9" x14ac:dyDescent="0.25">
      <c r="A1199">
        <v>1198</v>
      </c>
      <c r="D1199">
        <v>27.399895999999998</v>
      </c>
      <c r="E1199">
        <v>7.6438420000000002</v>
      </c>
      <c r="F1199">
        <v>37.284582</v>
      </c>
      <c r="G1199">
        <v>4.5259470000000004</v>
      </c>
    </row>
    <row r="1200" spans="1:9" x14ac:dyDescent="0.25">
      <c r="A1200">
        <v>1199</v>
      </c>
      <c r="D1200">
        <v>27.440002</v>
      </c>
      <c r="E1200">
        <v>7.6371580000000003</v>
      </c>
      <c r="F1200">
        <v>37.250948000000001</v>
      </c>
      <c r="G1200">
        <v>4.5293679999999998</v>
      </c>
    </row>
    <row r="1201" spans="1:11" x14ac:dyDescent="0.25">
      <c r="A1201">
        <v>1200</v>
      </c>
      <c r="D1201">
        <v>27.428001000000002</v>
      </c>
      <c r="E1201">
        <v>7.6282110000000003</v>
      </c>
      <c r="F1201">
        <v>37.257210999999998</v>
      </c>
      <c r="G1201">
        <v>4.5287369999999996</v>
      </c>
    </row>
    <row r="1202" spans="1:11" x14ac:dyDescent="0.25">
      <c r="A1202">
        <v>1201</v>
      </c>
      <c r="B1202">
        <v>19.869579999999999</v>
      </c>
      <c r="C1202">
        <v>5.8556309999999998</v>
      </c>
      <c r="D1202">
        <v>27.380370999999997</v>
      </c>
      <c r="E1202">
        <v>7.6525259999999999</v>
      </c>
      <c r="F1202">
        <v>37.278263000000003</v>
      </c>
      <c r="G1202">
        <v>4.5363680000000004</v>
      </c>
    </row>
    <row r="1203" spans="1:11" x14ac:dyDescent="0.25">
      <c r="A1203">
        <v>1202</v>
      </c>
      <c r="B1203">
        <v>19.894421999999999</v>
      </c>
      <c r="C1203">
        <v>5.803947</v>
      </c>
      <c r="D1203">
        <v>27.422579999999996</v>
      </c>
      <c r="E1203">
        <v>7.6351579999999997</v>
      </c>
      <c r="F1203">
        <v>37.257789000000002</v>
      </c>
      <c r="G1203">
        <v>4.5180530000000001</v>
      </c>
    </row>
    <row r="1204" spans="1:11" x14ac:dyDescent="0.25">
      <c r="A1204">
        <v>1203</v>
      </c>
      <c r="B1204">
        <v>19.884948999999999</v>
      </c>
      <c r="C1204">
        <v>5.7963680000000002</v>
      </c>
      <c r="D1204">
        <v>27.361052999999998</v>
      </c>
      <c r="E1204">
        <v>7.6328420000000001</v>
      </c>
      <c r="F1204">
        <v>37.257789000000002</v>
      </c>
      <c r="G1204">
        <v>4.5180530000000001</v>
      </c>
    </row>
    <row r="1205" spans="1:11" x14ac:dyDescent="0.25">
      <c r="A1205">
        <v>1204</v>
      </c>
      <c r="B1205">
        <v>19.905211000000001</v>
      </c>
      <c r="C1205">
        <v>5.8220000000000001</v>
      </c>
      <c r="H1205">
        <v>28.756316999999996</v>
      </c>
      <c r="I1205">
        <v>8.4610520000000005</v>
      </c>
    </row>
    <row r="1206" spans="1:11" x14ac:dyDescent="0.25">
      <c r="A1206">
        <v>1205</v>
      </c>
      <c r="B1206">
        <v>19.900581000000003</v>
      </c>
      <c r="C1206">
        <v>5.8418419999999998</v>
      </c>
      <c r="H1206">
        <v>28.727895000000004</v>
      </c>
      <c r="I1206">
        <v>8.4937360000000002</v>
      </c>
      <c r="J1206">
        <v>37.946317000000001</v>
      </c>
      <c r="K1206">
        <v>13.502157</v>
      </c>
    </row>
    <row r="1207" spans="1:11" x14ac:dyDescent="0.25">
      <c r="A1207">
        <v>1206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247A5-64C2-4485-9924-15B76C4C9A80}">
  <dimension ref="A1:DV1207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292</v>
      </c>
      <c r="K1">
        <v>96.610169491525426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307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305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293</v>
      </c>
      <c r="K2">
        <v>93.75</v>
      </c>
      <c r="M2" t="s">
        <v>291</v>
      </c>
      <c r="N2">
        <v>177</v>
      </c>
      <c r="R2" t="s">
        <v>236</v>
      </c>
      <c r="S2">
        <v>9.4124293785310773E-2</v>
      </c>
      <c r="T2">
        <v>1.9705108004237047E-2</v>
      </c>
      <c r="W2" t="s">
        <v>221</v>
      </c>
      <c r="X2">
        <f>AVERAGE(Coordination!AT:AT)</f>
        <v>0.51118339243833322</v>
      </c>
      <c r="Y2">
        <f>STDEV(Coordination!AT:AT)</f>
        <v>9.2640485647531953E-2</v>
      </c>
      <c r="Z2" t="s">
        <v>224</v>
      </c>
      <c r="AA2">
        <f>AVERAGE(Coordination!AW:AW)</f>
        <v>0.49805335772843601</v>
      </c>
      <c r="AB2">
        <f>STDEV(Coordination!AW:AW)</f>
        <v>9.5477633629745387E-2</v>
      </c>
      <c r="AC2" t="s">
        <v>227</v>
      </c>
      <c r="AD2">
        <f>AVERAGE(Coordination!AZ:AZ)</f>
        <v>0.59155853684021265</v>
      </c>
      <c r="AE2">
        <f>STDEV(Coordination!AZ:AZ)</f>
        <v>0.12323075191077448</v>
      </c>
      <c r="AF2" t="s">
        <v>230</v>
      </c>
      <c r="AG2">
        <f>AVERAGE(Coordination!BC:BC)</f>
        <v>0.55836840393828557</v>
      </c>
      <c r="AH2">
        <f>STDEV(Coordination!BC:BC)</f>
        <v>0.36533890398544505</v>
      </c>
      <c r="AK2" t="s">
        <v>308</v>
      </c>
      <c r="AL2">
        <f>AVERAGE(Coordination!BQ:BQ)</f>
        <v>0.41810595165338255</v>
      </c>
      <c r="AM2">
        <f>STDEV(Coordination!BQ:BQ)</f>
        <v>4.2984101686185917E-2</v>
      </c>
      <c r="AN2" t="s">
        <v>311</v>
      </c>
      <c r="AO2">
        <f>AVERAGE(Coordination!BT:BT)</f>
        <v>0.42020058091087836</v>
      </c>
      <c r="AP2">
        <f>STDEV(Coordination!BT:BT)</f>
        <v>5.1027609990017805E-2</v>
      </c>
      <c r="AQ2" t="s">
        <v>314</v>
      </c>
      <c r="AR2">
        <f>AVERAGE(Coordination!BW:BW)</f>
        <v>0.3662409113668223</v>
      </c>
      <c r="AS2">
        <f>STDEV(Coordination!BW:BW)</f>
        <v>7.3830187363185931E-2</v>
      </c>
      <c r="AT2" t="s">
        <v>317</v>
      </c>
      <c r="AU2">
        <f>AVERAGE(Coordination!BZ:BZ)</f>
        <v>0.14760544829643613</v>
      </c>
      <c r="AV2">
        <f>STDEV(Coordination!BZ:BZ)</f>
        <v>9.9762607147054483E-2</v>
      </c>
      <c r="AX2" t="s">
        <v>103</v>
      </c>
      <c r="AY2">
        <f>AVERAGE(Cycle!$CL:$CL)</f>
        <v>10.543478260869565</v>
      </c>
      <c r="AZ2">
        <f>STDEV(Cycle!$CL:$CL)</f>
        <v>2.0838694962244371</v>
      </c>
      <c r="BA2" t="s">
        <v>104</v>
      </c>
      <c r="BB2">
        <f>AVERAGE(Cycle!$CP:$CP)</f>
        <v>10.808510638297872</v>
      </c>
      <c r="BC2">
        <f>STDEV(Cycle!$CP:$CP)</f>
        <v>2.0069260278859575</v>
      </c>
      <c r="BD2" t="s">
        <v>105</v>
      </c>
      <c r="BE2">
        <f>AVERAGE(Cycle!$CT:$CT)</f>
        <v>10.434782608695652</v>
      </c>
      <c r="BF2">
        <f>STDEV(Cycle!$CT:$CT)</f>
        <v>1.8092622672489531</v>
      </c>
      <c r="BG2" t="s">
        <v>106</v>
      </c>
      <c r="BH2">
        <f>AVERAGE(Cycle!$CX:$CX)</f>
        <v>10.266666666666667</v>
      </c>
      <c r="BI2">
        <f>STDEV(Cycle!$CX:$CX)</f>
        <v>1.8635254955935743</v>
      </c>
      <c r="BK2" t="s">
        <v>306</v>
      </c>
      <c r="BL2">
        <f>AVERAGE(Cycle!AO:AR)</f>
        <v>189.8293848063565</v>
      </c>
      <c r="BM2">
        <f>STDEV(Cycle!AO:AR)</f>
        <v>29.794311187121135</v>
      </c>
      <c r="BO2" t="s">
        <v>32</v>
      </c>
      <c r="BP2">
        <f>AVERAGE(Cycle!BF:BF)</f>
        <v>1.7970504791666662</v>
      </c>
      <c r="BQ2">
        <f>STDEV(Cycle!BF:BF)</f>
        <v>0.90407905033773195</v>
      </c>
      <c r="BS2" t="s">
        <v>206</v>
      </c>
      <c r="BT2">
        <v>13</v>
      </c>
      <c r="BU2">
        <v>1.0924369747899159</v>
      </c>
      <c r="BV2">
        <v>6.5000000000000002E-2</v>
      </c>
      <c r="BX2" t="s">
        <v>140</v>
      </c>
      <c r="BY2">
        <f>AVERAGE(Cycle!DC:DC)</f>
        <v>31.769333978558574</v>
      </c>
      <c r="BZ2">
        <f>STDEV(Cycle!DC:DC)</f>
        <v>12.336210634655371</v>
      </c>
      <c r="CA2" t="s">
        <v>143</v>
      </c>
      <c r="CB2">
        <f>AVERAGE(Cycle!DF:DF)</f>
        <v>32.837379338927342</v>
      </c>
      <c r="CC2">
        <f>STDEV(Cycle!DF:DF)</f>
        <v>12.739002964132347</v>
      </c>
      <c r="CD2" t="s">
        <v>146</v>
      </c>
      <c r="CE2">
        <f>AVERAGE(Cycle!DI:DI)</f>
        <v>38.992410804311433</v>
      </c>
      <c r="CF2">
        <f>STDEV(Cycle!DI:DI)</f>
        <v>12.505087058741136</v>
      </c>
      <c r="CG2" t="s">
        <v>149</v>
      </c>
      <c r="CH2">
        <f>AVERAGE(Cycle!DL:DL)</f>
        <v>71.312541540699812</v>
      </c>
      <c r="CI2">
        <f>STDEV(Cycle!DL:DL)</f>
        <v>17.31417142893477</v>
      </c>
      <c r="CK2" t="s">
        <v>152</v>
      </c>
      <c r="CL2">
        <f>AVERAGE(Cycle!DP:DP)</f>
        <v>7.1846674492555493</v>
      </c>
      <c r="CM2">
        <f>STDEV(Cycle!DP:DP)</f>
        <v>10.839225029154225</v>
      </c>
      <c r="CN2" t="s">
        <v>155</v>
      </c>
      <c r="CO2">
        <f>AVERAGE(Cycle!DS:DS)</f>
        <v>7.0817101276227818</v>
      </c>
      <c r="CP2">
        <f>STDEV(Cycle!DS:DS)</f>
        <v>10.214003272311647</v>
      </c>
      <c r="CQ2" t="s">
        <v>158</v>
      </c>
      <c r="CR2">
        <f>AVERAGE(Cycle!DV:DV)</f>
        <v>11.399964769529985</v>
      </c>
      <c r="CS2">
        <f>STDEV(Cycle!DV:DV)</f>
        <v>11.89589005330291</v>
      </c>
      <c r="CT2" t="s">
        <v>161</v>
      </c>
      <c r="CU2">
        <f>AVERAGE(Cycle!DY:DY)</f>
        <v>60.361336557414994</v>
      </c>
      <c r="CV2">
        <f>STDEV(Cycle!DY:DY)</f>
        <v>27.473132460996137</v>
      </c>
      <c r="CX2" t="s">
        <v>176</v>
      </c>
      <c r="CY2">
        <f>AVERAGE(Cycle!BV:BV)/200</f>
        <v>2.3409090909090907E-2</v>
      </c>
      <c r="CZ2">
        <f>STDEV(Cycle!BV:BV)/200</f>
        <v>1.0044825537786437E-2</v>
      </c>
      <c r="DA2" t="s">
        <v>177</v>
      </c>
      <c r="DB2">
        <f>AVERAGE(Cycle!BZ:BZ)/200</f>
        <v>2.4204545454545454E-2</v>
      </c>
      <c r="DC2">
        <f>STDEV(Cycle!BZ:BZ)/200</f>
        <v>1.0834010929099129E-2</v>
      </c>
      <c r="DD2" t="s">
        <v>178</v>
      </c>
      <c r="DE2">
        <f>AVERAGE(Cycle!CD:CD)/200</f>
        <v>2.8902439024390242E-2</v>
      </c>
      <c r="DF2">
        <f>STDEV(Cycle!CD:CD)/200</f>
        <v>9.9694655775743064E-3</v>
      </c>
      <c r="DG2" t="s">
        <v>179</v>
      </c>
      <c r="DH2">
        <f>AVERAGE(Cycle!CH:CH)/200</f>
        <v>5.4512195121951219E-2</v>
      </c>
      <c r="DI2">
        <f>STDEV(Cycle!CH:CH)/200</f>
        <v>1.4569011550581455E-2</v>
      </c>
      <c r="DK2" t="s">
        <v>192</v>
      </c>
      <c r="DL2">
        <f>AVERAGE(Cycle!CM:CM)/200</f>
        <v>4.1304347826086954E-3</v>
      </c>
      <c r="DM2">
        <f>STDEV(Cycle!CM:CM)/200</f>
        <v>7.0161993372549365E-3</v>
      </c>
      <c r="DN2" t="s">
        <v>193</v>
      </c>
      <c r="DO2">
        <f>AVERAGE(Cycle!CQ:CQ)/200</f>
        <v>4.0425531914893616E-3</v>
      </c>
      <c r="DP2">
        <f>STDEV(Cycle!CQ:CQ)/200</f>
        <v>6.3106447228283525E-3</v>
      </c>
      <c r="DQ2" t="s">
        <v>194</v>
      </c>
      <c r="DR2">
        <f>AVERAGE(Cycle!CU:CU)/200</f>
        <v>6.0869565217391312E-3</v>
      </c>
      <c r="DS2">
        <f>STDEV(Cycle!CU:CU)/200</f>
        <v>6.4904240127078216E-3</v>
      </c>
      <c r="DT2" t="s">
        <v>195</v>
      </c>
      <c r="DU2">
        <f>AVERAGE(Cycle!CY:CY)/200</f>
        <v>3.188888888888889E-2</v>
      </c>
      <c r="DV2">
        <f>STDEV(Cycle!CY:CY)/200</f>
        <v>1.7132136498700358E-2</v>
      </c>
    </row>
    <row r="3" spans="1:126" x14ac:dyDescent="0.25">
      <c r="A3">
        <v>2</v>
      </c>
      <c r="J3" t="s">
        <v>294</v>
      </c>
      <c r="K3">
        <v>95.918367346938766</v>
      </c>
      <c r="M3" t="s">
        <v>285</v>
      </c>
      <c r="N3">
        <v>65</v>
      </c>
      <c r="O3">
        <f xml:space="preserve"> (N3/N$2)*100</f>
        <v>36.72316384180791</v>
      </c>
      <c r="R3" t="s">
        <v>239</v>
      </c>
      <c r="S3">
        <v>29.623430962343093</v>
      </c>
      <c r="W3" t="s">
        <v>222</v>
      </c>
      <c r="X3">
        <f>AVERAGE(Coordination!AU:AU)</f>
        <v>0.40522902949780432</v>
      </c>
      <c r="Y3">
        <f>STDEV(Coordination!AU:AU)</f>
        <v>0.11474258570103468</v>
      </c>
      <c r="Z3" t="s">
        <v>225</v>
      </c>
      <c r="AA3">
        <f>AVERAGE(Coordination!AX:AX)</f>
        <v>0.48131131668402177</v>
      </c>
      <c r="AB3">
        <f>STDEV(Coordination!AX:AX)</f>
        <v>0.33434216261984206</v>
      </c>
      <c r="AC3" t="s">
        <v>228</v>
      </c>
      <c r="AD3">
        <f>AVERAGE(Coordination!BA:BA)</f>
        <v>0.48902016412490323</v>
      </c>
      <c r="AE3">
        <f>STDEV(Coordination!BA:BA)</f>
        <v>0.34143252402655183</v>
      </c>
      <c r="AF3" t="s">
        <v>231</v>
      </c>
      <c r="AG3">
        <f>AVERAGE(Coordination!BD:BD)</f>
        <v>0.53148018041205591</v>
      </c>
      <c r="AH3">
        <f>STDEV(Coordination!BD:BD)</f>
        <v>0.1049934155462937</v>
      </c>
      <c r="AK3" t="s">
        <v>309</v>
      </c>
      <c r="AL3">
        <f>AVERAGE(Coordination!BR:BR)</f>
        <v>0.37317398272931873</v>
      </c>
      <c r="AM3">
        <f>STDEV(Coordination!BR:BR)</f>
        <v>7.6794310344383637E-2</v>
      </c>
      <c r="AN3" t="s">
        <v>312</v>
      </c>
      <c r="AO3">
        <f>AVERAGE(Coordination!BU:BU)</f>
        <v>0.18608476776349941</v>
      </c>
      <c r="AP3">
        <f>STDEV(Coordination!BU:BU)</f>
        <v>0.10608126572009684</v>
      </c>
      <c r="AQ3" t="s">
        <v>315</v>
      </c>
      <c r="AR3">
        <f>AVERAGE(Coordination!BX:BX)</f>
        <v>0.1795810515411132</v>
      </c>
      <c r="AS3">
        <f>STDEV(Coordination!BX:BX)</f>
        <v>0.10815633195789223</v>
      </c>
      <c r="AT3" t="s">
        <v>318</v>
      </c>
      <c r="AU3">
        <f>AVERAGE(Coordination!CA:CA)</f>
        <v>0.41277673936978437</v>
      </c>
      <c r="AV3">
        <f>STDEV(Coordination!CA:CA)</f>
        <v>6.5125259968624546E-2</v>
      </c>
      <c r="AX3" t="s">
        <v>107</v>
      </c>
      <c r="AY3">
        <f>AVERAGE(Cycle!$BU:$BU)</f>
        <v>14.5</v>
      </c>
      <c r="AZ3">
        <f>STDEV(Cycle!$BU:$BU)</f>
        <v>1.771873269655855</v>
      </c>
      <c r="BA3" t="s">
        <v>108</v>
      </c>
      <c r="BB3">
        <f>AVERAGE(Cycle!$BY:$BY)</f>
        <v>14.477272727272727</v>
      </c>
      <c r="BC3">
        <f>STDEV(Cycle!$BY:$BY)</f>
        <v>1.9587446901266512</v>
      </c>
      <c r="BD3" t="s">
        <v>109</v>
      </c>
      <c r="BE3">
        <f>AVERAGE(Cycle!$CC:$CC)</f>
        <v>14.75609756097561</v>
      </c>
      <c r="BF3">
        <f>STDEV(Cycle!$CC:$CC)</f>
        <v>1.6090445581909509</v>
      </c>
      <c r="BG3" t="s">
        <v>110</v>
      </c>
      <c r="BH3">
        <f>AVERAGE(Cycle!$CG:$CG)</f>
        <v>15.365853658536585</v>
      </c>
      <c r="BI3">
        <f>STDEV(Cycle!$CG:$CG)</f>
        <v>2.5075495763890276</v>
      </c>
      <c r="BK3" t="s">
        <v>302</v>
      </c>
      <c r="BL3">
        <v>188.58545080177038</v>
      </c>
      <c r="BO3" t="s">
        <v>33</v>
      </c>
      <c r="BP3">
        <f>AVERAGE(Cycle!BG:BG)</f>
        <v>2.9937714888888891</v>
      </c>
      <c r="BQ3">
        <f>STDEV(Cycle!BG:BG)</f>
        <v>0.78711640761610369</v>
      </c>
      <c r="BS3" t="s">
        <v>207</v>
      </c>
      <c r="BT3">
        <v>477</v>
      </c>
      <c r="BU3">
        <v>40.084033613445378</v>
      </c>
      <c r="BV3">
        <v>2.3849999999999998</v>
      </c>
      <c r="BX3" t="s">
        <v>141</v>
      </c>
      <c r="BY3">
        <f>AVERAGE(Cycle!DD:DD)</f>
        <v>36.95188260194945</v>
      </c>
      <c r="BZ3">
        <f>STDEV(Cycle!DD:DD)</f>
        <v>12.396917046416084</v>
      </c>
      <c r="CA3" t="s">
        <v>144</v>
      </c>
      <c r="CB3">
        <f>AVERAGE(Cycle!DG:DG)</f>
        <v>67.082988605821413</v>
      </c>
      <c r="CC3">
        <f>STDEV(Cycle!DG:DG)</f>
        <v>18.155654817842724</v>
      </c>
      <c r="CD3" t="s">
        <v>147</v>
      </c>
      <c r="CE3">
        <f>AVERAGE(Cycle!DJ:DJ)</f>
        <v>65.301657993646216</v>
      </c>
      <c r="CF3">
        <f>STDEV(Cycle!DJ:DJ)</f>
        <v>19.845094008708095</v>
      </c>
      <c r="CG3" t="s">
        <v>150</v>
      </c>
      <c r="CH3">
        <f>AVERAGE(Cycle!DM:DM)</f>
        <v>33.094205510482034</v>
      </c>
      <c r="CI3">
        <f>STDEV(Cycle!DM:DM)</f>
        <v>14.55310727856668</v>
      </c>
      <c r="CK3" t="s">
        <v>153</v>
      </c>
      <c r="CL3">
        <f>AVERAGE(Cycle!DQ:DQ)</f>
        <v>11.28169996161987</v>
      </c>
      <c r="CM3">
        <f>STDEV(Cycle!DQ:DQ)</f>
        <v>12.320279091978593</v>
      </c>
      <c r="CN3" t="s">
        <v>156</v>
      </c>
      <c r="CO3">
        <f>AVERAGE(Cycle!DT:DT)</f>
        <v>52.540961899864485</v>
      </c>
      <c r="CP3">
        <f>STDEV(Cycle!DT:DT)</f>
        <v>28.000677994003642</v>
      </c>
      <c r="CQ3" t="s">
        <v>159</v>
      </c>
      <c r="CR3">
        <f>AVERAGE(Cycle!DW:DW)</f>
        <v>53.832067690763353</v>
      </c>
      <c r="CS3">
        <f>STDEV(Cycle!DW:DW)</f>
        <v>25.356946830780334</v>
      </c>
      <c r="CT3" t="s">
        <v>162</v>
      </c>
      <c r="CU3">
        <f>AVERAGE(Cycle!DZ:DZ)</f>
        <v>5.3642998250841387</v>
      </c>
      <c r="CV3">
        <f>STDEV(Cycle!DZ:DZ)</f>
        <v>8.7848127883037304</v>
      </c>
      <c r="CX3" t="s">
        <v>180</v>
      </c>
      <c r="CY3">
        <f>AVERAGE(Cycle!BW:BW)/200</f>
        <v>2.7272727272727271E-2</v>
      </c>
      <c r="CZ3">
        <f>STDEV(Cycle!BW:BW)/200</f>
        <v>1.0699627544840461E-2</v>
      </c>
      <c r="DA3" t="s">
        <v>181</v>
      </c>
      <c r="DB3">
        <f>AVERAGE(Cycle!CA:CA)/200</f>
        <v>4.9090909090909095E-2</v>
      </c>
      <c r="DC3">
        <f>STDEV(Cycle!CA:CA)/200</f>
        <v>1.6292127049759252E-2</v>
      </c>
      <c r="DD3" t="s">
        <v>182</v>
      </c>
      <c r="DE3">
        <f>AVERAGE(Cycle!CE:CE)/200</f>
        <v>4.8414634146341465E-2</v>
      </c>
      <c r="DF3">
        <f>STDEV(Cycle!CE:CE)/200</f>
        <v>1.6295667537348842E-2</v>
      </c>
      <c r="DG3" t="s">
        <v>183</v>
      </c>
      <c r="DH3">
        <f>AVERAGE(Cycle!CI:CI)/200</f>
        <v>2.6341463414634149E-2</v>
      </c>
      <c r="DI3">
        <f>STDEV(Cycle!CI:CI)/200</f>
        <v>1.4578425422688078E-2</v>
      </c>
      <c r="DK3" t="s">
        <v>196</v>
      </c>
      <c r="DL3">
        <f>AVERAGE(Cycle!CN:CN)/200</f>
        <v>5.7608695652173912E-3</v>
      </c>
      <c r="DM3">
        <f>STDEV(Cycle!CN:CN)/200</f>
        <v>6.1434148397873809E-3</v>
      </c>
      <c r="DN3" t="s">
        <v>197</v>
      </c>
      <c r="DO3">
        <f>AVERAGE(Cycle!CR:CR)/200</f>
        <v>2.8510638297872339E-2</v>
      </c>
      <c r="DP3">
        <f>STDEV(Cycle!CR:CR)/200</f>
        <v>1.7380489236654351E-2</v>
      </c>
      <c r="DQ3" t="s">
        <v>198</v>
      </c>
      <c r="DR3">
        <f>AVERAGE(Cycle!CV:CV)/200</f>
        <v>2.9130434782608697E-2</v>
      </c>
      <c r="DS3">
        <f>STDEV(Cycle!CV:CV)/200</f>
        <v>1.7039312317438392E-2</v>
      </c>
      <c r="DT3" t="s">
        <v>199</v>
      </c>
      <c r="DU3">
        <f>AVERAGE(Cycle!CZ:CZ)/200</f>
        <v>3.1111111111111114E-3</v>
      </c>
      <c r="DV3">
        <f>STDEV(Cycle!CZ:CZ)/200</f>
        <v>5.2536663484665739E-3</v>
      </c>
    </row>
    <row r="4" spans="1:126" x14ac:dyDescent="0.25">
      <c r="A4">
        <v>3</v>
      </c>
      <c r="F4" t="s">
        <v>22</v>
      </c>
      <c r="J4" t="s">
        <v>295</v>
      </c>
      <c r="K4">
        <v>0</v>
      </c>
      <c r="M4" t="s">
        <v>286</v>
      </c>
      <c r="N4">
        <v>9</v>
      </c>
      <c r="O4">
        <f xml:space="preserve"> (N4/N$2)*100</f>
        <v>5.0847457627118651</v>
      </c>
      <c r="W4" t="s">
        <v>223</v>
      </c>
      <c r="X4">
        <f>AVERAGE(Coordination!AV:AV)</f>
        <v>0.3968334862184279</v>
      </c>
      <c r="Y4">
        <f>STDEV(Coordination!AV:AV)</f>
        <v>0.35612760078382605</v>
      </c>
      <c r="Z4" t="s">
        <v>226</v>
      </c>
      <c r="AA4">
        <f>AVERAGE(Coordination!AY:AY)</f>
        <v>0.46988108376574611</v>
      </c>
      <c r="AB4">
        <f>STDEV(Coordination!AY:AY)</f>
        <v>0.10485527963981897</v>
      </c>
      <c r="AC4" t="s">
        <v>229</v>
      </c>
      <c r="AD4">
        <f>AVERAGE(Coordination!BB:BB)</f>
        <v>0.56683452975580184</v>
      </c>
      <c r="AE4">
        <f>STDEV(Coordination!BB:BB)</f>
        <v>0.27094751611654899</v>
      </c>
      <c r="AF4" t="s">
        <v>232</v>
      </c>
      <c r="AG4">
        <f>AVERAGE(Coordination!BE:BE)</f>
        <v>0.4311720331731666</v>
      </c>
      <c r="AH4">
        <f>STDEV(Coordination!BE:BE)</f>
        <v>0.26740677651123435</v>
      </c>
      <c r="AK4" t="s">
        <v>310</v>
      </c>
      <c r="AL4">
        <f>AVERAGE(Coordination!BS:BS)</f>
        <v>0.14775734339891289</v>
      </c>
      <c r="AM4">
        <f>STDEV(Coordination!BS:BS)</f>
        <v>0.10275952261181148</v>
      </c>
      <c r="AN4" t="s">
        <v>313</v>
      </c>
      <c r="AO4">
        <f>AVERAGE(Coordination!BV:BV)</f>
        <v>0.41551230147206247</v>
      </c>
      <c r="AP4">
        <f>STDEV(Coordination!BV:BV)</f>
        <v>6.7961018904353659E-2</v>
      </c>
      <c r="AQ4" t="s">
        <v>316</v>
      </c>
      <c r="AR4">
        <f>AVERAGE(Coordination!BY:BY)</f>
        <v>0.24306831288927452</v>
      </c>
      <c r="AS4">
        <f>STDEV(Coordination!BY:BY)</f>
        <v>0.10198094607181798</v>
      </c>
      <c r="AT4" t="s">
        <v>319</v>
      </c>
      <c r="AU4">
        <f>AVERAGE(Coordination!CB:CB)</f>
        <v>0.2482960767977406</v>
      </c>
      <c r="AV4">
        <f>STDEV(Coordination!CB:CB)</f>
        <v>0.10688016087089534</v>
      </c>
      <c r="AX4" t="s">
        <v>112</v>
      </c>
      <c r="AY4">
        <f>AVERAGE(Cycle!$K$2:$K$55)</f>
        <v>7.2499999999999981E-2</v>
      </c>
      <c r="AZ4">
        <f>STDEV(Cycle!$K$2:$K$55)</f>
        <v>8.8593663482794058E-3</v>
      </c>
      <c r="BA4" t="s">
        <v>113</v>
      </c>
      <c r="BB4">
        <f>AVERAGE(Cycle!$L$2:$L$54)</f>
        <v>7.2386363636363624E-2</v>
      </c>
      <c r="BC4">
        <f>STDEV(Cycle!$L$2:$L$54)</f>
        <v>9.7937234506332016E-3</v>
      </c>
      <c r="BD4" t="s">
        <v>114</v>
      </c>
      <c r="BE4">
        <f>AVERAGE(Cycle!$M$2:$M$54)</f>
        <v>7.3780487804878059E-2</v>
      </c>
      <c r="BF4">
        <f>STDEV(Cycle!$M$2:$M$54)</f>
        <v>8.0452227909547404E-3</v>
      </c>
      <c r="BG4" t="s">
        <v>115</v>
      </c>
      <c r="BH4">
        <f>AVERAGE(Cycle!$N$2:$N$55)</f>
        <v>7.682926829268294E-2</v>
      </c>
      <c r="BI4">
        <f>STDEV(Cycle!$N$2:$N$55)</f>
        <v>1.2537747881944989E-2</v>
      </c>
      <c r="BO4" t="s">
        <v>36</v>
      </c>
      <c r="BS4" t="s">
        <v>208</v>
      </c>
      <c r="BT4">
        <v>621</v>
      </c>
      <c r="BU4">
        <v>52.184873949579838</v>
      </c>
      <c r="BV4">
        <v>3.105</v>
      </c>
      <c r="BX4" t="s">
        <v>142</v>
      </c>
      <c r="BY4">
        <f>AVERAGE(Cycle!DE:DE)</f>
        <v>75.604223094196342</v>
      </c>
      <c r="BZ4">
        <f>STDEV(Cycle!DE:DE)</f>
        <v>17.551427472710898</v>
      </c>
      <c r="CA4" t="s">
        <v>145</v>
      </c>
      <c r="CB4">
        <f>AVERAGE(Cycle!DH:DH)</f>
        <v>32.552394715707408</v>
      </c>
      <c r="CC4">
        <f>STDEV(Cycle!DH:DH)</f>
        <v>13.578906651603873</v>
      </c>
      <c r="CD4" t="s">
        <v>148</v>
      </c>
      <c r="CE4">
        <f>AVERAGE(Cycle!DK:DK)</f>
        <v>61.319384603666862</v>
      </c>
      <c r="CF4">
        <f>STDEV(Cycle!DK:DK)</f>
        <v>14.680445803751152</v>
      </c>
      <c r="CG4" t="s">
        <v>151</v>
      </c>
      <c r="CH4">
        <f>AVERAGE(Cycle!DN:DN)</f>
        <v>58.981932334741352</v>
      </c>
      <c r="CI4">
        <f>STDEV(Cycle!DN:DN)</f>
        <v>17.487025000209631</v>
      </c>
      <c r="CK4" t="s">
        <v>154</v>
      </c>
      <c r="CL4">
        <f>AVERAGE(Cycle!DR:DR)</f>
        <v>58.671681103031212</v>
      </c>
      <c r="CM4">
        <f>STDEV(Cycle!DR:DR)</f>
        <v>29.191580345533346</v>
      </c>
      <c r="CN4" t="s">
        <v>157</v>
      </c>
      <c r="CO4">
        <f>AVERAGE(Cycle!DU:DU)</f>
        <v>4.628619793793364</v>
      </c>
      <c r="CP4">
        <f>STDEV(Cycle!DU:DU)</f>
        <v>8.6435733865989466</v>
      </c>
      <c r="CQ4" t="s">
        <v>160</v>
      </c>
      <c r="CR4">
        <f>AVERAGE(Cycle!DX:DX)</f>
        <v>37.49922782531479</v>
      </c>
      <c r="CS4">
        <f>STDEV(Cycle!DX:DX)</f>
        <v>24.46539683350057</v>
      </c>
      <c r="CT4" t="s">
        <v>163</v>
      </c>
      <c r="CU4">
        <f>AVERAGE(Cycle!EA:EA)</f>
        <v>39.225746657119203</v>
      </c>
      <c r="CV4">
        <f>STDEV(Cycle!EA:EA)</f>
        <v>24.324716453684186</v>
      </c>
      <c r="CX4" t="s">
        <v>184</v>
      </c>
      <c r="CY4">
        <f>AVERAGE(Cycle!BX:BX)/200</f>
        <v>5.4772727272727278E-2</v>
      </c>
      <c r="CZ4">
        <f>STDEV(Cycle!BX:BX)/200</f>
        <v>1.4425209903536912E-2</v>
      </c>
      <c r="DA4" t="s">
        <v>185</v>
      </c>
      <c r="DB4">
        <f>AVERAGE(Cycle!CB:CB)/200</f>
        <v>2.4431818181818183E-2</v>
      </c>
      <c r="DC4">
        <f>STDEV(Cycle!CB:CB)/200</f>
        <v>1.2677388270520165E-2</v>
      </c>
      <c r="DD4" t="s">
        <v>186</v>
      </c>
      <c r="DE4">
        <f>AVERAGE(Cycle!CF:CF)/200</f>
        <v>4.487804878048781E-2</v>
      </c>
      <c r="DF4">
        <f>STDEV(Cycle!CF:CF)/200</f>
        <v>1.0276660746446824E-2</v>
      </c>
      <c r="DG4" t="s">
        <v>187</v>
      </c>
      <c r="DH4">
        <f>AVERAGE(Cycle!CJ:CJ)/200</f>
        <v>4.463414634146342E-2</v>
      </c>
      <c r="DI4">
        <f>STDEV(Cycle!CJ:CJ)/200</f>
        <v>1.3434574979434552E-2</v>
      </c>
      <c r="DK4" t="s">
        <v>200</v>
      </c>
      <c r="DL4">
        <f>AVERAGE(Cycle!CO:CO)/200</f>
        <v>3.1195652173913041E-2</v>
      </c>
      <c r="DM4">
        <f>STDEV(Cycle!CO:CO)/200</f>
        <v>1.7581075134887249E-2</v>
      </c>
      <c r="DN4" t="s">
        <v>201</v>
      </c>
      <c r="DO4">
        <f>AVERAGE(Cycle!CS:CS)/200</f>
        <v>2.6595744680851063E-3</v>
      </c>
      <c r="DP4">
        <f>STDEV(Cycle!CS:CS)/200</f>
        <v>4.6451311384337682E-3</v>
      </c>
      <c r="DQ4" t="s">
        <v>202</v>
      </c>
      <c r="DR4">
        <f>AVERAGE(Cycle!CW:CW)/200</f>
        <v>1.9021739130434784E-2</v>
      </c>
      <c r="DS4">
        <f>STDEV(Cycle!CW:CW)/200</f>
        <v>1.2093136952530432E-2</v>
      </c>
      <c r="DT4" t="s">
        <v>203</v>
      </c>
      <c r="DU4">
        <f>AVERAGE(Cycle!DA:DA)/200</f>
        <v>1.9444444444444445E-2</v>
      </c>
      <c r="DV4">
        <f>STDEV(Cycle!DA:DA)/200</f>
        <v>1.1881145406130514E-2</v>
      </c>
    </row>
    <row r="5" spans="1:126" x14ac:dyDescent="0.25">
      <c r="A5">
        <v>4</v>
      </c>
      <c r="C5" s="2">
        <v>2</v>
      </c>
      <c r="J5" t="s">
        <v>296</v>
      </c>
      <c r="K5">
        <v>0</v>
      </c>
      <c r="M5" t="s">
        <v>287</v>
      </c>
      <c r="N5">
        <v>0</v>
      </c>
      <c r="O5">
        <f xml:space="preserve"> (N5/N$2)*100</f>
        <v>0</v>
      </c>
      <c r="AX5" t="s">
        <v>116</v>
      </c>
      <c r="AY5">
        <f>AVERAGE(Cycle!$P$2:$P$55)</f>
        <v>5.2717391304347813E-2</v>
      </c>
      <c r="AZ5">
        <f>STDEV(Cycle!$P$2:$P$55)</f>
        <v>1.0419347481122269E-2</v>
      </c>
      <c r="BA5" t="s">
        <v>117</v>
      </c>
      <c r="BB5">
        <f>AVERAGE(Cycle!$Q$2:$Q$55)</f>
        <v>5.404255319148938E-2</v>
      </c>
      <c r="BC5">
        <f>STDEV(Cycle!$Q$2:$Q$55)</f>
        <v>1.0034630139429703E-2</v>
      </c>
      <c r="BD5" t="s">
        <v>118</v>
      </c>
      <c r="BE5">
        <f>AVERAGE(Cycle!$R$2:$R$55)</f>
        <v>5.2173913043478237E-2</v>
      </c>
      <c r="BF5">
        <f>STDEV(Cycle!$R$2:$R$55)</f>
        <v>9.0463113362449065E-3</v>
      </c>
      <c r="BG5" t="s">
        <v>119</v>
      </c>
      <c r="BH5">
        <f>AVERAGE(Cycle!$S$2:$S$55)</f>
        <v>5.1333333333333328E-2</v>
      </c>
      <c r="BI5">
        <f>STDEV(Cycle!$S$2:$S$55)</f>
        <v>9.3176274779679727E-3</v>
      </c>
      <c r="BO5" t="s">
        <v>32</v>
      </c>
      <c r="BP5">
        <f>AVERAGE(Cycle!BI:BI)</f>
        <v>3.3687625999999993</v>
      </c>
      <c r="BQ5">
        <f>STDEV(Cycle!BI:BI)</f>
        <v>0.50696445608881913</v>
      </c>
      <c r="BS5" t="s">
        <v>209</v>
      </c>
      <c r="BT5">
        <v>78</v>
      </c>
      <c r="BU5">
        <v>6.5546218487394965</v>
      </c>
      <c r="BV5">
        <v>0.39</v>
      </c>
    </row>
    <row r="6" spans="1:126" x14ac:dyDescent="0.25">
      <c r="A6">
        <v>5</v>
      </c>
      <c r="C6" s="2">
        <v>2</v>
      </c>
      <c r="J6" t="s">
        <v>297</v>
      </c>
      <c r="K6">
        <v>0</v>
      </c>
      <c r="M6" t="s">
        <v>288</v>
      </c>
      <c r="N6">
        <v>91</v>
      </c>
      <c r="O6">
        <f xml:space="preserve"> (N6/N$2)*100</f>
        <v>51.41242937853108</v>
      </c>
      <c r="AX6" t="s">
        <v>120</v>
      </c>
      <c r="AY6">
        <f>AVERAGE(Cycle!$U$2:$U$55)</f>
        <v>0.12363636363636364</v>
      </c>
      <c r="AZ6">
        <f>STDEV(Cycle!$U$2:$U$55)</f>
        <v>1.1173246512636129E-2</v>
      </c>
      <c r="BA6" t="s">
        <v>121</v>
      </c>
      <c r="BB6">
        <f>AVERAGE(Cycle!$V$2:$V$54)</f>
        <v>0.12511363636363637</v>
      </c>
      <c r="BC6">
        <f>STDEV(Cycle!$V$2:$V$54)</f>
        <v>1.1885531382180032E-2</v>
      </c>
      <c r="BD6" t="s">
        <v>122</v>
      </c>
      <c r="BE6">
        <f>AVERAGE(Cycle!$W$2:$W$54)</f>
        <v>0.12426829268292687</v>
      </c>
      <c r="BF6">
        <f>STDEV(Cycle!$W$2:$W$54)</f>
        <v>1.2225024315403022E-2</v>
      </c>
      <c r="BG6" t="s">
        <v>123</v>
      </c>
      <c r="BH6">
        <f>AVERAGE(Cycle!$X$2:$X$55)</f>
        <v>0.12695121951219518</v>
      </c>
      <c r="BI6">
        <f>STDEV(Cycle!$X$2:$X$55)</f>
        <v>1.5647605598799918E-2</v>
      </c>
      <c r="BO6" t="s">
        <v>33</v>
      </c>
      <c r="BP6">
        <f>AVERAGE(Cycle!BJ:BJ)</f>
        <v>3.0225406000000001</v>
      </c>
      <c r="BQ6">
        <f>STDEV(Cycle!BJ:BJ)</f>
        <v>0.49406569080378909</v>
      </c>
      <c r="BS6" t="s">
        <v>210</v>
      </c>
      <c r="BT6">
        <v>1</v>
      </c>
      <c r="BU6">
        <v>8.4033613445378158E-2</v>
      </c>
      <c r="BV6">
        <v>5.0000000000000001E-3</v>
      </c>
    </row>
    <row r="7" spans="1:126" x14ac:dyDescent="0.25">
      <c r="A7">
        <v>6</v>
      </c>
      <c r="C7" s="2">
        <v>2</v>
      </c>
      <c r="M7" t="s">
        <v>289</v>
      </c>
      <c r="N7">
        <v>6</v>
      </c>
      <c r="O7">
        <f xml:space="preserve"> (N7/N$2)*100</f>
        <v>3.3898305084745761</v>
      </c>
      <c r="AX7" t="s">
        <v>23</v>
      </c>
      <c r="AY7">
        <f>AVERAGE(Cycle!Z:Z)</f>
        <v>23.29158314952889</v>
      </c>
      <c r="AZ7">
        <f>STDEV(Cycle!Z:Z)</f>
        <v>3.1137616848108065</v>
      </c>
      <c r="BA7" t="s">
        <v>24</v>
      </c>
      <c r="BB7">
        <f>AVERAGE(Cycle!AA:AA)</f>
        <v>23.399481627676639</v>
      </c>
      <c r="BC7">
        <f>STDEV(Cycle!AA:AA)</f>
        <v>3.4273974252760473</v>
      </c>
      <c r="BD7" t="s">
        <v>25</v>
      </c>
      <c r="BE7">
        <f>AVERAGE(Cycle!AB:AB)</f>
        <v>23.727384474305381</v>
      </c>
      <c r="BF7">
        <f>STDEV(Cycle!AB:AB)</f>
        <v>3.1494102695053923</v>
      </c>
      <c r="BG7" t="s">
        <v>26</v>
      </c>
      <c r="BH7">
        <f>AVERAGE(Cycle!AC:AC)</f>
        <v>23.884592405854843</v>
      </c>
      <c r="BI7">
        <f>STDEV(Cycle!AC:AC)</f>
        <v>4.2594058046324061</v>
      </c>
      <c r="BO7" t="s">
        <v>39</v>
      </c>
      <c r="BS7" t="s">
        <v>211</v>
      </c>
      <c r="BT7">
        <v>1190</v>
      </c>
    </row>
    <row r="8" spans="1:126" x14ac:dyDescent="0.25">
      <c r="A8">
        <v>7</v>
      </c>
      <c r="C8" s="2">
        <v>2</v>
      </c>
      <c r="M8" t="s">
        <v>290</v>
      </c>
      <c r="N8">
        <v>0</v>
      </c>
      <c r="O8">
        <f xml:space="preserve"> (N8/N$2)*100</f>
        <v>0</v>
      </c>
      <c r="AX8" t="s">
        <v>136</v>
      </c>
      <c r="AY8">
        <f>AVERAGE(Cycle!$AJ$2:$AJ$55)</f>
        <v>8.1507981112724206</v>
      </c>
      <c r="AZ8">
        <f>STDEV(Cycle!$AJ$2:$AJ$55)</f>
        <v>0.71199333424284506</v>
      </c>
      <c r="BA8" t="s">
        <v>137</v>
      </c>
      <c r="BB8">
        <f>AVERAGE(Cycle!$AK$2:$AK$54)</f>
        <v>8.0561996399689253</v>
      </c>
      <c r="BC8">
        <f>STDEV(Cycle!$AK$2:$AK$54)</f>
        <v>0.6913629971080173</v>
      </c>
      <c r="BD8" t="s">
        <v>138</v>
      </c>
      <c r="BE8">
        <f>AVERAGE(Cycle!$AL$2:$AL$54)</f>
        <v>8.1191637642162355</v>
      </c>
      <c r="BF8">
        <f>STDEV(Cycle!$AL$2:$AL$54)</f>
        <v>0.7573716982733214</v>
      </c>
      <c r="BG8" t="s">
        <v>139</v>
      </c>
      <c r="BH8">
        <f>AVERAGE(Cycle!$AM$2:$AM$55)</f>
        <v>7.9809000700140507</v>
      </c>
      <c r="BI8">
        <f>STDEV(Cycle!$AM$2:$AM$55)</f>
        <v>0.87448239499478886</v>
      </c>
      <c r="BO8" t="s">
        <v>40</v>
      </c>
      <c r="BP8">
        <f>AVERAGE(Cycle!BL:BL)</f>
        <v>2.2992904850955322</v>
      </c>
      <c r="BQ8">
        <f>STDEV(Cycle!BL:BL)</f>
        <v>1.0950096761863815</v>
      </c>
    </row>
    <row r="9" spans="1:126" x14ac:dyDescent="0.25">
      <c r="A9">
        <v>8</v>
      </c>
      <c r="C9" s="2">
        <v>2</v>
      </c>
      <c r="M9" t="s">
        <v>282</v>
      </c>
      <c r="N9">
        <v>6</v>
      </c>
      <c r="O9">
        <f xml:space="preserve"> (N9/N$2)*100</f>
        <v>3.3898305084745761</v>
      </c>
      <c r="AX9" t="s">
        <v>128</v>
      </c>
      <c r="AY9">
        <v>7.9601990049751254</v>
      </c>
      <c r="BA9" t="s">
        <v>129</v>
      </c>
      <c r="BB9">
        <v>7.6595744680851077</v>
      </c>
      <c r="BD9" t="s">
        <v>130</v>
      </c>
      <c r="BE9">
        <v>7.8431372549019605</v>
      </c>
      <c r="BG9" t="s">
        <v>131</v>
      </c>
      <c r="BH9">
        <v>7.729468599033817</v>
      </c>
      <c r="BO9" t="s">
        <v>41</v>
      </c>
      <c r="BP9">
        <f>AVERAGE(Cycle!BM:BM)</f>
        <v>2.0775061182817338</v>
      </c>
      <c r="BQ9">
        <f>STDEV(Cycle!BM:BM)</f>
        <v>1.1153859203839722</v>
      </c>
    </row>
    <row r="10" spans="1:126" x14ac:dyDescent="0.25">
      <c r="A10">
        <v>9</v>
      </c>
      <c r="C10" s="2">
        <v>2</v>
      </c>
      <c r="D10" s="3">
        <v>3</v>
      </c>
      <c r="AX10" t="s">
        <v>91</v>
      </c>
      <c r="AY10">
        <f>AVERAGE(Cycle!$AV$2:$AV$54)</f>
        <v>58.618730120706431</v>
      </c>
      <c r="AZ10">
        <f>STDEV(Cycle!$AV$2:$AV$54)</f>
        <v>4.6426972774534345</v>
      </c>
      <c r="BA10" t="s">
        <v>92</v>
      </c>
      <c r="BB10">
        <f>AVERAGE(Cycle!$AW$2:$AW$54)</f>
        <v>57.824966700668824</v>
      </c>
      <c r="BC10">
        <f>STDEV(Cycle!$AW$2:$AW$54)</f>
        <v>5.1454107120634909</v>
      </c>
      <c r="BD10" t="s">
        <v>93</v>
      </c>
      <c r="BE10">
        <f>AVERAGE(Cycle!$AX$2:$AX$54)</f>
        <v>59.383945478901055</v>
      </c>
      <c r="BF10">
        <f>STDEV(Cycle!$AX$2:$AX$54)</f>
        <v>3.2465619922130338</v>
      </c>
      <c r="BG10" t="s">
        <v>94</v>
      </c>
      <c r="BH10">
        <f>AVERAGE(Cycle!$AY$2:$AY$54)</f>
        <v>60.395054622300748</v>
      </c>
      <c r="BI10">
        <f>STDEV(Cycle!$AY$2:$AY$54)</f>
        <v>4.7149418959247535</v>
      </c>
      <c r="BO10" t="s">
        <v>322</v>
      </c>
    </row>
    <row r="11" spans="1:126" x14ac:dyDescent="0.25">
      <c r="A11">
        <v>10</v>
      </c>
      <c r="C11" s="2">
        <v>2</v>
      </c>
      <c r="D11" s="3">
        <v>3</v>
      </c>
      <c r="AX11" t="s">
        <v>95</v>
      </c>
      <c r="AY11">
        <f>AVERAGE(Cycle!$BA$2:$BA$54)</f>
        <v>41.381269879293598</v>
      </c>
      <c r="AZ11">
        <f>STDEV(Cycle!$BA$2:$BA$54)</f>
        <v>4.6426972774533821</v>
      </c>
      <c r="BA11" t="s">
        <v>96</v>
      </c>
      <c r="BB11">
        <f>AVERAGE(Cycle!$BB$2:$BB$54)</f>
        <v>42.175033299331169</v>
      </c>
      <c r="BC11">
        <f>STDEV(Cycle!$BB$2:$BB$54)</f>
        <v>5.1454107120634305</v>
      </c>
      <c r="BD11" t="s">
        <v>97</v>
      </c>
      <c r="BE11">
        <f>AVERAGE(Cycle!$BC$2:$BC$54)</f>
        <v>40.61605452109896</v>
      </c>
      <c r="BF11">
        <f>STDEV(Cycle!$BC$2:$BC$54)</f>
        <v>3.2465619922130342</v>
      </c>
      <c r="BG11" t="s">
        <v>98</v>
      </c>
      <c r="BH11">
        <f>AVERAGE(Cycle!$BD$2:$BD$54)</f>
        <v>39.604945377699245</v>
      </c>
      <c r="BI11">
        <f>STDEV(Cycle!$BD$2:$BD$54)</f>
        <v>4.7149418959247127</v>
      </c>
      <c r="BO11" t="s">
        <v>323</v>
      </c>
      <c r="BP11">
        <f>AVERAGE(Cycle!$BR:$BR)</f>
        <v>16.115356921369386</v>
      </c>
      <c r="BQ11">
        <f>STDEV(Cycle!$BR:$BR)</f>
        <v>9.9816256103588774</v>
      </c>
    </row>
    <row r="12" spans="1:126" x14ac:dyDescent="0.25">
      <c r="A12">
        <v>11</v>
      </c>
      <c r="C12" s="2">
        <v>2</v>
      </c>
      <c r="D12" s="3">
        <v>3</v>
      </c>
      <c r="BO12" t="s">
        <v>324</v>
      </c>
      <c r="BP12">
        <f>AVERAGE(Cycle!$BS:$BS)</f>
        <v>22.167955684669824</v>
      </c>
      <c r="BQ12">
        <f>STDEV(Cycle!$BS:$BS)</f>
        <v>16.190248521890762</v>
      </c>
    </row>
    <row r="13" spans="1:126" x14ac:dyDescent="0.25">
      <c r="A13">
        <v>12</v>
      </c>
      <c r="C13" s="2">
        <v>2</v>
      </c>
      <c r="D13" s="3">
        <v>3</v>
      </c>
      <c r="BO13" t="s">
        <v>44</v>
      </c>
    </row>
    <row r="14" spans="1:126" x14ac:dyDescent="0.25">
      <c r="A14">
        <v>13</v>
      </c>
      <c r="C14" s="2">
        <v>2</v>
      </c>
      <c r="D14" s="3">
        <v>3</v>
      </c>
      <c r="BO14" t="s">
        <v>45</v>
      </c>
      <c r="BP14">
        <f>AVERAGE(Cycle!BO:BO)</f>
        <v>9.3776352898755491</v>
      </c>
      <c r="BQ14">
        <f>STDEV(Cycle!BO:BO)</f>
        <v>3.5119926611818331</v>
      </c>
    </row>
    <row r="15" spans="1:126" x14ac:dyDescent="0.25">
      <c r="A15">
        <v>14</v>
      </c>
      <c r="C15" s="2">
        <v>2</v>
      </c>
      <c r="D15" s="3">
        <v>3</v>
      </c>
      <c r="BO15" t="s">
        <v>46</v>
      </c>
      <c r="BP15">
        <f>AVERAGE(Cycle!BP:BP)</f>
        <v>8.5466468690519015</v>
      </c>
      <c r="BQ15">
        <f>STDEV(Cycle!BP:BP)</f>
        <v>2.6436413280276545</v>
      </c>
    </row>
    <row r="16" spans="1:126" x14ac:dyDescent="0.25">
      <c r="A16">
        <v>15</v>
      </c>
      <c r="D16" s="3">
        <v>3</v>
      </c>
    </row>
    <row r="17" spans="1:5" x14ac:dyDescent="0.25">
      <c r="A17">
        <v>16</v>
      </c>
      <c r="D17" s="3">
        <v>3</v>
      </c>
      <c r="E17" s="4">
        <v>4</v>
      </c>
    </row>
    <row r="18" spans="1:5" x14ac:dyDescent="0.25">
      <c r="A18">
        <v>17</v>
      </c>
      <c r="D18" s="3">
        <v>3</v>
      </c>
      <c r="E18" s="4">
        <v>4</v>
      </c>
    </row>
    <row r="19" spans="1:5" x14ac:dyDescent="0.25">
      <c r="A19">
        <v>18</v>
      </c>
      <c r="D19" s="3">
        <v>3</v>
      </c>
      <c r="E19" s="4">
        <v>4</v>
      </c>
    </row>
    <row r="20" spans="1:5" x14ac:dyDescent="0.25">
      <c r="A20">
        <v>19</v>
      </c>
      <c r="D20" s="3">
        <v>3</v>
      </c>
      <c r="E20" s="4">
        <v>4</v>
      </c>
    </row>
    <row r="21" spans="1:5" x14ac:dyDescent="0.25">
      <c r="A21">
        <v>20</v>
      </c>
      <c r="E21" s="4">
        <v>4</v>
      </c>
    </row>
    <row r="22" spans="1:5" x14ac:dyDescent="0.25">
      <c r="A22">
        <v>21</v>
      </c>
      <c r="E22" s="4">
        <v>4</v>
      </c>
    </row>
    <row r="23" spans="1:5" x14ac:dyDescent="0.25">
      <c r="A23">
        <v>22</v>
      </c>
      <c r="B23" s="5">
        <v>1</v>
      </c>
      <c r="E23" s="4">
        <v>4</v>
      </c>
    </row>
    <row r="24" spans="1:5" x14ac:dyDescent="0.25">
      <c r="A24">
        <v>23</v>
      </c>
      <c r="B24" s="5">
        <v>1</v>
      </c>
      <c r="E24" s="4">
        <v>4</v>
      </c>
    </row>
    <row r="25" spans="1:5" x14ac:dyDescent="0.25">
      <c r="A25">
        <v>24</v>
      </c>
      <c r="B25" s="5">
        <v>1</v>
      </c>
      <c r="E25" s="4">
        <v>4</v>
      </c>
    </row>
    <row r="26" spans="1:5" x14ac:dyDescent="0.25">
      <c r="A26">
        <v>25</v>
      </c>
      <c r="B26" s="5">
        <v>1</v>
      </c>
      <c r="E26" s="4">
        <v>4</v>
      </c>
    </row>
    <row r="27" spans="1:5" x14ac:dyDescent="0.25">
      <c r="A27">
        <v>26</v>
      </c>
      <c r="B27" s="5">
        <v>1</v>
      </c>
      <c r="E27" s="4">
        <v>4</v>
      </c>
    </row>
    <row r="28" spans="1:5" x14ac:dyDescent="0.25">
      <c r="A28">
        <v>27</v>
      </c>
      <c r="B28" s="5">
        <v>1</v>
      </c>
    </row>
    <row r="29" spans="1:5" x14ac:dyDescent="0.25">
      <c r="A29">
        <v>28</v>
      </c>
      <c r="B29" s="5">
        <v>1</v>
      </c>
    </row>
    <row r="30" spans="1:5" x14ac:dyDescent="0.25">
      <c r="A30">
        <v>29</v>
      </c>
      <c r="B30" s="5">
        <v>1</v>
      </c>
    </row>
    <row r="31" spans="1:5" x14ac:dyDescent="0.25">
      <c r="A31">
        <v>30</v>
      </c>
      <c r="B31" s="5">
        <v>1</v>
      </c>
    </row>
    <row r="32" spans="1:5" x14ac:dyDescent="0.25">
      <c r="A32">
        <v>31</v>
      </c>
      <c r="B32" s="5">
        <v>1</v>
      </c>
    </row>
    <row r="33" spans="1:5" x14ac:dyDescent="0.25">
      <c r="A33">
        <v>32</v>
      </c>
      <c r="B33" s="5">
        <v>1</v>
      </c>
      <c r="C33" s="2">
        <v>2</v>
      </c>
    </row>
    <row r="34" spans="1:5" x14ac:dyDescent="0.25">
      <c r="A34">
        <v>33</v>
      </c>
      <c r="C34" s="2">
        <v>2</v>
      </c>
    </row>
    <row r="35" spans="1:5" x14ac:dyDescent="0.25">
      <c r="A35">
        <v>34</v>
      </c>
      <c r="C35" s="2">
        <v>2</v>
      </c>
      <c r="D35" s="3">
        <v>3</v>
      </c>
    </row>
    <row r="36" spans="1:5" x14ac:dyDescent="0.25">
      <c r="A36">
        <v>35</v>
      </c>
      <c r="C36" s="2">
        <v>2</v>
      </c>
      <c r="D36" s="3">
        <v>3</v>
      </c>
    </row>
    <row r="37" spans="1:5" x14ac:dyDescent="0.25">
      <c r="A37">
        <v>36</v>
      </c>
      <c r="C37" s="2">
        <v>2</v>
      </c>
      <c r="D37" s="3">
        <v>3</v>
      </c>
    </row>
    <row r="38" spans="1:5" x14ac:dyDescent="0.25">
      <c r="A38">
        <v>37</v>
      </c>
      <c r="C38" s="2">
        <v>2</v>
      </c>
      <c r="D38" s="3">
        <v>3</v>
      </c>
    </row>
    <row r="39" spans="1:5" x14ac:dyDescent="0.25">
      <c r="A39">
        <v>38</v>
      </c>
      <c r="C39" s="2">
        <v>2</v>
      </c>
      <c r="D39" s="3">
        <v>3</v>
      </c>
    </row>
    <row r="40" spans="1:5" x14ac:dyDescent="0.25">
      <c r="A40">
        <v>39</v>
      </c>
      <c r="C40" s="2">
        <v>2</v>
      </c>
      <c r="D40" s="3">
        <v>3</v>
      </c>
    </row>
    <row r="41" spans="1:5" x14ac:dyDescent="0.25">
      <c r="A41">
        <v>40</v>
      </c>
      <c r="C41" s="2">
        <v>2</v>
      </c>
      <c r="D41" s="3">
        <v>3</v>
      </c>
    </row>
    <row r="42" spans="1:5" x14ac:dyDescent="0.25">
      <c r="A42">
        <v>41</v>
      </c>
      <c r="C42" s="2">
        <v>2</v>
      </c>
      <c r="D42" s="3">
        <v>3</v>
      </c>
      <c r="E42" s="4">
        <v>4</v>
      </c>
    </row>
    <row r="43" spans="1:5" x14ac:dyDescent="0.25">
      <c r="A43">
        <v>42</v>
      </c>
      <c r="D43" s="3">
        <v>3</v>
      </c>
      <c r="E43" s="4">
        <v>4</v>
      </c>
    </row>
    <row r="44" spans="1:5" x14ac:dyDescent="0.25">
      <c r="A44">
        <v>43</v>
      </c>
      <c r="D44" s="3">
        <v>3</v>
      </c>
      <c r="E44" s="4">
        <v>4</v>
      </c>
    </row>
    <row r="45" spans="1:5" x14ac:dyDescent="0.25">
      <c r="A45">
        <v>44</v>
      </c>
      <c r="D45" s="3">
        <v>3</v>
      </c>
      <c r="E45" s="4">
        <v>4</v>
      </c>
    </row>
    <row r="46" spans="1:5" x14ac:dyDescent="0.25">
      <c r="A46">
        <v>45</v>
      </c>
      <c r="E46" s="4">
        <v>4</v>
      </c>
    </row>
    <row r="47" spans="1:5" x14ac:dyDescent="0.25">
      <c r="A47">
        <v>46</v>
      </c>
      <c r="E47" s="4">
        <v>4</v>
      </c>
    </row>
    <row r="48" spans="1:5" x14ac:dyDescent="0.25">
      <c r="A48">
        <v>47</v>
      </c>
      <c r="E48" s="4">
        <v>4</v>
      </c>
    </row>
    <row r="49" spans="1:5" x14ac:dyDescent="0.25">
      <c r="A49">
        <v>48</v>
      </c>
      <c r="E49" s="4">
        <v>4</v>
      </c>
    </row>
    <row r="50" spans="1:5" x14ac:dyDescent="0.25">
      <c r="A50">
        <v>49</v>
      </c>
      <c r="B50" s="5">
        <v>1</v>
      </c>
      <c r="E50" s="4">
        <v>4</v>
      </c>
    </row>
    <row r="51" spans="1:5" x14ac:dyDescent="0.25">
      <c r="A51">
        <v>50</v>
      </c>
      <c r="B51" s="5">
        <v>1</v>
      </c>
    </row>
    <row r="52" spans="1:5" x14ac:dyDescent="0.25">
      <c r="A52">
        <v>51</v>
      </c>
      <c r="B52" s="5">
        <v>1</v>
      </c>
    </row>
    <row r="53" spans="1:5" x14ac:dyDescent="0.25">
      <c r="A53">
        <v>52</v>
      </c>
      <c r="B53" s="5">
        <v>1</v>
      </c>
    </row>
    <row r="54" spans="1:5" x14ac:dyDescent="0.25">
      <c r="A54">
        <v>53</v>
      </c>
      <c r="B54" s="5">
        <v>1</v>
      </c>
    </row>
    <row r="55" spans="1:5" x14ac:dyDescent="0.25">
      <c r="A55">
        <v>54</v>
      </c>
      <c r="B55" s="5">
        <v>1</v>
      </c>
    </row>
    <row r="56" spans="1:5" x14ac:dyDescent="0.25">
      <c r="A56">
        <v>55</v>
      </c>
      <c r="B56" s="5">
        <v>1</v>
      </c>
    </row>
    <row r="57" spans="1:5" x14ac:dyDescent="0.25">
      <c r="A57">
        <v>56</v>
      </c>
      <c r="B57" s="5">
        <v>1</v>
      </c>
    </row>
    <row r="58" spans="1:5" x14ac:dyDescent="0.25">
      <c r="A58">
        <v>57</v>
      </c>
      <c r="B58" s="5">
        <v>1</v>
      </c>
    </row>
    <row r="59" spans="1:5" x14ac:dyDescent="0.25">
      <c r="A59">
        <v>58</v>
      </c>
      <c r="B59" s="5">
        <v>1</v>
      </c>
    </row>
    <row r="60" spans="1:5" x14ac:dyDescent="0.25">
      <c r="A60">
        <v>59</v>
      </c>
      <c r="C60" s="2">
        <v>2</v>
      </c>
      <c r="D60" s="3">
        <v>3</v>
      </c>
    </row>
    <row r="61" spans="1:5" x14ac:dyDescent="0.25">
      <c r="A61">
        <v>60</v>
      </c>
      <c r="C61" s="2">
        <v>2</v>
      </c>
      <c r="D61" s="3">
        <v>3</v>
      </c>
    </row>
    <row r="62" spans="1:5" x14ac:dyDescent="0.25">
      <c r="A62">
        <v>61</v>
      </c>
      <c r="C62" s="2">
        <v>2</v>
      </c>
      <c r="D62" s="3">
        <v>3</v>
      </c>
    </row>
    <row r="63" spans="1:5" x14ac:dyDescent="0.25">
      <c r="A63">
        <v>62</v>
      </c>
      <c r="C63" s="2">
        <v>2</v>
      </c>
      <c r="D63" s="3">
        <v>3</v>
      </c>
    </row>
    <row r="64" spans="1:5" x14ac:dyDescent="0.25">
      <c r="A64">
        <v>63</v>
      </c>
      <c r="C64" s="2">
        <v>2</v>
      </c>
      <c r="D64" s="3">
        <v>3</v>
      </c>
    </row>
    <row r="65" spans="1:5" x14ac:dyDescent="0.25">
      <c r="A65">
        <v>64</v>
      </c>
      <c r="C65" s="2">
        <v>2</v>
      </c>
      <c r="D65" s="3">
        <v>3</v>
      </c>
    </row>
    <row r="66" spans="1:5" x14ac:dyDescent="0.25">
      <c r="A66">
        <v>65</v>
      </c>
      <c r="C66" s="2">
        <v>2</v>
      </c>
      <c r="D66" s="3">
        <v>3</v>
      </c>
    </row>
    <row r="67" spans="1:5" x14ac:dyDescent="0.25">
      <c r="A67">
        <v>66</v>
      </c>
      <c r="C67" s="2">
        <v>2</v>
      </c>
      <c r="D67" s="3">
        <v>3</v>
      </c>
    </row>
    <row r="68" spans="1:5" x14ac:dyDescent="0.25">
      <c r="A68">
        <v>67</v>
      </c>
      <c r="D68" s="3">
        <v>3</v>
      </c>
      <c r="E68" s="4">
        <v>4</v>
      </c>
    </row>
    <row r="69" spans="1:5" x14ac:dyDescent="0.25">
      <c r="A69">
        <v>68</v>
      </c>
      <c r="E69" s="4">
        <v>4</v>
      </c>
    </row>
    <row r="70" spans="1:5" x14ac:dyDescent="0.25">
      <c r="A70">
        <v>69</v>
      </c>
      <c r="E70" s="4">
        <v>4</v>
      </c>
    </row>
    <row r="71" spans="1:5" x14ac:dyDescent="0.25">
      <c r="A71">
        <v>70</v>
      </c>
      <c r="E71" s="4">
        <v>4</v>
      </c>
    </row>
    <row r="72" spans="1:5" x14ac:dyDescent="0.25">
      <c r="A72">
        <v>71</v>
      </c>
      <c r="E72" s="4">
        <v>4</v>
      </c>
    </row>
    <row r="73" spans="1:5" x14ac:dyDescent="0.25">
      <c r="A73">
        <v>72</v>
      </c>
      <c r="E73" s="4">
        <v>4</v>
      </c>
    </row>
    <row r="74" spans="1:5" x14ac:dyDescent="0.25">
      <c r="A74">
        <v>73</v>
      </c>
      <c r="B74" s="5">
        <v>1</v>
      </c>
      <c r="E74" s="4">
        <v>4</v>
      </c>
    </row>
    <row r="75" spans="1:5" x14ac:dyDescent="0.25">
      <c r="A75">
        <v>74</v>
      </c>
      <c r="B75" s="5">
        <v>1</v>
      </c>
      <c r="E75" s="4">
        <v>4</v>
      </c>
    </row>
    <row r="76" spans="1:5" x14ac:dyDescent="0.25">
      <c r="A76">
        <v>75</v>
      </c>
      <c r="B76" s="5">
        <v>1</v>
      </c>
      <c r="E76" s="4">
        <v>4</v>
      </c>
    </row>
    <row r="77" spans="1:5" x14ac:dyDescent="0.25">
      <c r="A77">
        <v>76</v>
      </c>
      <c r="B77" s="5">
        <v>1</v>
      </c>
    </row>
    <row r="78" spans="1:5" x14ac:dyDescent="0.25">
      <c r="A78">
        <v>77</v>
      </c>
      <c r="B78" s="5">
        <v>1</v>
      </c>
    </row>
    <row r="79" spans="1:5" x14ac:dyDescent="0.25">
      <c r="A79">
        <v>78</v>
      </c>
      <c r="B79" s="5">
        <v>1</v>
      </c>
    </row>
    <row r="80" spans="1:5" x14ac:dyDescent="0.25">
      <c r="A80">
        <v>79</v>
      </c>
      <c r="B80" s="5">
        <v>1</v>
      </c>
    </row>
    <row r="81" spans="1:5" x14ac:dyDescent="0.25">
      <c r="A81">
        <v>80</v>
      </c>
      <c r="B81" s="5">
        <v>1</v>
      </c>
    </row>
    <row r="82" spans="1:5" x14ac:dyDescent="0.25">
      <c r="A82">
        <v>81</v>
      </c>
      <c r="B82" s="5">
        <v>1</v>
      </c>
    </row>
    <row r="83" spans="1:5" x14ac:dyDescent="0.25">
      <c r="A83">
        <v>82</v>
      </c>
      <c r="B83" s="5">
        <v>1</v>
      </c>
    </row>
    <row r="84" spans="1:5" x14ac:dyDescent="0.25">
      <c r="A84">
        <v>83</v>
      </c>
    </row>
    <row r="85" spans="1:5" x14ac:dyDescent="0.25">
      <c r="A85">
        <v>84</v>
      </c>
      <c r="C85" s="2">
        <v>2</v>
      </c>
    </row>
    <row r="86" spans="1:5" x14ac:dyDescent="0.25">
      <c r="A86">
        <v>85</v>
      </c>
      <c r="C86" s="2">
        <v>2</v>
      </c>
      <c r="D86" s="3">
        <v>3</v>
      </c>
    </row>
    <row r="87" spans="1:5" x14ac:dyDescent="0.25">
      <c r="A87">
        <v>86</v>
      </c>
      <c r="C87" s="2">
        <v>2</v>
      </c>
      <c r="D87" s="3">
        <v>3</v>
      </c>
    </row>
    <row r="88" spans="1:5" x14ac:dyDescent="0.25">
      <c r="A88">
        <v>87</v>
      </c>
      <c r="C88" s="2">
        <v>2</v>
      </c>
      <c r="D88" s="3">
        <v>3</v>
      </c>
    </row>
    <row r="89" spans="1:5" x14ac:dyDescent="0.25">
      <c r="A89">
        <v>88</v>
      </c>
      <c r="C89" s="2">
        <v>2</v>
      </c>
      <c r="D89" s="3">
        <v>3</v>
      </c>
    </row>
    <row r="90" spans="1:5" x14ac:dyDescent="0.25">
      <c r="A90">
        <v>89</v>
      </c>
      <c r="C90" s="2">
        <v>2</v>
      </c>
      <c r="D90" s="3">
        <v>3</v>
      </c>
    </row>
    <row r="91" spans="1:5" x14ac:dyDescent="0.25">
      <c r="A91">
        <v>90</v>
      </c>
      <c r="C91" s="2">
        <v>2</v>
      </c>
      <c r="D91" s="3">
        <v>3</v>
      </c>
    </row>
    <row r="92" spans="1:5" x14ac:dyDescent="0.25">
      <c r="A92">
        <v>91</v>
      </c>
      <c r="C92" s="2">
        <v>2</v>
      </c>
      <c r="D92" s="3">
        <v>3</v>
      </c>
      <c r="E92" s="4">
        <v>4</v>
      </c>
    </row>
    <row r="93" spans="1:5" x14ac:dyDescent="0.25">
      <c r="A93">
        <v>92</v>
      </c>
      <c r="D93" s="3">
        <v>3</v>
      </c>
      <c r="E93" s="4">
        <v>4</v>
      </c>
    </row>
    <row r="94" spans="1:5" x14ac:dyDescent="0.25">
      <c r="A94">
        <v>93</v>
      </c>
      <c r="D94" s="3">
        <v>3</v>
      </c>
      <c r="E94" s="4">
        <v>4</v>
      </c>
    </row>
    <row r="95" spans="1:5" x14ac:dyDescent="0.25">
      <c r="A95">
        <v>94</v>
      </c>
      <c r="E95" s="4">
        <v>4</v>
      </c>
    </row>
    <row r="96" spans="1:5" x14ac:dyDescent="0.25">
      <c r="A96">
        <v>95</v>
      </c>
      <c r="E96" s="4">
        <v>4</v>
      </c>
    </row>
    <row r="97" spans="1:5" x14ac:dyDescent="0.25">
      <c r="A97">
        <v>96</v>
      </c>
      <c r="E97" s="4">
        <v>4</v>
      </c>
    </row>
    <row r="98" spans="1:5" x14ac:dyDescent="0.25">
      <c r="A98">
        <v>97</v>
      </c>
      <c r="E98" s="4">
        <v>4</v>
      </c>
    </row>
    <row r="99" spans="1:5" x14ac:dyDescent="0.25">
      <c r="A99">
        <v>98</v>
      </c>
      <c r="E99" s="4">
        <v>4</v>
      </c>
    </row>
    <row r="100" spans="1:5" x14ac:dyDescent="0.25">
      <c r="A100">
        <v>99</v>
      </c>
      <c r="B100" s="5">
        <v>1</v>
      </c>
    </row>
    <row r="101" spans="1:5" x14ac:dyDescent="0.25">
      <c r="A101">
        <v>100</v>
      </c>
      <c r="B101" s="5">
        <v>1</v>
      </c>
    </row>
    <row r="102" spans="1:5" x14ac:dyDescent="0.25">
      <c r="A102">
        <v>101</v>
      </c>
      <c r="B102" s="5">
        <v>1</v>
      </c>
    </row>
    <row r="103" spans="1:5" x14ac:dyDescent="0.25">
      <c r="A103">
        <v>102</v>
      </c>
      <c r="B103" s="5">
        <v>1</v>
      </c>
    </row>
    <row r="104" spans="1:5" x14ac:dyDescent="0.25">
      <c r="A104">
        <v>103</v>
      </c>
      <c r="B104" s="5">
        <v>1</v>
      </c>
    </row>
    <row r="105" spans="1:5" x14ac:dyDescent="0.25">
      <c r="A105">
        <v>104</v>
      </c>
      <c r="B105" s="5">
        <v>1</v>
      </c>
    </row>
    <row r="106" spans="1:5" x14ac:dyDescent="0.25">
      <c r="A106">
        <v>105</v>
      </c>
      <c r="B106" s="5">
        <v>1</v>
      </c>
    </row>
    <row r="107" spans="1:5" x14ac:dyDescent="0.25">
      <c r="A107">
        <v>106</v>
      </c>
      <c r="B107" s="5">
        <v>1</v>
      </c>
    </row>
    <row r="108" spans="1:5" x14ac:dyDescent="0.25">
      <c r="A108">
        <v>107</v>
      </c>
      <c r="B108" s="5">
        <v>1</v>
      </c>
      <c r="C108" s="2">
        <v>2</v>
      </c>
    </row>
    <row r="109" spans="1:5" x14ac:dyDescent="0.25">
      <c r="A109">
        <v>108</v>
      </c>
      <c r="C109" s="2">
        <v>2</v>
      </c>
    </row>
    <row r="110" spans="1:5" x14ac:dyDescent="0.25">
      <c r="A110">
        <v>109</v>
      </c>
      <c r="C110" s="2">
        <v>2</v>
      </c>
      <c r="D110" s="3">
        <v>3</v>
      </c>
    </row>
    <row r="111" spans="1:5" x14ac:dyDescent="0.25">
      <c r="A111">
        <v>110</v>
      </c>
      <c r="C111" s="2">
        <v>2</v>
      </c>
      <c r="D111" s="3">
        <v>3</v>
      </c>
    </row>
    <row r="112" spans="1:5" x14ac:dyDescent="0.25">
      <c r="A112">
        <v>111</v>
      </c>
      <c r="C112" s="2">
        <v>2</v>
      </c>
      <c r="D112" s="3">
        <v>3</v>
      </c>
    </row>
    <row r="113" spans="1:5" x14ac:dyDescent="0.25">
      <c r="A113">
        <v>112</v>
      </c>
      <c r="C113" s="2">
        <v>2</v>
      </c>
      <c r="D113" s="3">
        <v>3</v>
      </c>
    </row>
    <row r="114" spans="1:5" x14ac:dyDescent="0.25">
      <c r="A114">
        <v>113</v>
      </c>
      <c r="C114" s="2">
        <v>2</v>
      </c>
      <c r="D114" s="3">
        <v>3</v>
      </c>
    </row>
    <row r="115" spans="1:5" x14ac:dyDescent="0.25">
      <c r="A115">
        <v>114</v>
      </c>
      <c r="D115" s="3">
        <v>3</v>
      </c>
      <c r="E115" s="4">
        <v>4</v>
      </c>
    </row>
    <row r="116" spans="1:5" x14ac:dyDescent="0.25">
      <c r="A116">
        <v>115</v>
      </c>
      <c r="D116" s="3">
        <v>3</v>
      </c>
      <c r="E116" s="4">
        <v>4</v>
      </c>
    </row>
    <row r="117" spans="1:5" x14ac:dyDescent="0.25">
      <c r="A117">
        <v>116</v>
      </c>
      <c r="D117" s="3">
        <v>3</v>
      </c>
      <c r="E117" s="4">
        <v>4</v>
      </c>
    </row>
    <row r="118" spans="1:5" x14ac:dyDescent="0.25">
      <c r="A118">
        <v>117</v>
      </c>
      <c r="D118" s="3">
        <v>3</v>
      </c>
      <c r="E118" s="4">
        <v>4</v>
      </c>
    </row>
    <row r="119" spans="1:5" x14ac:dyDescent="0.25">
      <c r="A119">
        <v>118</v>
      </c>
      <c r="D119" s="3">
        <v>3</v>
      </c>
      <c r="E119" s="4">
        <v>4</v>
      </c>
    </row>
    <row r="120" spans="1:5" x14ac:dyDescent="0.25">
      <c r="A120">
        <v>119</v>
      </c>
      <c r="E120" s="4">
        <v>4</v>
      </c>
    </row>
    <row r="121" spans="1:5" x14ac:dyDescent="0.25">
      <c r="A121">
        <v>120</v>
      </c>
      <c r="E121" s="4">
        <v>4</v>
      </c>
    </row>
    <row r="122" spans="1:5" x14ac:dyDescent="0.25">
      <c r="A122">
        <v>121</v>
      </c>
      <c r="E122" s="4">
        <v>4</v>
      </c>
    </row>
    <row r="123" spans="1:5" x14ac:dyDescent="0.25">
      <c r="A123">
        <v>122</v>
      </c>
      <c r="B123" s="5">
        <v>1</v>
      </c>
    </row>
    <row r="124" spans="1:5" x14ac:dyDescent="0.25">
      <c r="A124">
        <v>123</v>
      </c>
      <c r="B124" s="5">
        <v>1</v>
      </c>
    </row>
    <row r="125" spans="1:5" x14ac:dyDescent="0.25">
      <c r="A125">
        <v>124</v>
      </c>
      <c r="B125" s="5">
        <v>1</v>
      </c>
    </row>
    <row r="126" spans="1:5" x14ac:dyDescent="0.25">
      <c r="A126">
        <v>125</v>
      </c>
      <c r="B126" s="5">
        <v>1</v>
      </c>
    </row>
    <row r="127" spans="1:5" x14ac:dyDescent="0.25">
      <c r="A127">
        <v>126</v>
      </c>
      <c r="B127" s="5">
        <v>1</v>
      </c>
    </row>
    <row r="128" spans="1:5" x14ac:dyDescent="0.25">
      <c r="A128">
        <v>127</v>
      </c>
      <c r="B128" s="5">
        <v>1</v>
      </c>
    </row>
    <row r="129" spans="1:5" x14ac:dyDescent="0.25">
      <c r="A129">
        <v>128</v>
      </c>
      <c r="B129" s="5">
        <v>1</v>
      </c>
    </row>
    <row r="130" spans="1:5" x14ac:dyDescent="0.25">
      <c r="A130">
        <v>129</v>
      </c>
      <c r="B130" s="5">
        <v>1</v>
      </c>
    </row>
    <row r="131" spans="1:5" x14ac:dyDescent="0.25">
      <c r="A131">
        <v>130</v>
      </c>
      <c r="B131" s="5">
        <v>1</v>
      </c>
      <c r="C131" s="2">
        <v>2</v>
      </c>
    </row>
    <row r="132" spans="1:5" x14ac:dyDescent="0.25">
      <c r="A132">
        <v>131</v>
      </c>
      <c r="B132" s="5">
        <v>1</v>
      </c>
      <c r="C132" s="2">
        <v>2</v>
      </c>
    </row>
    <row r="133" spans="1:5" x14ac:dyDescent="0.25">
      <c r="A133">
        <v>132</v>
      </c>
      <c r="C133" s="2">
        <v>2</v>
      </c>
    </row>
    <row r="134" spans="1:5" x14ac:dyDescent="0.25">
      <c r="A134">
        <v>133</v>
      </c>
      <c r="C134" s="2">
        <v>2</v>
      </c>
    </row>
    <row r="135" spans="1:5" x14ac:dyDescent="0.25">
      <c r="A135">
        <v>134</v>
      </c>
      <c r="C135" s="2">
        <v>2</v>
      </c>
      <c r="D135" s="3">
        <v>3</v>
      </c>
    </row>
    <row r="136" spans="1:5" x14ac:dyDescent="0.25">
      <c r="A136">
        <v>135</v>
      </c>
      <c r="C136" s="2">
        <v>2</v>
      </c>
      <c r="D136" s="3">
        <v>3</v>
      </c>
    </row>
    <row r="137" spans="1:5" x14ac:dyDescent="0.25">
      <c r="A137">
        <v>136</v>
      </c>
      <c r="C137" s="2">
        <v>2</v>
      </c>
      <c r="D137" s="3">
        <v>3</v>
      </c>
    </row>
    <row r="138" spans="1:5" x14ac:dyDescent="0.25">
      <c r="A138">
        <v>137</v>
      </c>
      <c r="C138" s="2">
        <v>2</v>
      </c>
      <c r="D138" s="3">
        <v>3</v>
      </c>
    </row>
    <row r="139" spans="1:5" x14ac:dyDescent="0.25">
      <c r="A139">
        <v>138</v>
      </c>
      <c r="C139" s="2">
        <v>2</v>
      </c>
      <c r="D139" s="3">
        <v>3</v>
      </c>
    </row>
    <row r="140" spans="1:5" x14ac:dyDescent="0.25">
      <c r="A140">
        <v>139</v>
      </c>
      <c r="D140" s="3">
        <v>3</v>
      </c>
      <c r="E140" s="4">
        <v>4</v>
      </c>
    </row>
    <row r="141" spans="1:5" x14ac:dyDescent="0.25">
      <c r="A141">
        <v>140</v>
      </c>
      <c r="D141" s="3">
        <v>3</v>
      </c>
      <c r="E141" s="4">
        <v>4</v>
      </c>
    </row>
    <row r="142" spans="1:5" x14ac:dyDescent="0.25">
      <c r="A142">
        <v>141</v>
      </c>
      <c r="D142" s="3">
        <v>3</v>
      </c>
      <c r="E142" s="4">
        <v>4</v>
      </c>
    </row>
    <row r="143" spans="1:5" x14ac:dyDescent="0.25">
      <c r="A143">
        <v>142</v>
      </c>
      <c r="D143" s="3">
        <v>3</v>
      </c>
      <c r="E143" s="4">
        <v>4</v>
      </c>
    </row>
    <row r="144" spans="1:5" x14ac:dyDescent="0.25">
      <c r="A144">
        <v>143</v>
      </c>
      <c r="D144" s="3">
        <v>3</v>
      </c>
      <c r="E144" s="4">
        <v>4</v>
      </c>
    </row>
    <row r="145" spans="1:5" x14ac:dyDescent="0.25">
      <c r="A145">
        <v>144</v>
      </c>
      <c r="B145" s="5">
        <v>1</v>
      </c>
      <c r="E145" s="4">
        <v>4</v>
      </c>
    </row>
    <row r="146" spans="1:5" x14ac:dyDescent="0.25">
      <c r="A146">
        <v>145</v>
      </c>
      <c r="B146" s="5">
        <v>1</v>
      </c>
      <c r="E146" s="4">
        <v>4</v>
      </c>
    </row>
    <row r="147" spans="1:5" x14ac:dyDescent="0.25">
      <c r="A147">
        <v>146</v>
      </c>
      <c r="B147" s="5">
        <v>1</v>
      </c>
      <c r="E147" s="4">
        <v>4</v>
      </c>
    </row>
    <row r="148" spans="1:5" x14ac:dyDescent="0.25">
      <c r="A148">
        <v>147</v>
      </c>
      <c r="B148" s="5">
        <v>1</v>
      </c>
      <c r="E148" s="4">
        <v>4</v>
      </c>
    </row>
    <row r="149" spans="1:5" x14ac:dyDescent="0.25">
      <c r="A149">
        <v>148</v>
      </c>
      <c r="B149" s="5">
        <v>1</v>
      </c>
      <c r="E149" s="4">
        <v>4</v>
      </c>
    </row>
    <row r="150" spans="1:5" x14ac:dyDescent="0.25">
      <c r="A150">
        <v>149</v>
      </c>
      <c r="B150" s="5">
        <v>1</v>
      </c>
    </row>
    <row r="151" spans="1:5" x14ac:dyDescent="0.25">
      <c r="A151">
        <v>150</v>
      </c>
      <c r="B151" s="5">
        <v>1</v>
      </c>
    </row>
    <row r="152" spans="1:5" x14ac:dyDescent="0.25">
      <c r="A152">
        <v>151</v>
      </c>
      <c r="B152" s="5">
        <v>1</v>
      </c>
    </row>
    <row r="153" spans="1:5" x14ac:dyDescent="0.25">
      <c r="A153">
        <v>152</v>
      </c>
      <c r="B153" s="5">
        <v>1</v>
      </c>
      <c r="C153" s="2">
        <v>2</v>
      </c>
    </row>
    <row r="154" spans="1:5" x14ac:dyDescent="0.25">
      <c r="A154">
        <v>153</v>
      </c>
      <c r="B154" s="5">
        <v>1</v>
      </c>
      <c r="C154" s="2">
        <v>2</v>
      </c>
    </row>
    <row r="155" spans="1:5" x14ac:dyDescent="0.25">
      <c r="A155">
        <v>154</v>
      </c>
      <c r="B155" s="5">
        <v>1</v>
      </c>
      <c r="C155" s="2">
        <v>2</v>
      </c>
    </row>
    <row r="156" spans="1:5" x14ac:dyDescent="0.25">
      <c r="A156">
        <v>155</v>
      </c>
      <c r="C156" s="2">
        <v>2</v>
      </c>
    </row>
    <row r="157" spans="1:5" x14ac:dyDescent="0.25">
      <c r="A157">
        <v>156</v>
      </c>
      <c r="C157" s="2">
        <v>2</v>
      </c>
    </row>
    <row r="158" spans="1:5" x14ac:dyDescent="0.25">
      <c r="A158">
        <v>157</v>
      </c>
      <c r="C158" s="2">
        <v>2</v>
      </c>
    </row>
    <row r="159" spans="1:5" x14ac:dyDescent="0.25">
      <c r="A159">
        <v>158</v>
      </c>
      <c r="C159" s="2">
        <v>2</v>
      </c>
    </row>
    <row r="160" spans="1:5" x14ac:dyDescent="0.25">
      <c r="A160">
        <v>159</v>
      </c>
      <c r="C160" s="2">
        <v>2</v>
      </c>
      <c r="D160" s="3">
        <v>3</v>
      </c>
    </row>
    <row r="161" spans="1:5" x14ac:dyDescent="0.25">
      <c r="A161">
        <v>160</v>
      </c>
      <c r="C161" s="2">
        <v>2</v>
      </c>
      <c r="D161" s="3">
        <v>3</v>
      </c>
    </row>
    <row r="162" spans="1:5" x14ac:dyDescent="0.25">
      <c r="A162">
        <v>161</v>
      </c>
      <c r="C162" s="2">
        <v>2</v>
      </c>
      <c r="D162" s="3">
        <v>3</v>
      </c>
    </row>
    <row r="163" spans="1:5" x14ac:dyDescent="0.25">
      <c r="A163">
        <v>162</v>
      </c>
      <c r="C163" s="2">
        <v>2</v>
      </c>
      <c r="D163" s="3">
        <v>3</v>
      </c>
      <c r="E163" s="4">
        <v>4</v>
      </c>
    </row>
    <row r="164" spans="1:5" x14ac:dyDescent="0.25">
      <c r="A164">
        <v>163</v>
      </c>
      <c r="D164" s="3">
        <v>3</v>
      </c>
      <c r="E164" s="4">
        <v>4</v>
      </c>
    </row>
    <row r="165" spans="1:5" x14ac:dyDescent="0.25">
      <c r="A165">
        <v>164</v>
      </c>
      <c r="D165" s="3">
        <v>3</v>
      </c>
      <c r="E165" s="4">
        <v>4</v>
      </c>
    </row>
    <row r="166" spans="1:5" x14ac:dyDescent="0.25">
      <c r="A166">
        <v>165</v>
      </c>
      <c r="D166" s="3">
        <v>3</v>
      </c>
      <c r="E166" s="4">
        <v>4</v>
      </c>
    </row>
    <row r="167" spans="1:5" x14ac:dyDescent="0.25">
      <c r="A167">
        <v>166</v>
      </c>
      <c r="D167" s="3">
        <v>3</v>
      </c>
      <c r="E167" s="4">
        <v>4</v>
      </c>
    </row>
    <row r="168" spans="1:5" x14ac:dyDescent="0.25">
      <c r="A168">
        <v>167</v>
      </c>
      <c r="D168" s="3">
        <v>3</v>
      </c>
      <c r="E168" s="4">
        <v>4</v>
      </c>
    </row>
    <row r="169" spans="1:5" x14ac:dyDescent="0.25">
      <c r="A169">
        <v>168</v>
      </c>
      <c r="B169" s="5">
        <v>1</v>
      </c>
      <c r="D169" s="3">
        <v>3</v>
      </c>
      <c r="E169" s="4">
        <v>4</v>
      </c>
    </row>
    <row r="170" spans="1:5" x14ac:dyDescent="0.25">
      <c r="A170">
        <v>169</v>
      </c>
      <c r="B170" s="5">
        <v>1</v>
      </c>
      <c r="E170" s="4">
        <v>4</v>
      </c>
    </row>
    <row r="171" spans="1:5" x14ac:dyDescent="0.25">
      <c r="A171">
        <v>170</v>
      </c>
      <c r="B171" s="5">
        <v>1</v>
      </c>
      <c r="E171" s="4">
        <v>4</v>
      </c>
    </row>
    <row r="172" spans="1:5" x14ac:dyDescent="0.25">
      <c r="A172">
        <v>171</v>
      </c>
      <c r="B172" s="5">
        <v>1</v>
      </c>
      <c r="E172" s="4">
        <v>4</v>
      </c>
    </row>
    <row r="173" spans="1:5" x14ac:dyDescent="0.25">
      <c r="A173">
        <v>172</v>
      </c>
      <c r="B173" s="5">
        <v>1</v>
      </c>
      <c r="E173" s="4">
        <v>4</v>
      </c>
    </row>
    <row r="174" spans="1:5" x14ac:dyDescent="0.25">
      <c r="A174">
        <v>173</v>
      </c>
      <c r="B174" s="5">
        <v>1</v>
      </c>
      <c r="E174" s="4">
        <v>4</v>
      </c>
    </row>
    <row r="175" spans="1:5" x14ac:dyDescent="0.25">
      <c r="A175">
        <v>174</v>
      </c>
      <c r="B175" s="5">
        <v>1</v>
      </c>
    </row>
    <row r="176" spans="1:5" x14ac:dyDescent="0.25">
      <c r="A176">
        <v>175</v>
      </c>
      <c r="B176" s="5">
        <v>1</v>
      </c>
    </row>
    <row r="177" spans="1:5" x14ac:dyDescent="0.25">
      <c r="A177">
        <v>176</v>
      </c>
      <c r="B177" s="5">
        <v>1</v>
      </c>
    </row>
    <row r="178" spans="1:5" x14ac:dyDescent="0.25">
      <c r="A178">
        <v>177</v>
      </c>
      <c r="B178" s="5">
        <v>1</v>
      </c>
    </row>
    <row r="179" spans="1:5" x14ac:dyDescent="0.25">
      <c r="A179">
        <v>178</v>
      </c>
      <c r="B179" s="5">
        <v>1</v>
      </c>
      <c r="C179" s="2">
        <v>2</v>
      </c>
    </row>
    <row r="180" spans="1:5" x14ac:dyDescent="0.25">
      <c r="A180">
        <v>179</v>
      </c>
      <c r="B180" s="5">
        <v>1</v>
      </c>
      <c r="C180" s="2">
        <v>2</v>
      </c>
    </row>
    <row r="181" spans="1:5" x14ac:dyDescent="0.25">
      <c r="A181">
        <v>180</v>
      </c>
      <c r="B181" s="5">
        <v>1</v>
      </c>
      <c r="C181" s="2">
        <v>2</v>
      </c>
    </row>
    <row r="182" spans="1:5" x14ac:dyDescent="0.25">
      <c r="A182">
        <v>181</v>
      </c>
      <c r="B182" s="5">
        <v>1</v>
      </c>
      <c r="C182" s="2">
        <v>2</v>
      </c>
    </row>
    <row r="183" spans="1:5" x14ac:dyDescent="0.25">
      <c r="A183">
        <v>182</v>
      </c>
      <c r="C183" s="2">
        <v>2</v>
      </c>
    </row>
    <row r="184" spans="1:5" x14ac:dyDescent="0.25">
      <c r="A184">
        <v>183</v>
      </c>
      <c r="C184" s="2">
        <v>2</v>
      </c>
    </row>
    <row r="185" spans="1:5" x14ac:dyDescent="0.25">
      <c r="A185">
        <v>184</v>
      </c>
      <c r="C185" s="2">
        <v>2</v>
      </c>
      <c r="D185" s="3">
        <v>3</v>
      </c>
    </row>
    <row r="186" spans="1:5" x14ac:dyDescent="0.25">
      <c r="A186">
        <v>185</v>
      </c>
      <c r="C186" s="2">
        <v>2</v>
      </c>
      <c r="D186" s="3">
        <v>3</v>
      </c>
    </row>
    <row r="187" spans="1:5" x14ac:dyDescent="0.25">
      <c r="A187">
        <v>186</v>
      </c>
      <c r="C187" s="2">
        <v>2</v>
      </c>
      <c r="D187" s="3">
        <v>3</v>
      </c>
    </row>
    <row r="188" spans="1:5" x14ac:dyDescent="0.25">
      <c r="A188">
        <v>187</v>
      </c>
      <c r="C188" s="2">
        <v>2</v>
      </c>
      <c r="D188" s="3">
        <v>3</v>
      </c>
    </row>
    <row r="189" spans="1:5" x14ac:dyDescent="0.25">
      <c r="A189">
        <v>188</v>
      </c>
      <c r="C189" s="2">
        <v>2</v>
      </c>
      <c r="D189" s="3">
        <v>3</v>
      </c>
    </row>
    <row r="190" spans="1:5" x14ac:dyDescent="0.25">
      <c r="A190">
        <v>189</v>
      </c>
      <c r="C190" s="2">
        <v>2</v>
      </c>
      <c r="D190" s="3">
        <v>3</v>
      </c>
    </row>
    <row r="191" spans="1:5" x14ac:dyDescent="0.25">
      <c r="A191">
        <v>190</v>
      </c>
      <c r="C191" s="2">
        <v>2</v>
      </c>
      <c r="D191" s="3">
        <v>3</v>
      </c>
      <c r="E191" s="4">
        <v>4</v>
      </c>
    </row>
    <row r="192" spans="1:5" x14ac:dyDescent="0.25">
      <c r="A192">
        <v>191</v>
      </c>
      <c r="C192" s="2">
        <v>2</v>
      </c>
      <c r="D192" s="3">
        <v>3</v>
      </c>
      <c r="E192" s="4">
        <v>4</v>
      </c>
    </row>
    <row r="193" spans="1:5" x14ac:dyDescent="0.25">
      <c r="A193">
        <v>192</v>
      </c>
      <c r="D193" s="3">
        <v>3</v>
      </c>
      <c r="E193" s="4">
        <v>4</v>
      </c>
    </row>
    <row r="194" spans="1:5" x14ac:dyDescent="0.25">
      <c r="A194">
        <v>193</v>
      </c>
      <c r="B194" s="5">
        <v>1</v>
      </c>
      <c r="D194" s="3">
        <v>3</v>
      </c>
      <c r="E194" s="4">
        <v>4</v>
      </c>
    </row>
    <row r="195" spans="1:5" x14ac:dyDescent="0.25">
      <c r="A195">
        <v>194</v>
      </c>
      <c r="B195" s="5">
        <v>1</v>
      </c>
      <c r="D195" s="3">
        <v>3</v>
      </c>
      <c r="E195" s="4">
        <v>4</v>
      </c>
    </row>
    <row r="196" spans="1:5" x14ac:dyDescent="0.25">
      <c r="A196">
        <v>195</v>
      </c>
      <c r="B196" s="5">
        <v>1</v>
      </c>
      <c r="D196" s="3">
        <v>3</v>
      </c>
      <c r="E196" s="4">
        <v>4</v>
      </c>
    </row>
    <row r="197" spans="1:5" x14ac:dyDescent="0.25">
      <c r="A197">
        <v>196</v>
      </c>
      <c r="B197" s="5">
        <v>1</v>
      </c>
      <c r="D197" s="3">
        <v>3</v>
      </c>
      <c r="E197" s="4">
        <v>4</v>
      </c>
    </row>
    <row r="198" spans="1:5" x14ac:dyDescent="0.25">
      <c r="A198">
        <v>197</v>
      </c>
      <c r="B198" s="5">
        <v>1</v>
      </c>
      <c r="E198" s="4">
        <v>4</v>
      </c>
    </row>
    <row r="199" spans="1:5" x14ac:dyDescent="0.25">
      <c r="A199">
        <v>198</v>
      </c>
      <c r="B199" s="5">
        <v>1</v>
      </c>
      <c r="E199" s="4">
        <v>4</v>
      </c>
    </row>
    <row r="200" spans="1:5" x14ac:dyDescent="0.25">
      <c r="A200">
        <v>199</v>
      </c>
      <c r="B200" s="5">
        <v>1</v>
      </c>
      <c r="E200" s="4">
        <v>4</v>
      </c>
    </row>
    <row r="201" spans="1:5" x14ac:dyDescent="0.25">
      <c r="A201">
        <v>200</v>
      </c>
      <c r="B201" s="5">
        <v>1</v>
      </c>
      <c r="E201" s="4">
        <v>4</v>
      </c>
    </row>
    <row r="202" spans="1:5" x14ac:dyDescent="0.25">
      <c r="A202">
        <v>201</v>
      </c>
      <c r="B202" s="5">
        <v>1</v>
      </c>
      <c r="E202" s="4">
        <v>4</v>
      </c>
    </row>
    <row r="203" spans="1:5" x14ac:dyDescent="0.25">
      <c r="A203">
        <v>202</v>
      </c>
      <c r="B203" s="5">
        <v>1</v>
      </c>
      <c r="E203" s="4">
        <v>4</v>
      </c>
    </row>
    <row r="204" spans="1:5" x14ac:dyDescent="0.25">
      <c r="A204">
        <v>203</v>
      </c>
      <c r="B204" s="5">
        <v>1</v>
      </c>
      <c r="E204" s="4">
        <v>4</v>
      </c>
    </row>
    <row r="205" spans="1:5" x14ac:dyDescent="0.25">
      <c r="A205">
        <v>204</v>
      </c>
      <c r="B205" s="5">
        <v>1</v>
      </c>
      <c r="E205" s="4">
        <v>4</v>
      </c>
    </row>
    <row r="206" spans="1:5" x14ac:dyDescent="0.25">
      <c r="A206">
        <v>205</v>
      </c>
      <c r="B206" s="5">
        <v>1</v>
      </c>
      <c r="C206" s="2">
        <v>2</v>
      </c>
      <c r="E206" s="4">
        <v>4</v>
      </c>
    </row>
    <row r="207" spans="1:5" x14ac:dyDescent="0.25">
      <c r="A207">
        <v>206</v>
      </c>
      <c r="B207" s="5">
        <v>1</v>
      </c>
      <c r="C207" s="2">
        <v>2</v>
      </c>
      <c r="E207" s="4">
        <v>4</v>
      </c>
    </row>
    <row r="208" spans="1:5" x14ac:dyDescent="0.25">
      <c r="A208">
        <v>207</v>
      </c>
      <c r="B208" s="5">
        <v>1</v>
      </c>
      <c r="C208" s="2">
        <v>2</v>
      </c>
    </row>
    <row r="209" spans="1:6" x14ac:dyDescent="0.25">
      <c r="A209">
        <v>208</v>
      </c>
      <c r="B209" s="5">
        <v>1</v>
      </c>
      <c r="C209" s="2">
        <v>2</v>
      </c>
    </row>
    <row r="210" spans="1:6" x14ac:dyDescent="0.25">
      <c r="A210">
        <v>209</v>
      </c>
      <c r="B210" s="5">
        <v>1</v>
      </c>
      <c r="C210" s="2">
        <v>2</v>
      </c>
    </row>
    <row r="211" spans="1:6" x14ac:dyDescent="0.25">
      <c r="A211">
        <v>210</v>
      </c>
      <c r="B211" s="5">
        <v>1</v>
      </c>
      <c r="C211" s="2">
        <v>2</v>
      </c>
    </row>
    <row r="212" spans="1:6" x14ac:dyDescent="0.25">
      <c r="A212">
        <v>211</v>
      </c>
      <c r="B212" s="5">
        <v>1</v>
      </c>
      <c r="C212" s="2">
        <v>2</v>
      </c>
    </row>
    <row r="213" spans="1:6" x14ac:dyDescent="0.25">
      <c r="A213">
        <v>212</v>
      </c>
      <c r="C213" s="2">
        <v>2</v>
      </c>
    </row>
    <row r="214" spans="1:6" x14ac:dyDescent="0.25">
      <c r="A214">
        <v>213</v>
      </c>
      <c r="C214" s="2">
        <v>2</v>
      </c>
      <c r="D214" s="3">
        <v>3</v>
      </c>
      <c r="F214" t="s">
        <v>22</v>
      </c>
    </row>
    <row r="215" spans="1:6" x14ac:dyDescent="0.25">
      <c r="A215">
        <v>214</v>
      </c>
    </row>
    <row r="216" spans="1:6" x14ac:dyDescent="0.25">
      <c r="A216">
        <v>215</v>
      </c>
      <c r="F216" t="s">
        <v>22</v>
      </c>
    </row>
    <row r="217" spans="1:6" x14ac:dyDescent="0.25">
      <c r="A217">
        <v>216</v>
      </c>
      <c r="C217" s="2">
        <v>2</v>
      </c>
    </row>
    <row r="218" spans="1:6" x14ac:dyDescent="0.25">
      <c r="A218">
        <v>217</v>
      </c>
      <c r="C218" s="2">
        <v>2</v>
      </c>
    </row>
    <row r="219" spans="1:6" x14ac:dyDescent="0.25">
      <c r="A219">
        <v>218</v>
      </c>
      <c r="C219" s="2">
        <v>2</v>
      </c>
    </row>
    <row r="220" spans="1:6" x14ac:dyDescent="0.25">
      <c r="A220">
        <v>219</v>
      </c>
      <c r="C220" s="2">
        <v>2</v>
      </c>
    </row>
    <row r="221" spans="1:6" x14ac:dyDescent="0.25">
      <c r="A221">
        <v>220</v>
      </c>
      <c r="C221" s="2">
        <v>2</v>
      </c>
    </row>
    <row r="222" spans="1:6" x14ac:dyDescent="0.25">
      <c r="A222">
        <v>221</v>
      </c>
      <c r="C222" s="2">
        <v>2</v>
      </c>
    </row>
    <row r="223" spans="1:6" x14ac:dyDescent="0.25">
      <c r="A223">
        <v>222</v>
      </c>
      <c r="C223" s="2">
        <v>2</v>
      </c>
    </row>
    <row r="224" spans="1:6" x14ac:dyDescent="0.25">
      <c r="A224">
        <v>223</v>
      </c>
      <c r="C224" s="2">
        <v>2</v>
      </c>
    </row>
    <row r="225" spans="1:5" x14ac:dyDescent="0.25">
      <c r="A225">
        <v>224</v>
      </c>
      <c r="C225" s="2">
        <v>2</v>
      </c>
    </row>
    <row r="226" spans="1:5" x14ac:dyDescent="0.25">
      <c r="A226">
        <v>225</v>
      </c>
      <c r="C226" s="2">
        <v>2</v>
      </c>
    </row>
    <row r="227" spans="1:5" x14ac:dyDescent="0.25">
      <c r="A227">
        <v>226</v>
      </c>
      <c r="C227" s="2">
        <v>2</v>
      </c>
    </row>
    <row r="228" spans="1:5" x14ac:dyDescent="0.25">
      <c r="A228">
        <v>227</v>
      </c>
      <c r="C228" s="2">
        <v>2</v>
      </c>
    </row>
    <row r="229" spans="1:5" x14ac:dyDescent="0.25">
      <c r="A229">
        <v>228</v>
      </c>
      <c r="C229" s="2">
        <v>2</v>
      </c>
    </row>
    <row r="230" spans="1:5" x14ac:dyDescent="0.25">
      <c r="A230">
        <v>229</v>
      </c>
      <c r="C230" s="2">
        <v>2</v>
      </c>
      <c r="E230" s="4">
        <v>4</v>
      </c>
    </row>
    <row r="231" spans="1:5" x14ac:dyDescent="0.25">
      <c r="A231">
        <v>230</v>
      </c>
      <c r="C231" s="2">
        <v>2</v>
      </c>
      <c r="E231" s="4">
        <v>4</v>
      </c>
    </row>
    <row r="232" spans="1:5" x14ac:dyDescent="0.25">
      <c r="A232">
        <v>231</v>
      </c>
      <c r="E232" s="4">
        <v>4</v>
      </c>
    </row>
    <row r="233" spans="1:5" x14ac:dyDescent="0.25">
      <c r="A233">
        <v>232</v>
      </c>
      <c r="E233" s="4">
        <v>4</v>
      </c>
    </row>
    <row r="234" spans="1:5" x14ac:dyDescent="0.25">
      <c r="A234">
        <v>233</v>
      </c>
      <c r="B234" s="5">
        <v>1</v>
      </c>
      <c r="E234" s="4">
        <v>4</v>
      </c>
    </row>
    <row r="235" spans="1:5" x14ac:dyDescent="0.25">
      <c r="A235">
        <v>234</v>
      </c>
      <c r="B235" s="5">
        <v>1</v>
      </c>
      <c r="E235" s="4">
        <v>4</v>
      </c>
    </row>
    <row r="236" spans="1:5" x14ac:dyDescent="0.25">
      <c r="A236">
        <v>235</v>
      </c>
      <c r="B236" s="5">
        <v>1</v>
      </c>
      <c r="E236" s="4">
        <v>4</v>
      </c>
    </row>
    <row r="237" spans="1:5" x14ac:dyDescent="0.25">
      <c r="A237">
        <v>236</v>
      </c>
      <c r="B237" s="5">
        <v>1</v>
      </c>
      <c r="E237" s="4">
        <v>4</v>
      </c>
    </row>
    <row r="238" spans="1:5" x14ac:dyDescent="0.25">
      <c r="A238">
        <v>237</v>
      </c>
      <c r="B238" s="5">
        <v>1</v>
      </c>
      <c r="E238" s="4">
        <v>4</v>
      </c>
    </row>
    <row r="239" spans="1:5" x14ac:dyDescent="0.25">
      <c r="A239">
        <v>238</v>
      </c>
      <c r="B239" s="5">
        <v>1</v>
      </c>
      <c r="E239" s="4">
        <v>4</v>
      </c>
    </row>
    <row r="240" spans="1:5" x14ac:dyDescent="0.25">
      <c r="A240">
        <v>239</v>
      </c>
      <c r="B240" s="5">
        <v>1</v>
      </c>
      <c r="E240" s="4">
        <v>4</v>
      </c>
    </row>
    <row r="241" spans="1:5" x14ac:dyDescent="0.25">
      <c r="A241">
        <v>240</v>
      </c>
      <c r="B241" s="5">
        <v>1</v>
      </c>
      <c r="E241" s="4">
        <v>4</v>
      </c>
    </row>
    <row r="242" spans="1:5" x14ac:dyDescent="0.25">
      <c r="A242">
        <v>241</v>
      </c>
      <c r="B242" s="5">
        <v>1</v>
      </c>
      <c r="E242" s="4">
        <v>4</v>
      </c>
    </row>
    <row r="243" spans="1:5" x14ac:dyDescent="0.25">
      <c r="A243">
        <v>242</v>
      </c>
      <c r="B243" s="5">
        <v>1</v>
      </c>
      <c r="E243" s="4">
        <v>4</v>
      </c>
    </row>
    <row r="244" spans="1:5" x14ac:dyDescent="0.25">
      <c r="A244">
        <v>243</v>
      </c>
      <c r="B244" s="5">
        <v>1</v>
      </c>
    </row>
    <row r="245" spans="1:5" x14ac:dyDescent="0.25">
      <c r="A245">
        <v>244</v>
      </c>
      <c r="B245" s="5">
        <v>1</v>
      </c>
      <c r="D245" s="3">
        <v>3</v>
      </c>
    </row>
    <row r="246" spans="1:5" x14ac:dyDescent="0.25">
      <c r="A246">
        <v>245</v>
      </c>
      <c r="D246" s="3">
        <v>3</v>
      </c>
    </row>
    <row r="247" spans="1:5" x14ac:dyDescent="0.25">
      <c r="A247">
        <v>246</v>
      </c>
      <c r="D247" s="3">
        <v>3</v>
      </c>
    </row>
    <row r="248" spans="1:5" x14ac:dyDescent="0.25">
      <c r="A248">
        <v>247</v>
      </c>
      <c r="D248" s="3">
        <v>3</v>
      </c>
    </row>
    <row r="249" spans="1:5" x14ac:dyDescent="0.25">
      <c r="A249">
        <v>248</v>
      </c>
      <c r="D249" s="3">
        <v>3</v>
      </c>
    </row>
    <row r="250" spans="1:5" x14ac:dyDescent="0.25">
      <c r="A250">
        <v>249</v>
      </c>
      <c r="D250" s="3">
        <v>3</v>
      </c>
    </row>
    <row r="251" spans="1:5" x14ac:dyDescent="0.25">
      <c r="A251">
        <v>250</v>
      </c>
      <c r="C251" s="2">
        <v>2</v>
      </c>
      <c r="D251" s="3">
        <v>3</v>
      </c>
    </row>
    <row r="252" spans="1:5" x14ac:dyDescent="0.25">
      <c r="A252">
        <v>251</v>
      </c>
      <c r="C252" s="2">
        <v>2</v>
      </c>
      <c r="D252" s="3">
        <v>3</v>
      </c>
    </row>
    <row r="253" spans="1:5" x14ac:dyDescent="0.25">
      <c r="A253">
        <v>252</v>
      </c>
      <c r="C253" s="2">
        <v>2</v>
      </c>
      <c r="D253" s="3">
        <v>3</v>
      </c>
    </row>
    <row r="254" spans="1:5" x14ac:dyDescent="0.25">
      <c r="A254">
        <v>253</v>
      </c>
      <c r="C254" s="2">
        <v>2</v>
      </c>
      <c r="D254" s="3">
        <v>3</v>
      </c>
    </row>
    <row r="255" spans="1:5" x14ac:dyDescent="0.25">
      <c r="A255">
        <v>254</v>
      </c>
      <c r="C255" s="2">
        <v>2</v>
      </c>
      <c r="D255" s="3">
        <v>3</v>
      </c>
    </row>
    <row r="256" spans="1:5" x14ac:dyDescent="0.25">
      <c r="A256">
        <v>255</v>
      </c>
      <c r="C256" s="2">
        <v>2</v>
      </c>
      <c r="D256" s="3">
        <v>3</v>
      </c>
    </row>
    <row r="257" spans="1:5" x14ac:dyDescent="0.25">
      <c r="A257">
        <v>256</v>
      </c>
      <c r="C257" s="2">
        <v>2</v>
      </c>
    </row>
    <row r="258" spans="1:5" x14ac:dyDescent="0.25">
      <c r="A258">
        <v>257</v>
      </c>
      <c r="C258" s="2">
        <v>2</v>
      </c>
    </row>
    <row r="259" spans="1:5" x14ac:dyDescent="0.25">
      <c r="A259">
        <v>258</v>
      </c>
      <c r="C259" s="2">
        <v>2</v>
      </c>
    </row>
    <row r="260" spans="1:5" x14ac:dyDescent="0.25">
      <c r="A260">
        <v>259</v>
      </c>
      <c r="C260" s="2">
        <v>2</v>
      </c>
    </row>
    <row r="261" spans="1:5" x14ac:dyDescent="0.25">
      <c r="A261">
        <v>260</v>
      </c>
      <c r="C261" s="2">
        <v>2</v>
      </c>
    </row>
    <row r="262" spans="1:5" x14ac:dyDescent="0.25">
      <c r="A262">
        <v>261</v>
      </c>
    </row>
    <row r="263" spans="1:5" x14ac:dyDescent="0.25">
      <c r="A263">
        <v>262</v>
      </c>
      <c r="E263" s="4">
        <v>4</v>
      </c>
    </row>
    <row r="264" spans="1:5" x14ac:dyDescent="0.25">
      <c r="A264">
        <v>263</v>
      </c>
      <c r="B264" s="5">
        <v>1</v>
      </c>
      <c r="E264" s="4">
        <v>4</v>
      </c>
    </row>
    <row r="265" spans="1:5" x14ac:dyDescent="0.25">
      <c r="A265">
        <v>264</v>
      </c>
      <c r="B265" s="5">
        <v>1</v>
      </c>
      <c r="E265" s="4">
        <v>4</v>
      </c>
    </row>
    <row r="266" spans="1:5" x14ac:dyDescent="0.25">
      <c r="A266">
        <v>265</v>
      </c>
      <c r="B266" s="5">
        <v>1</v>
      </c>
      <c r="E266" s="4">
        <v>4</v>
      </c>
    </row>
    <row r="267" spans="1:5" x14ac:dyDescent="0.25">
      <c r="A267">
        <v>266</v>
      </c>
      <c r="B267" s="5">
        <v>1</v>
      </c>
      <c r="E267" s="4">
        <v>4</v>
      </c>
    </row>
    <row r="268" spans="1:5" x14ac:dyDescent="0.25">
      <c r="A268">
        <v>267</v>
      </c>
      <c r="B268" s="5">
        <v>1</v>
      </c>
      <c r="E268" s="4">
        <v>4</v>
      </c>
    </row>
    <row r="269" spans="1:5" x14ac:dyDescent="0.25">
      <c r="A269">
        <v>268</v>
      </c>
      <c r="B269" s="5">
        <v>1</v>
      </c>
      <c r="E269" s="4">
        <v>4</v>
      </c>
    </row>
    <row r="270" spans="1:5" x14ac:dyDescent="0.25">
      <c r="A270">
        <v>269</v>
      </c>
      <c r="B270" s="5">
        <v>1</v>
      </c>
      <c r="E270" s="4">
        <v>4</v>
      </c>
    </row>
    <row r="271" spans="1:5" x14ac:dyDescent="0.25">
      <c r="A271">
        <v>270</v>
      </c>
      <c r="B271" s="5">
        <v>1</v>
      </c>
      <c r="E271" s="4">
        <v>4</v>
      </c>
    </row>
    <row r="272" spans="1:5" x14ac:dyDescent="0.25">
      <c r="A272">
        <v>271</v>
      </c>
      <c r="B272" s="5">
        <v>1</v>
      </c>
      <c r="E272" s="4">
        <v>4</v>
      </c>
    </row>
    <row r="273" spans="1:4" x14ac:dyDescent="0.25">
      <c r="A273">
        <v>272</v>
      </c>
    </row>
    <row r="274" spans="1:4" x14ac:dyDescent="0.25">
      <c r="A274">
        <v>273</v>
      </c>
      <c r="D274" s="3">
        <v>3</v>
      </c>
    </row>
    <row r="275" spans="1:4" x14ac:dyDescent="0.25">
      <c r="A275">
        <v>274</v>
      </c>
      <c r="D275" s="3">
        <v>3</v>
      </c>
    </row>
    <row r="276" spans="1:4" x14ac:dyDescent="0.25">
      <c r="A276">
        <v>275</v>
      </c>
      <c r="D276" s="3">
        <v>3</v>
      </c>
    </row>
    <row r="277" spans="1:4" x14ac:dyDescent="0.25">
      <c r="A277">
        <v>276</v>
      </c>
      <c r="C277" s="2">
        <v>2</v>
      </c>
      <c r="D277" s="3">
        <v>3</v>
      </c>
    </row>
    <row r="278" spans="1:4" x14ac:dyDescent="0.25">
      <c r="A278">
        <v>277</v>
      </c>
      <c r="C278" s="2">
        <v>2</v>
      </c>
      <c r="D278" s="3">
        <v>3</v>
      </c>
    </row>
    <row r="279" spans="1:4" x14ac:dyDescent="0.25">
      <c r="A279">
        <v>278</v>
      </c>
      <c r="C279" s="2">
        <v>2</v>
      </c>
      <c r="D279" s="3">
        <v>3</v>
      </c>
    </row>
    <row r="280" spans="1:4" x14ac:dyDescent="0.25">
      <c r="A280">
        <v>279</v>
      </c>
      <c r="C280" s="2">
        <v>2</v>
      </c>
      <c r="D280" s="3">
        <v>3</v>
      </c>
    </row>
    <row r="281" spans="1:4" x14ac:dyDescent="0.25">
      <c r="A281">
        <v>280</v>
      </c>
      <c r="C281" s="2">
        <v>2</v>
      </c>
      <c r="D281" s="3">
        <v>3</v>
      </c>
    </row>
    <row r="282" spans="1:4" x14ac:dyDescent="0.25">
      <c r="A282">
        <v>281</v>
      </c>
      <c r="C282" s="2">
        <v>2</v>
      </c>
      <c r="D282" s="3">
        <v>3</v>
      </c>
    </row>
    <row r="283" spans="1:4" x14ac:dyDescent="0.25">
      <c r="A283">
        <v>282</v>
      </c>
      <c r="C283" s="2">
        <v>2</v>
      </c>
    </row>
    <row r="284" spans="1:4" x14ac:dyDescent="0.25">
      <c r="A284">
        <v>283</v>
      </c>
      <c r="C284" s="2">
        <v>2</v>
      </c>
    </row>
    <row r="285" spans="1:4" x14ac:dyDescent="0.25">
      <c r="A285">
        <v>284</v>
      </c>
      <c r="C285" s="2">
        <v>2</v>
      </c>
    </row>
    <row r="286" spans="1:4" x14ac:dyDescent="0.25">
      <c r="A286">
        <v>285</v>
      </c>
    </row>
    <row r="287" spans="1:4" x14ac:dyDescent="0.25">
      <c r="A287">
        <v>286</v>
      </c>
      <c r="B287" s="5">
        <v>1</v>
      </c>
    </row>
    <row r="288" spans="1:4" x14ac:dyDescent="0.25">
      <c r="A288">
        <v>287</v>
      </c>
      <c r="B288" s="5">
        <v>1</v>
      </c>
    </row>
    <row r="289" spans="1:5" x14ac:dyDescent="0.25">
      <c r="A289">
        <v>288</v>
      </c>
      <c r="B289" s="5">
        <v>1</v>
      </c>
    </row>
    <row r="290" spans="1:5" x14ac:dyDescent="0.25">
      <c r="A290">
        <v>289</v>
      </c>
      <c r="B290" s="5">
        <v>1</v>
      </c>
    </row>
    <row r="291" spans="1:5" x14ac:dyDescent="0.25">
      <c r="A291">
        <v>290</v>
      </c>
      <c r="B291" s="5">
        <v>1</v>
      </c>
    </row>
    <row r="292" spans="1:5" x14ac:dyDescent="0.25">
      <c r="A292">
        <v>291</v>
      </c>
      <c r="B292" s="5">
        <v>1</v>
      </c>
    </row>
    <row r="293" spans="1:5" x14ac:dyDescent="0.25">
      <c r="A293">
        <v>292</v>
      </c>
      <c r="B293" s="5">
        <v>1</v>
      </c>
      <c r="E293" s="4">
        <v>4</v>
      </c>
    </row>
    <row r="294" spans="1:5" x14ac:dyDescent="0.25">
      <c r="A294">
        <v>293</v>
      </c>
      <c r="B294" s="5">
        <v>1</v>
      </c>
      <c r="E294" s="4">
        <v>4</v>
      </c>
    </row>
    <row r="295" spans="1:5" x14ac:dyDescent="0.25">
      <c r="A295">
        <v>294</v>
      </c>
      <c r="B295" s="5">
        <v>1</v>
      </c>
      <c r="D295" s="3">
        <v>3</v>
      </c>
      <c r="E295" s="4">
        <v>4</v>
      </c>
    </row>
    <row r="296" spans="1:5" x14ac:dyDescent="0.25">
      <c r="A296">
        <v>295</v>
      </c>
      <c r="D296" s="3">
        <v>3</v>
      </c>
      <c r="E296" s="4">
        <v>4</v>
      </c>
    </row>
    <row r="297" spans="1:5" x14ac:dyDescent="0.25">
      <c r="A297">
        <v>296</v>
      </c>
      <c r="D297" s="3">
        <v>3</v>
      </c>
      <c r="E297" s="4">
        <v>4</v>
      </c>
    </row>
    <row r="298" spans="1:5" x14ac:dyDescent="0.25">
      <c r="A298">
        <v>297</v>
      </c>
      <c r="D298" s="3">
        <v>3</v>
      </c>
      <c r="E298" s="4">
        <v>4</v>
      </c>
    </row>
    <row r="299" spans="1:5" x14ac:dyDescent="0.25">
      <c r="A299">
        <v>298</v>
      </c>
      <c r="D299" s="3">
        <v>3</v>
      </c>
      <c r="E299" s="4">
        <v>4</v>
      </c>
    </row>
    <row r="300" spans="1:5" x14ac:dyDescent="0.25">
      <c r="A300">
        <v>299</v>
      </c>
      <c r="D300" s="3">
        <v>3</v>
      </c>
      <c r="E300" s="4">
        <v>4</v>
      </c>
    </row>
    <row r="301" spans="1:5" x14ac:dyDescent="0.25">
      <c r="A301">
        <v>300</v>
      </c>
      <c r="C301" s="2">
        <v>2</v>
      </c>
      <c r="D301" s="3">
        <v>3</v>
      </c>
    </row>
    <row r="302" spans="1:5" x14ac:dyDescent="0.25">
      <c r="A302">
        <v>301</v>
      </c>
      <c r="C302" s="2">
        <v>2</v>
      </c>
      <c r="D302" s="3">
        <v>3</v>
      </c>
    </row>
    <row r="303" spans="1:5" x14ac:dyDescent="0.25">
      <c r="A303">
        <v>302</v>
      </c>
      <c r="C303" s="2">
        <v>2</v>
      </c>
      <c r="D303" s="3">
        <v>3</v>
      </c>
    </row>
    <row r="304" spans="1:5" x14ac:dyDescent="0.25">
      <c r="A304">
        <v>303</v>
      </c>
      <c r="C304" s="2">
        <v>2</v>
      </c>
    </row>
    <row r="305" spans="1:5" x14ac:dyDescent="0.25">
      <c r="A305">
        <v>304</v>
      </c>
      <c r="C305" s="2">
        <v>2</v>
      </c>
    </row>
    <row r="306" spans="1:5" x14ac:dyDescent="0.25">
      <c r="A306">
        <v>305</v>
      </c>
      <c r="C306" s="2">
        <v>2</v>
      </c>
    </row>
    <row r="307" spans="1:5" x14ac:dyDescent="0.25">
      <c r="A307">
        <v>306</v>
      </c>
      <c r="C307" s="2">
        <v>2</v>
      </c>
    </row>
    <row r="308" spans="1:5" x14ac:dyDescent="0.25">
      <c r="A308">
        <v>307</v>
      </c>
      <c r="C308" s="2">
        <v>2</v>
      </c>
    </row>
    <row r="309" spans="1:5" x14ac:dyDescent="0.25">
      <c r="A309">
        <v>308</v>
      </c>
      <c r="C309" s="2">
        <v>2</v>
      </c>
    </row>
    <row r="310" spans="1:5" x14ac:dyDescent="0.25">
      <c r="A310">
        <v>309</v>
      </c>
      <c r="B310" s="5">
        <v>1</v>
      </c>
      <c r="C310" s="2">
        <v>2</v>
      </c>
    </row>
    <row r="311" spans="1:5" x14ac:dyDescent="0.25">
      <c r="A311">
        <v>310</v>
      </c>
      <c r="B311" s="5">
        <v>1</v>
      </c>
      <c r="C311" s="2">
        <v>2</v>
      </c>
    </row>
    <row r="312" spans="1:5" x14ac:dyDescent="0.25">
      <c r="A312">
        <v>311</v>
      </c>
      <c r="B312" s="5">
        <v>1</v>
      </c>
    </row>
    <row r="313" spans="1:5" x14ac:dyDescent="0.25">
      <c r="A313">
        <v>312</v>
      </c>
      <c r="B313" s="5">
        <v>1</v>
      </c>
    </row>
    <row r="314" spans="1:5" x14ac:dyDescent="0.25">
      <c r="A314">
        <v>313</v>
      </c>
      <c r="B314" s="5">
        <v>1</v>
      </c>
    </row>
    <row r="315" spans="1:5" x14ac:dyDescent="0.25">
      <c r="A315">
        <v>314</v>
      </c>
      <c r="B315" s="5">
        <v>1</v>
      </c>
      <c r="E315" s="4">
        <v>4</v>
      </c>
    </row>
    <row r="316" spans="1:5" x14ac:dyDescent="0.25">
      <c r="A316">
        <v>315</v>
      </c>
      <c r="B316" s="5">
        <v>1</v>
      </c>
      <c r="E316" s="4">
        <v>4</v>
      </c>
    </row>
    <row r="317" spans="1:5" x14ac:dyDescent="0.25">
      <c r="A317">
        <v>316</v>
      </c>
      <c r="B317" s="5">
        <v>1</v>
      </c>
      <c r="D317" s="3">
        <v>3</v>
      </c>
      <c r="E317" s="4">
        <v>4</v>
      </c>
    </row>
    <row r="318" spans="1:5" x14ac:dyDescent="0.25">
      <c r="A318">
        <v>317</v>
      </c>
      <c r="B318" s="5">
        <v>1</v>
      </c>
      <c r="D318" s="3">
        <v>3</v>
      </c>
      <c r="E318" s="4">
        <v>4</v>
      </c>
    </row>
    <row r="319" spans="1:5" x14ac:dyDescent="0.25">
      <c r="A319">
        <v>318</v>
      </c>
      <c r="D319" s="3">
        <v>3</v>
      </c>
      <c r="E319" s="4">
        <v>4</v>
      </c>
    </row>
    <row r="320" spans="1:5" x14ac:dyDescent="0.25">
      <c r="A320">
        <v>319</v>
      </c>
      <c r="D320" s="3">
        <v>3</v>
      </c>
      <c r="E320" s="4">
        <v>4</v>
      </c>
    </row>
    <row r="321" spans="1:5" x14ac:dyDescent="0.25">
      <c r="A321">
        <v>320</v>
      </c>
      <c r="D321" s="3">
        <v>3</v>
      </c>
      <c r="E321" s="4">
        <v>4</v>
      </c>
    </row>
    <row r="322" spans="1:5" x14ac:dyDescent="0.25">
      <c r="A322">
        <v>321</v>
      </c>
      <c r="D322" s="3">
        <v>3</v>
      </c>
      <c r="E322" s="4">
        <v>4</v>
      </c>
    </row>
    <row r="323" spans="1:5" x14ac:dyDescent="0.25">
      <c r="A323">
        <v>322</v>
      </c>
      <c r="D323" s="3">
        <v>3</v>
      </c>
      <c r="E323" s="4">
        <v>4</v>
      </c>
    </row>
    <row r="324" spans="1:5" x14ac:dyDescent="0.25">
      <c r="A324">
        <v>323</v>
      </c>
      <c r="D324" s="3">
        <v>3</v>
      </c>
    </row>
    <row r="325" spans="1:5" x14ac:dyDescent="0.25">
      <c r="A325">
        <v>324</v>
      </c>
      <c r="C325" s="2">
        <v>2</v>
      </c>
      <c r="D325" s="3">
        <v>3</v>
      </c>
    </row>
    <row r="326" spans="1:5" x14ac:dyDescent="0.25">
      <c r="A326">
        <v>325</v>
      </c>
      <c r="C326" s="2">
        <v>2</v>
      </c>
      <c r="D326" s="3">
        <v>3</v>
      </c>
    </row>
    <row r="327" spans="1:5" x14ac:dyDescent="0.25">
      <c r="A327">
        <v>326</v>
      </c>
      <c r="C327" s="2">
        <v>2</v>
      </c>
    </row>
    <row r="328" spans="1:5" x14ac:dyDescent="0.25">
      <c r="A328">
        <v>327</v>
      </c>
      <c r="C328" s="2">
        <v>2</v>
      </c>
    </row>
    <row r="329" spans="1:5" x14ac:dyDescent="0.25">
      <c r="A329">
        <v>328</v>
      </c>
      <c r="C329" s="2">
        <v>2</v>
      </c>
    </row>
    <row r="330" spans="1:5" x14ac:dyDescent="0.25">
      <c r="A330">
        <v>329</v>
      </c>
      <c r="C330" s="2">
        <v>2</v>
      </c>
    </row>
    <row r="331" spans="1:5" x14ac:dyDescent="0.25">
      <c r="A331">
        <v>330</v>
      </c>
      <c r="C331" s="2">
        <v>2</v>
      </c>
    </row>
    <row r="332" spans="1:5" x14ac:dyDescent="0.25">
      <c r="A332">
        <v>331</v>
      </c>
      <c r="C332" s="2">
        <v>2</v>
      </c>
    </row>
    <row r="333" spans="1:5" x14ac:dyDescent="0.25">
      <c r="A333">
        <v>332</v>
      </c>
      <c r="C333" s="2">
        <v>2</v>
      </c>
    </row>
    <row r="334" spans="1:5" x14ac:dyDescent="0.25">
      <c r="A334">
        <v>333</v>
      </c>
      <c r="B334" s="5">
        <v>1</v>
      </c>
      <c r="C334" s="2">
        <v>2</v>
      </c>
    </row>
    <row r="335" spans="1:5" x14ac:dyDescent="0.25">
      <c r="A335">
        <v>334</v>
      </c>
      <c r="B335" s="5">
        <v>1</v>
      </c>
    </row>
    <row r="336" spans="1:5" x14ac:dyDescent="0.25">
      <c r="A336">
        <v>335</v>
      </c>
      <c r="B336" s="5">
        <v>1</v>
      </c>
    </row>
    <row r="337" spans="1:5" x14ac:dyDescent="0.25">
      <c r="A337">
        <v>336</v>
      </c>
      <c r="B337" s="5">
        <v>1</v>
      </c>
    </row>
    <row r="338" spans="1:5" x14ac:dyDescent="0.25">
      <c r="A338">
        <v>337</v>
      </c>
      <c r="B338" s="5">
        <v>1</v>
      </c>
      <c r="E338" s="4">
        <v>4</v>
      </c>
    </row>
    <row r="339" spans="1:5" x14ac:dyDescent="0.25">
      <c r="A339">
        <v>338</v>
      </c>
      <c r="B339" s="5">
        <v>1</v>
      </c>
      <c r="E339" s="4">
        <v>4</v>
      </c>
    </row>
    <row r="340" spans="1:5" x14ac:dyDescent="0.25">
      <c r="A340">
        <v>339</v>
      </c>
      <c r="B340" s="5">
        <v>1</v>
      </c>
      <c r="E340" s="4">
        <v>4</v>
      </c>
    </row>
    <row r="341" spans="1:5" x14ac:dyDescent="0.25">
      <c r="A341">
        <v>340</v>
      </c>
      <c r="B341" s="5">
        <v>1</v>
      </c>
      <c r="D341" s="3">
        <v>3</v>
      </c>
      <c r="E341" s="4">
        <v>4</v>
      </c>
    </row>
    <row r="342" spans="1:5" x14ac:dyDescent="0.25">
      <c r="A342">
        <v>341</v>
      </c>
      <c r="B342" s="5">
        <v>1</v>
      </c>
      <c r="D342" s="3">
        <v>3</v>
      </c>
      <c r="E342" s="4">
        <v>4</v>
      </c>
    </row>
    <row r="343" spans="1:5" x14ac:dyDescent="0.25">
      <c r="A343">
        <v>342</v>
      </c>
      <c r="D343" s="3">
        <v>3</v>
      </c>
      <c r="E343" s="4">
        <v>4</v>
      </c>
    </row>
    <row r="344" spans="1:5" x14ac:dyDescent="0.25">
      <c r="A344">
        <v>343</v>
      </c>
      <c r="D344" s="3">
        <v>3</v>
      </c>
      <c r="E344" s="4">
        <v>4</v>
      </c>
    </row>
    <row r="345" spans="1:5" x14ac:dyDescent="0.25">
      <c r="A345">
        <v>344</v>
      </c>
      <c r="D345" s="3">
        <v>3</v>
      </c>
      <c r="E345" s="4">
        <v>4</v>
      </c>
    </row>
    <row r="346" spans="1:5" x14ac:dyDescent="0.25">
      <c r="A346">
        <v>345</v>
      </c>
      <c r="D346" s="3">
        <v>3</v>
      </c>
    </row>
    <row r="347" spans="1:5" x14ac:dyDescent="0.25">
      <c r="A347">
        <v>346</v>
      </c>
      <c r="D347" s="3">
        <v>3</v>
      </c>
    </row>
    <row r="348" spans="1:5" x14ac:dyDescent="0.25">
      <c r="A348">
        <v>347</v>
      </c>
      <c r="D348" s="3">
        <v>3</v>
      </c>
    </row>
    <row r="349" spans="1:5" x14ac:dyDescent="0.25">
      <c r="A349">
        <v>348</v>
      </c>
      <c r="D349" s="3">
        <v>3</v>
      </c>
    </row>
    <row r="350" spans="1:5" x14ac:dyDescent="0.25">
      <c r="A350">
        <v>349</v>
      </c>
      <c r="C350" s="2">
        <v>2</v>
      </c>
    </row>
    <row r="351" spans="1:5" x14ac:dyDescent="0.25">
      <c r="A351">
        <v>350</v>
      </c>
      <c r="C351" s="2">
        <v>2</v>
      </c>
    </row>
    <row r="352" spans="1:5" x14ac:dyDescent="0.25">
      <c r="A352">
        <v>351</v>
      </c>
      <c r="C352" s="2">
        <v>2</v>
      </c>
    </row>
    <row r="353" spans="1:5" x14ac:dyDescent="0.25">
      <c r="A353">
        <v>352</v>
      </c>
      <c r="C353" s="2">
        <v>2</v>
      </c>
    </row>
    <row r="354" spans="1:5" x14ac:dyDescent="0.25">
      <c r="A354">
        <v>353</v>
      </c>
      <c r="C354" s="2">
        <v>2</v>
      </c>
    </row>
    <row r="355" spans="1:5" x14ac:dyDescent="0.25">
      <c r="A355">
        <v>354</v>
      </c>
      <c r="C355" s="2">
        <v>2</v>
      </c>
    </row>
    <row r="356" spans="1:5" x14ac:dyDescent="0.25">
      <c r="A356">
        <v>355</v>
      </c>
      <c r="C356" s="2">
        <v>2</v>
      </c>
    </row>
    <row r="357" spans="1:5" x14ac:dyDescent="0.25">
      <c r="A357">
        <v>356</v>
      </c>
      <c r="C357" s="2">
        <v>2</v>
      </c>
    </row>
    <row r="358" spans="1:5" x14ac:dyDescent="0.25">
      <c r="A358">
        <v>357</v>
      </c>
      <c r="C358" s="2">
        <v>2</v>
      </c>
    </row>
    <row r="359" spans="1:5" x14ac:dyDescent="0.25">
      <c r="A359">
        <v>358</v>
      </c>
      <c r="C359" s="2">
        <v>2</v>
      </c>
    </row>
    <row r="360" spans="1:5" x14ac:dyDescent="0.25">
      <c r="A360">
        <v>359</v>
      </c>
      <c r="B360" s="5">
        <v>1</v>
      </c>
    </row>
    <row r="361" spans="1:5" x14ac:dyDescent="0.25">
      <c r="A361">
        <v>360</v>
      </c>
      <c r="B361" s="5">
        <v>1</v>
      </c>
      <c r="E361" s="4">
        <v>4</v>
      </c>
    </row>
    <row r="362" spans="1:5" x14ac:dyDescent="0.25">
      <c r="A362">
        <v>361</v>
      </c>
      <c r="B362" s="5">
        <v>1</v>
      </c>
      <c r="E362" s="4">
        <v>4</v>
      </c>
    </row>
    <row r="363" spans="1:5" x14ac:dyDescent="0.25">
      <c r="A363">
        <v>362</v>
      </c>
      <c r="B363" s="5">
        <v>1</v>
      </c>
      <c r="E363" s="4">
        <v>4</v>
      </c>
    </row>
    <row r="364" spans="1:5" x14ac:dyDescent="0.25">
      <c r="A364">
        <v>363</v>
      </c>
      <c r="B364" s="5">
        <v>1</v>
      </c>
      <c r="D364" s="3">
        <v>3</v>
      </c>
      <c r="E364" s="4">
        <v>4</v>
      </c>
    </row>
    <row r="365" spans="1:5" x14ac:dyDescent="0.25">
      <c r="A365">
        <v>364</v>
      </c>
      <c r="B365" s="5">
        <v>1</v>
      </c>
      <c r="D365" s="3">
        <v>3</v>
      </c>
      <c r="E365" s="4">
        <v>4</v>
      </c>
    </row>
    <row r="366" spans="1:5" x14ac:dyDescent="0.25">
      <c r="A366">
        <v>365</v>
      </c>
      <c r="B366" s="5">
        <v>1</v>
      </c>
      <c r="D366" s="3">
        <v>3</v>
      </c>
      <c r="E366" s="4">
        <v>4</v>
      </c>
    </row>
    <row r="367" spans="1:5" x14ac:dyDescent="0.25">
      <c r="A367">
        <v>366</v>
      </c>
      <c r="B367" s="5">
        <v>1</v>
      </c>
      <c r="D367" s="3">
        <v>3</v>
      </c>
      <c r="E367" s="4">
        <v>4</v>
      </c>
    </row>
    <row r="368" spans="1:5" x14ac:dyDescent="0.25">
      <c r="A368">
        <v>367</v>
      </c>
      <c r="D368" s="3">
        <v>3</v>
      </c>
      <c r="E368" s="4">
        <v>4</v>
      </c>
    </row>
    <row r="369" spans="1:5" x14ac:dyDescent="0.25">
      <c r="A369">
        <v>368</v>
      </c>
      <c r="D369" s="3">
        <v>3</v>
      </c>
      <c r="E369" s="4">
        <v>4</v>
      </c>
    </row>
    <row r="370" spans="1:5" x14ac:dyDescent="0.25">
      <c r="A370">
        <v>369</v>
      </c>
      <c r="D370" s="3">
        <v>3</v>
      </c>
    </row>
    <row r="371" spans="1:5" x14ac:dyDescent="0.25">
      <c r="A371">
        <v>370</v>
      </c>
      <c r="D371" s="3">
        <v>3</v>
      </c>
    </row>
    <row r="372" spans="1:5" x14ac:dyDescent="0.25">
      <c r="A372">
        <v>371</v>
      </c>
      <c r="D372" s="3">
        <v>3</v>
      </c>
    </row>
    <row r="373" spans="1:5" x14ac:dyDescent="0.25">
      <c r="A373">
        <v>372</v>
      </c>
      <c r="D373" s="3">
        <v>3</v>
      </c>
    </row>
    <row r="374" spans="1:5" x14ac:dyDescent="0.25">
      <c r="A374">
        <v>373</v>
      </c>
      <c r="C374" s="2">
        <v>2</v>
      </c>
    </row>
    <row r="375" spans="1:5" x14ac:dyDescent="0.25">
      <c r="A375">
        <v>374</v>
      </c>
      <c r="C375" s="2">
        <v>2</v>
      </c>
    </row>
    <row r="376" spans="1:5" x14ac:dyDescent="0.25">
      <c r="A376">
        <v>375</v>
      </c>
      <c r="C376" s="2">
        <v>2</v>
      </c>
    </row>
    <row r="377" spans="1:5" x14ac:dyDescent="0.25">
      <c r="A377">
        <v>376</v>
      </c>
      <c r="C377" s="2">
        <v>2</v>
      </c>
    </row>
    <row r="378" spans="1:5" x14ac:dyDescent="0.25">
      <c r="A378">
        <v>377</v>
      </c>
      <c r="C378" s="2">
        <v>2</v>
      </c>
    </row>
    <row r="379" spans="1:5" x14ac:dyDescent="0.25">
      <c r="A379">
        <v>378</v>
      </c>
      <c r="C379" s="2">
        <v>2</v>
      </c>
    </row>
    <row r="380" spans="1:5" x14ac:dyDescent="0.25">
      <c r="A380">
        <v>379</v>
      </c>
      <c r="C380" s="2">
        <v>2</v>
      </c>
    </row>
    <row r="381" spans="1:5" x14ac:dyDescent="0.25">
      <c r="A381">
        <v>380</v>
      </c>
      <c r="C381" s="2">
        <v>2</v>
      </c>
    </row>
    <row r="382" spans="1:5" x14ac:dyDescent="0.25">
      <c r="A382">
        <v>381</v>
      </c>
      <c r="C382" s="2">
        <v>2</v>
      </c>
    </row>
    <row r="383" spans="1:5" x14ac:dyDescent="0.25">
      <c r="A383">
        <v>382</v>
      </c>
      <c r="B383" s="5">
        <v>1</v>
      </c>
      <c r="C383" s="2">
        <v>2</v>
      </c>
    </row>
    <row r="384" spans="1:5" x14ac:dyDescent="0.25">
      <c r="A384">
        <v>383</v>
      </c>
      <c r="B384" s="5">
        <v>1</v>
      </c>
    </row>
    <row r="385" spans="1:5" x14ac:dyDescent="0.25">
      <c r="A385">
        <v>384</v>
      </c>
      <c r="B385" s="5">
        <v>1</v>
      </c>
    </row>
    <row r="386" spans="1:5" x14ac:dyDescent="0.25">
      <c r="A386">
        <v>385</v>
      </c>
      <c r="B386" s="5">
        <v>1</v>
      </c>
    </row>
    <row r="387" spans="1:5" x14ac:dyDescent="0.25">
      <c r="A387">
        <v>386</v>
      </c>
      <c r="B387" s="5">
        <v>1</v>
      </c>
    </row>
    <row r="388" spans="1:5" x14ac:dyDescent="0.25">
      <c r="A388">
        <v>387</v>
      </c>
      <c r="B388" s="5">
        <v>1</v>
      </c>
      <c r="E388" s="4">
        <v>4</v>
      </c>
    </row>
    <row r="389" spans="1:5" x14ac:dyDescent="0.25">
      <c r="A389">
        <v>388</v>
      </c>
      <c r="B389" s="5">
        <v>1</v>
      </c>
      <c r="E389" s="4">
        <v>4</v>
      </c>
    </row>
    <row r="390" spans="1:5" x14ac:dyDescent="0.25">
      <c r="A390">
        <v>389</v>
      </c>
      <c r="B390" s="5">
        <v>1</v>
      </c>
      <c r="D390" s="3">
        <v>3</v>
      </c>
      <c r="E390" s="4">
        <v>4</v>
      </c>
    </row>
    <row r="391" spans="1:5" x14ac:dyDescent="0.25">
      <c r="A391">
        <v>390</v>
      </c>
      <c r="B391" s="5">
        <v>1</v>
      </c>
      <c r="D391" s="3">
        <v>3</v>
      </c>
      <c r="E391" s="4">
        <v>4</v>
      </c>
    </row>
    <row r="392" spans="1:5" x14ac:dyDescent="0.25">
      <c r="A392">
        <v>391</v>
      </c>
      <c r="D392" s="3">
        <v>3</v>
      </c>
      <c r="E392" s="4">
        <v>4</v>
      </c>
    </row>
    <row r="393" spans="1:5" x14ac:dyDescent="0.25">
      <c r="A393">
        <v>392</v>
      </c>
      <c r="D393" s="3">
        <v>3</v>
      </c>
      <c r="E393" s="4">
        <v>4</v>
      </c>
    </row>
    <row r="394" spans="1:5" x14ac:dyDescent="0.25">
      <c r="A394">
        <v>393</v>
      </c>
      <c r="D394" s="3">
        <v>3</v>
      </c>
      <c r="E394" s="4">
        <v>4</v>
      </c>
    </row>
    <row r="395" spans="1:5" x14ac:dyDescent="0.25">
      <c r="A395">
        <v>394</v>
      </c>
      <c r="D395" s="3">
        <v>3</v>
      </c>
      <c r="E395" s="4">
        <v>4</v>
      </c>
    </row>
    <row r="396" spans="1:5" x14ac:dyDescent="0.25">
      <c r="A396">
        <v>395</v>
      </c>
      <c r="D396" s="3">
        <v>3</v>
      </c>
      <c r="E396" s="4">
        <v>4</v>
      </c>
    </row>
    <row r="397" spans="1:5" x14ac:dyDescent="0.25">
      <c r="A397">
        <v>396</v>
      </c>
      <c r="D397" s="3">
        <v>3</v>
      </c>
    </row>
    <row r="398" spans="1:5" x14ac:dyDescent="0.25">
      <c r="A398">
        <v>397</v>
      </c>
      <c r="C398" s="2">
        <v>2</v>
      </c>
      <c r="D398" s="3">
        <v>3</v>
      </c>
    </row>
    <row r="399" spans="1:5" x14ac:dyDescent="0.25">
      <c r="A399">
        <v>398</v>
      </c>
      <c r="C399" s="2">
        <v>2</v>
      </c>
    </row>
    <row r="400" spans="1:5" x14ac:dyDescent="0.25">
      <c r="A400">
        <v>399</v>
      </c>
      <c r="C400" s="2">
        <v>2</v>
      </c>
    </row>
    <row r="401" spans="1:5" x14ac:dyDescent="0.25">
      <c r="A401">
        <v>400</v>
      </c>
      <c r="C401" s="2">
        <v>2</v>
      </c>
    </row>
    <row r="402" spans="1:5" x14ac:dyDescent="0.25">
      <c r="A402">
        <v>401</v>
      </c>
      <c r="C402" s="2">
        <v>2</v>
      </c>
    </row>
    <row r="403" spans="1:5" x14ac:dyDescent="0.25">
      <c r="A403">
        <v>402</v>
      </c>
      <c r="C403" s="2">
        <v>2</v>
      </c>
    </row>
    <row r="404" spans="1:5" x14ac:dyDescent="0.25">
      <c r="A404">
        <v>403</v>
      </c>
      <c r="C404" s="2">
        <v>2</v>
      </c>
    </row>
    <row r="405" spans="1:5" x14ac:dyDescent="0.25">
      <c r="A405">
        <v>404</v>
      </c>
      <c r="C405" s="2">
        <v>2</v>
      </c>
    </row>
    <row r="406" spans="1:5" x14ac:dyDescent="0.25">
      <c r="A406">
        <v>405</v>
      </c>
      <c r="B406" s="5">
        <v>1</v>
      </c>
      <c r="C406" s="2">
        <v>2</v>
      </c>
    </row>
    <row r="407" spans="1:5" x14ac:dyDescent="0.25">
      <c r="A407">
        <v>406</v>
      </c>
      <c r="B407" s="5">
        <v>1</v>
      </c>
      <c r="C407" s="2">
        <v>2</v>
      </c>
    </row>
    <row r="408" spans="1:5" x14ac:dyDescent="0.25">
      <c r="A408">
        <v>407</v>
      </c>
      <c r="B408" s="5">
        <v>1</v>
      </c>
      <c r="C408" s="2">
        <v>2</v>
      </c>
    </row>
    <row r="409" spans="1:5" x14ac:dyDescent="0.25">
      <c r="A409">
        <v>408</v>
      </c>
      <c r="B409" s="5">
        <v>1</v>
      </c>
    </row>
    <row r="410" spans="1:5" x14ac:dyDescent="0.25">
      <c r="A410">
        <v>409</v>
      </c>
      <c r="B410" s="5">
        <v>1</v>
      </c>
      <c r="E410" s="4">
        <v>4</v>
      </c>
    </row>
    <row r="411" spans="1:5" x14ac:dyDescent="0.25">
      <c r="A411">
        <v>410</v>
      </c>
      <c r="B411" s="5">
        <v>1</v>
      </c>
      <c r="E411" s="4">
        <v>4</v>
      </c>
    </row>
    <row r="412" spans="1:5" x14ac:dyDescent="0.25">
      <c r="A412">
        <v>411</v>
      </c>
      <c r="B412" s="5">
        <v>1</v>
      </c>
      <c r="E412" s="4">
        <v>4</v>
      </c>
    </row>
    <row r="413" spans="1:5" x14ac:dyDescent="0.25">
      <c r="A413">
        <v>412</v>
      </c>
      <c r="B413" s="5">
        <v>1</v>
      </c>
      <c r="E413" s="4">
        <v>4</v>
      </c>
    </row>
    <row r="414" spans="1:5" x14ac:dyDescent="0.25">
      <c r="A414">
        <v>413</v>
      </c>
      <c r="B414" s="5">
        <v>1</v>
      </c>
      <c r="D414" s="3">
        <v>3</v>
      </c>
      <c r="E414" s="4">
        <v>4</v>
      </c>
    </row>
    <row r="415" spans="1:5" x14ac:dyDescent="0.25">
      <c r="A415">
        <v>414</v>
      </c>
      <c r="D415" s="3">
        <v>3</v>
      </c>
      <c r="E415" s="4">
        <v>4</v>
      </c>
    </row>
    <row r="416" spans="1:5" x14ac:dyDescent="0.25">
      <c r="A416">
        <v>415</v>
      </c>
      <c r="D416" s="3">
        <v>3</v>
      </c>
      <c r="E416" s="4">
        <v>4</v>
      </c>
    </row>
    <row r="417" spans="1:5" x14ac:dyDescent="0.25">
      <c r="A417">
        <v>416</v>
      </c>
      <c r="D417" s="3">
        <v>3</v>
      </c>
      <c r="E417" s="4">
        <v>4</v>
      </c>
    </row>
    <row r="418" spans="1:5" x14ac:dyDescent="0.25">
      <c r="A418">
        <v>417</v>
      </c>
      <c r="D418" s="3">
        <v>3</v>
      </c>
      <c r="E418" s="4">
        <v>4</v>
      </c>
    </row>
    <row r="419" spans="1:5" x14ac:dyDescent="0.25">
      <c r="A419">
        <v>418</v>
      </c>
      <c r="C419" s="2">
        <v>2</v>
      </c>
      <c r="D419" s="3">
        <v>3</v>
      </c>
      <c r="E419" s="4">
        <v>4</v>
      </c>
    </row>
    <row r="420" spans="1:5" x14ac:dyDescent="0.25">
      <c r="A420">
        <v>419</v>
      </c>
      <c r="C420" s="2">
        <v>2</v>
      </c>
      <c r="D420" s="3">
        <v>3</v>
      </c>
      <c r="E420" s="4">
        <v>4</v>
      </c>
    </row>
    <row r="421" spans="1:5" x14ac:dyDescent="0.25">
      <c r="A421">
        <v>420</v>
      </c>
      <c r="C421" s="2">
        <v>2</v>
      </c>
      <c r="D421" s="3">
        <v>3</v>
      </c>
    </row>
    <row r="422" spans="1:5" x14ac:dyDescent="0.25">
      <c r="A422">
        <v>421</v>
      </c>
      <c r="C422" s="2">
        <v>2</v>
      </c>
      <c r="D422" s="3">
        <v>3</v>
      </c>
    </row>
    <row r="423" spans="1:5" x14ac:dyDescent="0.25">
      <c r="A423">
        <v>422</v>
      </c>
      <c r="C423" s="2">
        <v>2</v>
      </c>
      <c r="D423" s="3">
        <v>3</v>
      </c>
    </row>
    <row r="424" spans="1:5" x14ac:dyDescent="0.25">
      <c r="A424">
        <v>423</v>
      </c>
      <c r="C424" s="2">
        <v>2</v>
      </c>
    </row>
    <row r="425" spans="1:5" x14ac:dyDescent="0.25">
      <c r="A425">
        <v>424</v>
      </c>
      <c r="C425" s="2">
        <v>2</v>
      </c>
    </row>
    <row r="426" spans="1:5" x14ac:dyDescent="0.25">
      <c r="A426">
        <v>425</v>
      </c>
      <c r="C426" s="2">
        <v>2</v>
      </c>
    </row>
    <row r="427" spans="1:5" x14ac:dyDescent="0.25">
      <c r="A427">
        <v>426</v>
      </c>
      <c r="C427" s="2">
        <v>2</v>
      </c>
    </row>
    <row r="428" spans="1:5" x14ac:dyDescent="0.25">
      <c r="A428">
        <v>427</v>
      </c>
      <c r="C428" s="2">
        <v>2</v>
      </c>
    </row>
    <row r="429" spans="1:5" x14ac:dyDescent="0.25">
      <c r="A429">
        <v>428</v>
      </c>
      <c r="C429" s="2">
        <v>2</v>
      </c>
    </row>
    <row r="430" spans="1:5" x14ac:dyDescent="0.25">
      <c r="A430">
        <v>429</v>
      </c>
      <c r="B430" s="5">
        <v>1</v>
      </c>
      <c r="C430" s="2">
        <v>2</v>
      </c>
    </row>
    <row r="431" spans="1:5" x14ac:dyDescent="0.25">
      <c r="A431">
        <v>430</v>
      </c>
      <c r="B431" s="5">
        <v>1</v>
      </c>
    </row>
    <row r="432" spans="1:5" x14ac:dyDescent="0.25">
      <c r="A432">
        <v>431</v>
      </c>
      <c r="B432" s="5">
        <v>1</v>
      </c>
      <c r="E432" s="4">
        <v>4</v>
      </c>
    </row>
    <row r="433" spans="1:5" x14ac:dyDescent="0.25">
      <c r="A433">
        <v>432</v>
      </c>
      <c r="B433" s="5">
        <v>1</v>
      </c>
      <c r="E433" s="4">
        <v>4</v>
      </c>
    </row>
    <row r="434" spans="1:5" x14ac:dyDescent="0.25">
      <c r="A434">
        <v>433</v>
      </c>
      <c r="B434" s="5">
        <v>1</v>
      </c>
      <c r="E434" s="4">
        <v>4</v>
      </c>
    </row>
    <row r="435" spans="1:5" x14ac:dyDescent="0.25">
      <c r="A435">
        <v>434</v>
      </c>
      <c r="B435" s="5">
        <v>1</v>
      </c>
      <c r="E435" s="4">
        <v>4</v>
      </c>
    </row>
    <row r="436" spans="1:5" x14ac:dyDescent="0.25">
      <c r="A436">
        <v>435</v>
      </c>
      <c r="B436" s="5">
        <v>1</v>
      </c>
      <c r="E436" s="4">
        <v>4</v>
      </c>
    </row>
    <row r="437" spans="1:5" x14ac:dyDescent="0.25">
      <c r="A437">
        <v>436</v>
      </c>
      <c r="B437" s="5">
        <v>1</v>
      </c>
      <c r="D437" s="3">
        <v>3</v>
      </c>
      <c r="E437" s="4">
        <v>4</v>
      </c>
    </row>
    <row r="438" spans="1:5" x14ac:dyDescent="0.25">
      <c r="A438">
        <v>437</v>
      </c>
      <c r="B438" s="5">
        <v>1</v>
      </c>
      <c r="D438" s="3">
        <v>3</v>
      </c>
      <c r="E438" s="4">
        <v>4</v>
      </c>
    </row>
    <row r="439" spans="1:5" x14ac:dyDescent="0.25">
      <c r="A439">
        <v>438</v>
      </c>
      <c r="B439" s="5">
        <v>1</v>
      </c>
      <c r="D439" s="3">
        <v>3</v>
      </c>
      <c r="E439" s="4">
        <v>4</v>
      </c>
    </row>
    <row r="440" spans="1:5" x14ac:dyDescent="0.25">
      <c r="A440">
        <v>439</v>
      </c>
      <c r="D440" s="3">
        <v>3</v>
      </c>
      <c r="E440" s="4">
        <v>4</v>
      </c>
    </row>
    <row r="441" spans="1:5" x14ac:dyDescent="0.25">
      <c r="A441">
        <v>440</v>
      </c>
      <c r="D441" s="3">
        <v>3</v>
      </c>
      <c r="E441" s="4">
        <v>4</v>
      </c>
    </row>
    <row r="442" spans="1:5" x14ac:dyDescent="0.25">
      <c r="A442">
        <v>441</v>
      </c>
      <c r="D442" s="3">
        <v>3</v>
      </c>
    </row>
    <row r="443" spans="1:5" x14ac:dyDescent="0.25">
      <c r="A443">
        <v>442</v>
      </c>
      <c r="C443" s="2">
        <v>2</v>
      </c>
      <c r="D443" s="3">
        <v>3</v>
      </c>
    </row>
    <row r="444" spans="1:5" x14ac:dyDescent="0.25">
      <c r="A444">
        <v>443</v>
      </c>
      <c r="C444" s="2">
        <v>2</v>
      </c>
      <c r="D444" s="3">
        <v>3</v>
      </c>
    </row>
    <row r="445" spans="1:5" x14ac:dyDescent="0.25">
      <c r="A445">
        <v>444</v>
      </c>
      <c r="C445" s="2">
        <v>2</v>
      </c>
      <c r="D445" s="3">
        <v>3</v>
      </c>
    </row>
    <row r="446" spans="1:5" x14ac:dyDescent="0.25">
      <c r="A446">
        <v>445</v>
      </c>
      <c r="C446" s="2">
        <v>2</v>
      </c>
      <c r="D446" s="3">
        <v>3</v>
      </c>
    </row>
    <row r="447" spans="1:5" x14ac:dyDescent="0.25">
      <c r="A447">
        <v>446</v>
      </c>
      <c r="C447" s="2">
        <v>2</v>
      </c>
      <c r="D447" s="3">
        <v>3</v>
      </c>
    </row>
    <row r="448" spans="1:5" x14ac:dyDescent="0.25">
      <c r="A448">
        <v>447</v>
      </c>
      <c r="C448" s="2">
        <v>2</v>
      </c>
      <c r="D448" s="3">
        <v>3</v>
      </c>
    </row>
    <row r="449" spans="1:6" x14ac:dyDescent="0.25">
      <c r="A449">
        <v>448</v>
      </c>
      <c r="C449" s="2">
        <v>2</v>
      </c>
    </row>
    <row r="450" spans="1:6" x14ac:dyDescent="0.25">
      <c r="A450">
        <v>449</v>
      </c>
      <c r="C450" s="2">
        <v>2</v>
      </c>
    </row>
    <row r="451" spans="1:6" x14ac:dyDescent="0.25">
      <c r="A451">
        <v>450</v>
      </c>
      <c r="C451" s="2">
        <v>2</v>
      </c>
    </row>
    <row r="452" spans="1:6" x14ac:dyDescent="0.25">
      <c r="A452">
        <v>451</v>
      </c>
      <c r="B452" s="5">
        <v>1</v>
      </c>
      <c r="C452" s="2">
        <v>2</v>
      </c>
    </row>
    <row r="453" spans="1:6" x14ac:dyDescent="0.25">
      <c r="A453">
        <v>452</v>
      </c>
      <c r="B453" s="5">
        <v>1</v>
      </c>
      <c r="C453" s="2">
        <v>2</v>
      </c>
    </row>
    <row r="454" spans="1:6" x14ac:dyDescent="0.25">
      <c r="A454">
        <v>453</v>
      </c>
      <c r="B454" s="5">
        <v>1</v>
      </c>
      <c r="C454" s="2">
        <v>2</v>
      </c>
    </row>
    <row r="455" spans="1:6" x14ac:dyDescent="0.25">
      <c r="A455">
        <v>454</v>
      </c>
      <c r="B455" s="5">
        <v>1</v>
      </c>
    </row>
    <row r="456" spans="1:6" x14ac:dyDescent="0.25">
      <c r="A456">
        <v>455</v>
      </c>
      <c r="B456" s="5">
        <v>1</v>
      </c>
      <c r="F456" t="s">
        <v>22</v>
      </c>
    </row>
    <row r="457" spans="1:6" x14ac:dyDescent="0.25">
      <c r="A457">
        <v>456</v>
      </c>
    </row>
    <row r="458" spans="1:6" x14ac:dyDescent="0.25">
      <c r="A458">
        <v>457</v>
      </c>
      <c r="F458" t="s">
        <v>22</v>
      </c>
    </row>
    <row r="459" spans="1:6" x14ac:dyDescent="0.25">
      <c r="A459">
        <v>458</v>
      </c>
      <c r="C459" s="2">
        <v>2</v>
      </c>
      <c r="D459" s="3">
        <v>3</v>
      </c>
    </row>
    <row r="460" spans="1:6" x14ac:dyDescent="0.25">
      <c r="A460">
        <v>459</v>
      </c>
      <c r="C460" s="2">
        <v>2</v>
      </c>
      <c r="D460" s="3">
        <v>3</v>
      </c>
    </row>
    <row r="461" spans="1:6" x14ac:dyDescent="0.25">
      <c r="A461">
        <v>460</v>
      </c>
      <c r="C461" s="2">
        <v>2</v>
      </c>
      <c r="D461" s="3">
        <v>3</v>
      </c>
    </row>
    <row r="462" spans="1:6" x14ac:dyDescent="0.25">
      <c r="A462">
        <v>461</v>
      </c>
      <c r="C462" s="2">
        <v>2</v>
      </c>
      <c r="D462" s="3">
        <v>3</v>
      </c>
    </row>
    <row r="463" spans="1:6" x14ac:dyDescent="0.25">
      <c r="A463">
        <v>462</v>
      </c>
      <c r="C463" s="2">
        <v>2</v>
      </c>
      <c r="D463" s="3">
        <v>3</v>
      </c>
    </row>
    <row r="464" spans="1:6" x14ac:dyDescent="0.25">
      <c r="A464">
        <v>463</v>
      </c>
      <c r="C464" s="2">
        <v>2</v>
      </c>
      <c r="D464" s="3">
        <v>3</v>
      </c>
    </row>
    <row r="465" spans="1:5" x14ac:dyDescent="0.25">
      <c r="A465">
        <v>464</v>
      </c>
      <c r="C465" s="2">
        <v>2</v>
      </c>
      <c r="D465" s="3">
        <v>3</v>
      </c>
    </row>
    <row r="466" spans="1:5" x14ac:dyDescent="0.25">
      <c r="A466">
        <v>465</v>
      </c>
      <c r="C466" s="2">
        <v>2</v>
      </c>
      <c r="D466" s="3">
        <v>3</v>
      </c>
    </row>
    <row r="467" spans="1:5" x14ac:dyDescent="0.25">
      <c r="A467">
        <v>466</v>
      </c>
      <c r="C467" s="2">
        <v>2</v>
      </c>
      <c r="D467" s="3">
        <v>3</v>
      </c>
    </row>
    <row r="468" spans="1:5" x14ac:dyDescent="0.25">
      <c r="A468">
        <v>467</v>
      </c>
      <c r="C468" s="2">
        <v>2</v>
      </c>
      <c r="D468" s="3">
        <v>3</v>
      </c>
    </row>
    <row r="469" spans="1:5" x14ac:dyDescent="0.25">
      <c r="A469">
        <v>468</v>
      </c>
      <c r="C469" s="2">
        <v>2</v>
      </c>
      <c r="D469" s="3">
        <v>3</v>
      </c>
      <c r="E469" s="4">
        <v>4</v>
      </c>
    </row>
    <row r="470" spans="1:5" x14ac:dyDescent="0.25">
      <c r="A470">
        <v>469</v>
      </c>
      <c r="C470" s="2">
        <v>2</v>
      </c>
      <c r="D470" s="3">
        <v>3</v>
      </c>
      <c r="E470" s="4">
        <v>4</v>
      </c>
    </row>
    <row r="471" spans="1:5" x14ac:dyDescent="0.25">
      <c r="A471">
        <v>470</v>
      </c>
      <c r="D471" s="3">
        <v>3</v>
      </c>
      <c r="E471" s="4">
        <v>4</v>
      </c>
    </row>
    <row r="472" spans="1:5" x14ac:dyDescent="0.25">
      <c r="A472">
        <v>471</v>
      </c>
      <c r="D472" s="3">
        <v>3</v>
      </c>
      <c r="E472" s="4">
        <v>4</v>
      </c>
    </row>
    <row r="473" spans="1:5" x14ac:dyDescent="0.25">
      <c r="A473">
        <v>472</v>
      </c>
      <c r="D473" s="3">
        <v>3</v>
      </c>
      <c r="E473" s="4">
        <v>4</v>
      </c>
    </row>
    <row r="474" spans="1:5" x14ac:dyDescent="0.25">
      <c r="A474">
        <v>473</v>
      </c>
      <c r="E474" s="4">
        <v>4</v>
      </c>
    </row>
    <row r="475" spans="1:5" x14ac:dyDescent="0.25">
      <c r="A475">
        <v>474</v>
      </c>
      <c r="E475" s="4">
        <v>4</v>
      </c>
    </row>
    <row r="476" spans="1:5" x14ac:dyDescent="0.25">
      <c r="A476">
        <v>475</v>
      </c>
      <c r="E476" s="4">
        <v>4</v>
      </c>
    </row>
    <row r="477" spans="1:5" x14ac:dyDescent="0.25">
      <c r="A477">
        <v>476</v>
      </c>
      <c r="E477" s="4">
        <v>4</v>
      </c>
    </row>
    <row r="478" spans="1:5" x14ac:dyDescent="0.25">
      <c r="A478">
        <v>477</v>
      </c>
      <c r="B478" s="5">
        <v>1</v>
      </c>
      <c r="E478" s="4">
        <v>4</v>
      </c>
    </row>
    <row r="479" spans="1:5" x14ac:dyDescent="0.25">
      <c r="A479">
        <v>478</v>
      </c>
      <c r="B479" s="5">
        <v>1</v>
      </c>
      <c r="E479" s="4">
        <v>4</v>
      </c>
    </row>
    <row r="480" spans="1:5" x14ac:dyDescent="0.25">
      <c r="A480">
        <v>479</v>
      </c>
      <c r="B480" s="5">
        <v>1</v>
      </c>
      <c r="E480" s="4">
        <v>4</v>
      </c>
    </row>
    <row r="481" spans="1:5" x14ac:dyDescent="0.25">
      <c r="A481">
        <v>480</v>
      </c>
      <c r="B481" s="5">
        <v>1</v>
      </c>
    </row>
    <row r="482" spans="1:5" x14ac:dyDescent="0.25">
      <c r="A482">
        <v>481</v>
      </c>
      <c r="B482" s="5">
        <v>1</v>
      </c>
    </row>
    <row r="483" spans="1:5" x14ac:dyDescent="0.25">
      <c r="A483">
        <v>482</v>
      </c>
      <c r="B483" s="5">
        <v>1</v>
      </c>
    </row>
    <row r="484" spans="1:5" x14ac:dyDescent="0.25">
      <c r="A484">
        <v>483</v>
      </c>
      <c r="B484" s="5">
        <v>1</v>
      </c>
    </row>
    <row r="485" spans="1:5" x14ac:dyDescent="0.25">
      <c r="A485">
        <v>484</v>
      </c>
      <c r="B485" s="5">
        <v>1</v>
      </c>
    </row>
    <row r="486" spans="1:5" x14ac:dyDescent="0.25">
      <c r="A486">
        <v>485</v>
      </c>
      <c r="B486" s="5">
        <v>1</v>
      </c>
    </row>
    <row r="487" spans="1:5" x14ac:dyDescent="0.25">
      <c r="A487">
        <v>486</v>
      </c>
      <c r="B487" s="5">
        <v>1</v>
      </c>
    </row>
    <row r="488" spans="1:5" x14ac:dyDescent="0.25">
      <c r="A488">
        <v>487</v>
      </c>
      <c r="B488" s="5">
        <v>1</v>
      </c>
      <c r="C488" s="2">
        <v>2</v>
      </c>
    </row>
    <row r="489" spans="1:5" x14ac:dyDescent="0.25">
      <c r="A489">
        <v>488</v>
      </c>
      <c r="B489" s="5">
        <v>1</v>
      </c>
      <c r="C489" s="2">
        <v>2</v>
      </c>
      <c r="D489" s="3">
        <v>3</v>
      </c>
    </row>
    <row r="490" spans="1:5" x14ac:dyDescent="0.25">
      <c r="A490">
        <v>489</v>
      </c>
      <c r="C490" s="2">
        <v>2</v>
      </c>
      <c r="D490" s="3">
        <v>3</v>
      </c>
    </row>
    <row r="491" spans="1:5" x14ac:dyDescent="0.25">
      <c r="A491">
        <v>490</v>
      </c>
      <c r="C491" s="2">
        <v>2</v>
      </c>
      <c r="D491" s="3">
        <v>3</v>
      </c>
    </row>
    <row r="492" spans="1:5" x14ac:dyDescent="0.25">
      <c r="A492">
        <v>491</v>
      </c>
      <c r="C492" s="2">
        <v>2</v>
      </c>
      <c r="D492" s="3">
        <v>3</v>
      </c>
    </row>
    <row r="493" spans="1:5" x14ac:dyDescent="0.25">
      <c r="A493">
        <v>492</v>
      </c>
      <c r="C493" s="2">
        <v>2</v>
      </c>
      <c r="D493" s="3">
        <v>3</v>
      </c>
    </row>
    <row r="494" spans="1:5" x14ac:dyDescent="0.25">
      <c r="A494">
        <v>493</v>
      </c>
      <c r="C494" s="2">
        <v>2</v>
      </c>
      <c r="D494" s="3">
        <v>3</v>
      </c>
      <c r="E494" s="4">
        <v>4</v>
      </c>
    </row>
    <row r="495" spans="1:5" x14ac:dyDescent="0.25">
      <c r="A495">
        <v>494</v>
      </c>
      <c r="C495" s="2">
        <v>2</v>
      </c>
      <c r="D495" s="3">
        <v>3</v>
      </c>
      <c r="E495" s="4">
        <v>4</v>
      </c>
    </row>
    <row r="496" spans="1:5" x14ac:dyDescent="0.25">
      <c r="A496">
        <v>495</v>
      </c>
      <c r="C496" s="2">
        <v>2</v>
      </c>
      <c r="D496" s="3">
        <v>3</v>
      </c>
      <c r="E496" s="4">
        <v>4</v>
      </c>
    </row>
    <row r="497" spans="1:5" x14ac:dyDescent="0.25">
      <c r="A497">
        <v>496</v>
      </c>
      <c r="C497" s="2">
        <v>2</v>
      </c>
      <c r="D497" s="3">
        <v>3</v>
      </c>
      <c r="E497" s="4">
        <v>4</v>
      </c>
    </row>
    <row r="498" spans="1:5" x14ac:dyDescent="0.25">
      <c r="A498">
        <v>497</v>
      </c>
      <c r="D498" s="3">
        <v>3</v>
      </c>
      <c r="E498" s="4">
        <v>4</v>
      </c>
    </row>
    <row r="499" spans="1:5" x14ac:dyDescent="0.25">
      <c r="A499">
        <v>498</v>
      </c>
      <c r="D499" s="3">
        <v>3</v>
      </c>
      <c r="E499" s="4">
        <v>4</v>
      </c>
    </row>
    <row r="500" spans="1:5" x14ac:dyDescent="0.25">
      <c r="A500">
        <v>499</v>
      </c>
      <c r="E500" s="4">
        <v>4</v>
      </c>
    </row>
    <row r="501" spans="1:5" x14ac:dyDescent="0.25">
      <c r="A501">
        <v>500</v>
      </c>
      <c r="E501" s="4">
        <v>4</v>
      </c>
    </row>
    <row r="502" spans="1:5" x14ac:dyDescent="0.25">
      <c r="A502">
        <v>501</v>
      </c>
      <c r="E502" s="4">
        <v>4</v>
      </c>
    </row>
    <row r="503" spans="1:5" x14ac:dyDescent="0.25">
      <c r="A503">
        <v>502</v>
      </c>
      <c r="E503" s="4">
        <v>4</v>
      </c>
    </row>
    <row r="504" spans="1:5" x14ac:dyDescent="0.25">
      <c r="A504">
        <v>503</v>
      </c>
      <c r="E504" s="4">
        <v>4</v>
      </c>
    </row>
    <row r="505" spans="1:5" x14ac:dyDescent="0.25">
      <c r="A505">
        <v>504</v>
      </c>
      <c r="B505" s="5">
        <v>1</v>
      </c>
    </row>
    <row r="506" spans="1:5" x14ac:dyDescent="0.25">
      <c r="A506">
        <v>505</v>
      </c>
      <c r="B506" s="5">
        <v>1</v>
      </c>
    </row>
    <row r="507" spans="1:5" x14ac:dyDescent="0.25">
      <c r="A507">
        <v>506</v>
      </c>
      <c r="B507" s="5">
        <v>1</v>
      </c>
    </row>
    <row r="508" spans="1:5" x14ac:dyDescent="0.25">
      <c r="A508">
        <v>507</v>
      </c>
      <c r="B508" s="5">
        <v>1</v>
      </c>
    </row>
    <row r="509" spans="1:5" x14ac:dyDescent="0.25">
      <c r="A509">
        <v>508</v>
      </c>
      <c r="B509" s="5">
        <v>1</v>
      </c>
    </row>
    <row r="510" spans="1:5" x14ac:dyDescent="0.25">
      <c r="A510">
        <v>509</v>
      </c>
      <c r="B510" s="5">
        <v>1</v>
      </c>
    </row>
    <row r="511" spans="1:5" x14ac:dyDescent="0.25">
      <c r="A511">
        <v>510</v>
      </c>
      <c r="B511" s="5">
        <v>1</v>
      </c>
    </row>
    <row r="512" spans="1:5" x14ac:dyDescent="0.25">
      <c r="A512">
        <v>511</v>
      </c>
      <c r="B512" s="5">
        <v>1</v>
      </c>
    </row>
    <row r="513" spans="1:4" x14ac:dyDescent="0.25">
      <c r="A513">
        <v>512</v>
      </c>
      <c r="B513" s="5">
        <v>1</v>
      </c>
    </row>
    <row r="514" spans="1:4" x14ac:dyDescent="0.25">
      <c r="A514">
        <v>513</v>
      </c>
      <c r="B514" s="5">
        <v>1</v>
      </c>
    </row>
    <row r="515" spans="1:4" x14ac:dyDescent="0.25">
      <c r="A515">
        <v>514</v>
      </c>
      <c r="D515" s="3">
        <v>3</v>
      </c>
    </row>
    <row r="516" spans="1:4" x14ac:dyDescent="0.25">
      <c r="A516">
        <v>515</v>
      </c>
      <c r="D516" s="3">
        <v>3</v>
      </c>
    </row>
    <row r="517" spans="1:4" x14ac:dyDescent="0.25">
      <c r="A517">
        <v>516</v>
      </c>
      <c r="D517" s="3">
        <v>3</v>
      </c>
    </row>
    <row r="518" spans="1:4" x14ac:dyDescent="0.25">
      <c r="A518">
        <v>517</v>
      </c>
      <c r="D518" s="3">
        <v>3</v>
      </c>
    </row>
    <row r="519" spans="1:4" x14ac:dyDescent="0.25">
      <c r="A519">
        <v>518</v>
      </c>
      <c r="C519" s="2">
        <v>2</v>
      </c>
      <c r="D519" s="3">
        <v>3</v>
      </c>
    </row>
    <row r="520" spans="1:4" x14ac:dyDescent="0.25">
      <c r="A520">
        <v>519</v>
      </c>
      <c r="C520" s="2">
        <v>2</v>
      </c>
      <c r="D520" s="3">
        <v>3</v>
      </c>
    </row>
    <row r="521" spans="1:4" x14ac:dyDescent="0.25">
      <c r="A521">
        <v>520</v>
      </c>
      <c r="C521" s="2">
        <v>2</v>
      </c>
      <c r="D521" s="3">
        <v>3</v>
      </c>
    </row>
    <row r="522" spans="1:4" x14ac:dyDescent="0.25">
      <c r="A522">
        <v>521</v>
      </c>
      <c r="C522" s="2">
        <v>2</v>
      </c>
      <c r="D522" s="3">
        <v>3</v>
      </c>
    </row>
    <row r="523" spans="1:4" x14ac:dyDescent="0.25">
      <c r="A523">
        <v>522</v>
      </c>
      <c r="C523" s="2">
        <v>2</v>
      </c>
      <c r="D523" s="3">
        <v>3</v>
      </c>
    </row>
    <row r="524" spans="1:4" x14ac:dyDescent="0.25">
      <c r="A524">
        <v>523</v>
      </c>
      <c r="C524" s="2">
        <v>2</v>
      </c>
      <c r="D524" s="3">
        <v>3</v>
      </c>
    </row>
    <row r="525" spans="1:4" x14ac:dyDescent="0.25">
      <c r="A525">
        <v>524</v>
      </c>
      <c r="C525" s="2">
        <v>2</v>
      </c>
    </row>
    <row r="526" spans="1:4" x14ac:dyDescent="0.25">
      <c r="A526">
        <v>525</v>
      </c>
      <c r="C526" s="2">
        <v>2</v>
      </c>
    </row>
    <row r="527" spans="1:4" x14ac:dyDescent="0.25">
      <c r="A527">
        <v>526</v>
      </c>
      <c r="C527" s="2">
        <v>2</v>
      </c>
    </row>
    <row r="528" spans="1:4" x14ac:dyDescent="0.25">
      <c r="A528">
        <v>527</v>
      </c>
      <c r="B528" s="5">
        <v>1</v>
      </c>
      <c r="C528" s="2">
        <v>2</v>
      </c>
    </row>
    <row r="529" spans="1:5" x14ac:dyDescent="0.25">
      <c r="A529">
        <v>528</v>
      </c>
      <c r="B529" s="5">
        <v>1</v>
      </c>
    </row>
    <row r="530" spans="1:5" x14ac:dyDescent="0.25">
      <c r="A530">
        <v>529</v>
      </c>
      <c r="B530" s="5">
        <v>1</v>
      </c>
      <c r="E530" s="4">
        <v>4</v>
      </c>
    </row>
    <row r="531" spans="1:5" x14ac:dyDescent="0.25">
      <c r="A531">
        <v>530</v>
      </c>
      <c r="B531" s="5">
        <v>1</v>
      </c>
      <c r="E531" s="4">
        <v>4</v>
      </c>
    </row>
    <row r="532" spans="1:5" x14ac:dyDescent="0.25">
      <c r="A532">
        <v>531</v>
      </c>
      <c r="B532" s="5">
        <v>1</v>
      </c>
      <c r="E532" s="4">
        <v>4</v>
      </c>
    </row>
    <row r="533" spans="1:5" x14ac:dyDescent="0.25">
      <c r="A533">
        <v>532</v>
      </c>
      <c r="B533" s="5">
        <v>1</v>
      </c>
      <c r="E533" s="4">
        <v>4</v>
      </c>
    </row>
    <row r="534" spans="1:5" x14ac:dyDescent="0.25">
      <c r="A534">
        <v>533</v>
      </c>
      <c r="B534" s="5">
        <v>1</v>
      </c>
      <c r="E534" s="4">
        <v>4</v>
      </c>
    </row>
    <row r="535" spans="1:5" x14ac:dyDescent="0.25">
      <c r="A535">
        <v>534</v>
      </c>
      <c r="B535" s="5">
        <v>1</v>
      </c>
      <c r="E535" s="4">
        <v>4</v>
      </c>
    </row>
    <row r="536" spans="1:5" x14ac:dyDescent="0.25">
      <c r="A536">
        <v>535</v>
      </c>
      <c r="B536" s="5">
        <v>1</v>
      </c>
      <c r="D536" s="3">
        <v>3</v>
      </c>
      <c r="E536" s="4">
        <v>4</v>
      </c>
    </row>
    <row r="537" spans="1:5" x14ac:dyDescent="0.25">
      <c r="A537">
        <v>536</v>
      </c>
      <c r="B537" s="5">
        <v>1</v>
      </c>
      <c r="D537" s="3">
        <v>3</v>
      </c>
      <c r="E537" s="4">
        <v>4</v>
      </c>
    </row>
    <row r="538" spans="1:5" x14ac:dyDescent="0.25">
      <c r="A538">
        <v>537</v>
      </c>
      <c r="D538" s="3">
        <v>3</v>
      </c>
      <c r="E538" s="4">
        <v>4</v>
      </c>
    </row>
    <row r="539" spans="1:5" x14ac:dyDescent="0.25">
      <c r="A539">
        <v>538</v>
      </c>
      <c r="D539" s="3">
        <v>3</v>
      </c>
      <c r="E539" s="4">
        <v>4</v>
      </c>
    </row>
    <row r="540" spans="1:5" x14ac:dyDescent="0.25">
      <c r="A540">
        <v>539</v>
      </c>
      <c r="D540" s="3">
        <v>3</v>
      </c>
    </row>
    <row r="541" spans="1:5" x14ac:dyDescent="0.25">
      <c r="A541">
        <v>540</v>
      </c>
      <c r="D541" s="3">
        <v>3</v>
      </c>
    </row>
    <row r="542" spans="1:5" x14ac:dyDescent="0.25">
      <c r="A542">
        <v>541</v>
      </c>
      <c r="D542" s="3">
        <v>3</v>
      </c>
    </row>
    <row r="543" spans="1:5" x14ac:dyDescent="0.25">
      <c r="A543">
        <v>542</v>
      </c>
      <c r="C543" s="2">
        <v>2</v>
      </c>
      <c r="D543" s="3">
        <v>3</v>
      </c>
    </row>
    <row r="544" spans="1:5" x14ac:dyDescent="0.25">
      <c r="A544">
        <v>543</v>
      </c>
      <c r="C544" s="2">
        <v>2</v>
      </c>
      <c r="D544" s="3">
        <v>3</v>
      </c>
    </row>
    <row r="545" spans="1:5" x14ac:dyDescent="0.25">
      <c r="A545">
        <v>544</v>
      </c>
      <c r="C545" s="2">
        <v>2</v>
      </c>
      <c r="D545" s="3">
        <v>3</v>
      </c>
    </row>
    <row r="546" spans="1:5" x14ac:dyDescent="0.25">
      <c r="A546">
        <v>545</v>
      </c>
      <c r="C546" s="2">
        <v>2</v>
      </c>
      <c r="D546" s="3">
        <v>3</v>
      </c>
    </row>
    <row r="547" spans="1:5" x14ac:dyDescent="0.25">
      <c r="A547">
        <v>546</v>
      </c>
      <c r="C547" s="2">
        <v>2</v>
      </c>
    </row>
    <row r="548" spans="1:5" x14ac:dyDescent="0.25">
      <c r="A548">
        <v>547</v>
      </c>
      <c r="C548" s="2">
        <v>2</v>
      </c>
    </row>
    <row r="549" spans="1:5" x14ac:dyDescent="0.25">
      <c r="A549">
        <v>548</v>
      </c>
      <c r="C549" s="2">
        <v>2</v>
      </c>
    </row>
    <row r="550" spans="1:5" x14ac:dyDescent="0.25">
      <c r="A550">
        <v>549</v>
      </c>
      <c r="C550" s="2">
        <v>2</v>
      </c>
    </row>
    <row r="551" spans="1:5" x14ac:dyDescent="0.25">
      <c r="A551">
        <v>550</v>
      </c>
      <c r="C551" s="2">
        <v>2</v>
      </c>
    </row>
    <row r="552" spans="1:5" x14ac:dyDescent="0.25">
      <c r="A552">
        <v>551</v>
      </c>
      <c r="C552" s="2">
        <v>2</v>
      </c>
    </row>
    <row r="553" spans="1:5" x14ac:dyDescent="0.25">
      <c r="A553">
        <v>552</v>
      </c>
      <c r="B553" s="5">
        <v>1</v>
      </c>
    </row>
    <row r="554" spans="1:5" x14ac:dyDescent="0.25">
      <c r="A554">
        <v>553</v>
      </c>
      <c r="B554" s="5">
        <v>1</v>
      </c>
    </row>
    <row r="555" spans="1:5" x14ac:dyDescent="0.25">
      <c r="A555">
        <v>554</v>
      </c>
      <c r="B555" s="5">
        <v>1</v>
      </c>
      <c r="E555" s="4">
        <v>4</v>
      </c>
    </row>
    <row r="556" spans="1:5" x14ac:dyDescent="0.25">
      <c r="A556">
        <v>555</v>
      </c>
      <c r="B556" s="5">
        <v>1</v>
      </c>
      <c r="E556" s="4">
        <v>4</v>
      </c>
    </row>
    <row r="557" spans="1:5" x14ac:dyDescent="0.25">
      <c r="A557">
        <v>556</v>
      </c>
      <c r="B557" s="5">
        <v>1</v>
      </c>
      <c r="E557" s="4">
        <v>4</v>
      </c>
    </row>
    <row r="558" spans="1:5" x14ac:dyDescent="0.25">
      <c r="A558">
        <v>557</v>
      </c>
      <c r="B558" s="5">
        <v>1</v>
      </c>
      <c r="E558" s="4">
        <v>4</v>
      </c>
    </row>
    <row r="559" spans="1:5" x14ac:dyDescent="0.25">
      <c r="A559">
        <v>558</v>
      </c>
      <c r="B559" s="5">
        <v>1</v>
      </c>
      <c r="E559" s="4">
        <v>4</v>
      </c>
    </row>
    <row r="560" spans="1:5" x14ac:dyDescent="0.25">
      <c r="A560">
        <v>559</v>
      </c>
      <c r="B560" s="5">
        <v>1</v>
      </c>
      <c r="E560" s="4">
        <v>4</v>
      </c>
    </row>
    <row r="561" spans="1:5" x14ac:dyDescent="0.25">
      <c r="A561">
        <v>560</v>
      </c>
      <c r="B561" s="5">
        <v>1</v>
      </c>
      <c r="E561" s="4">
        <v>4</v>
      </c>
    </row>
    <row r="562" spans="1:5" x14ac:dyDescent="0.25">
      <c r="A562">
        <v>561</v>
      </c>
      <c r="B562" s="5">
        <v>1</v>
      </c>
      <c r="E562" s="4">
        <v>4</v>
      </c>
    </row>
    <row r="563" spans="1:5" x14ac:dyDescent="0.25">
      <c r="A563">
        <v>562</v>
      </c>
      <c r="D563" s="3">
        <v>3</v>
      </c>
      <c r="E563" s="4">
        <v>4</v>
      </c>
    </row>
    <row r="564" spans="1:5" x14ac:dyDescent="0.25">
      <c r="A564">
        <v>563</v>
      </c>
      <c r="D564" s="3">
        <v>3</v>
      </c>
      <c r="E564" s="4">
        <v>4</v>
      </c>
    </row>
    <row r="565" spans="1:5" x14ac:dyDescent="0.25">
      <c r="A565">
        <v>564</v>
      </c>
      <c r="D565" s="3">
        <v>3</v>
      </c>
    </row>
    <row r="566" spans="1:5" x14ac:dyDescent="0.25">
      <c r="A566">
        <v>565</v>
      </c>
      <c r="D566" s="3">
        <v>3</v>
      </c>
    </row>
    <row r="567" spans="1:5" x14ac:dyDescent="0.25">
      <c r="A567">
        <v>566</v>
      </c>
      <c r="D567" s="3">
        <v>3</v>
      </c>
    </row>
    <row r="568" spans="1:5" x14ac:dyDescent="0.25">
      <c r="A568">
        <v>567</v>
      </c>
      <c r="C568" s="2">
        <v>2</v>
      </c>
      <c r="D568" s="3">
        <v>3</v>
      </c>
    </row>
    <row r="569" spans="1:5" x14ac:dyDescent="0.25">
      <c r="A569">
        <v>568</v>
      </c>
      <c r="C569" s="2">
        <v>2</v>
      </c>
      <c r="D569" s="3">
        <v>3</v>
      </c>
    </row>
    <row r="570" spans="1:5" x14ac:dyDescent="0.25">
      <c r="A570">
        <v>569</v>
      </c>
      <c r="C570" s="2">
        <v>2</v>
      </c>
      <c r="D570" s="3">
        <v>3</v>
      </c>
    </row>
    <row r="571" spans="1:5" x14ac:dyDescent="0.25">
      <c r="A571">
        <v>570</v>
      </c>
      <c r="C571" s="2">
        <v>2</v>
      </c>
    </row>
    <row r="572" spans="1:5" x14ac:dyDescent="0.25">
      <c r="A572">
        <v>571</v>
      </c>
      <c r="C572" s="2">
        <v>2</v>
      </c>
    </row>
    <row r="573" spans="1:5" x14ac:dyDescent="0.25">
      <c r="A573">
        <v>572</v>
      </c>
      <c r="C573" s="2">
        <v>2</v>
      </c>
    </row>
    <row r="574" spans="1:5" x14ac:dyDescent="0.25">
      <c r="A574">
        <v>573</v>
      </c>
      <c r="C574" s="2">
        <v>2</v>
      </c>
    </row>
    <row r="575" spans="1:5" x14ac:dyDescent="0.25">
      <c r="A575">
        <v>574</v>
      </c>
      <c r="C575" s="2">
        <v>2</v>
      </c>
    </row>
    <row r="576" spans="1:5" x14ac:dyDescent="0.25">
      <c r="A576">
        <v>575</v>
      </c>
      <c r="C576" s="2">
        <v>2</v>
      </c>
    </row>
    <row r="577" spans="1:5" x14ac:dyDescent="0.25">
      <c r="A577">
        <v>576</v>
      </c>
      <c r="B577" s="5">
        <v>1</v>
      </c>
      <c r="C577" s="2">
        <v>2</v>
      </c>
    </row>
    <row r="578" spans="1:5" x14ac:dyDescent="0.25">
      <c r="A578">
        <v>577</v>
      </c>
      <c r="B578" s="5">
        <v>1</v>
      </c>
    </row>
    <row r="579" spans="1:5" x14ac:dyDescent="0.25">
      <c r="A579">
        <v>578</v>
      </c>
      <c r="B579" s="5">
        <v>1</v>
      </c>
    </row>
    <row r="580" spans="1:5" x14ac:dyDescent="0.25">
      <c r="A580">
        <v>579</v>
      </c>
      <c r="B580" s="5">
        <v>1</v>
      </c>
      <c r="E580" s="4">
        <v>4</v>
      </c>
    </row>
    <row r="581" spans="1:5" x14ac:dyDescent="0.25">
      <c r="A581">
        <v>580</v>
      </c>
      <c r="B581" s="5">
        <v>1</v>
      </c>
      <c r="E581" s="4">
        <v>4</v>
      </c>
    </row>
    <row r="582" spans="1:5" x14ac:dyDescent="0.25">
      <c r="A582">
        <v>581</v>
      </c>
      <c r="B582" s="5">
        <v>1</v>
      </c>
      <c r="E582" s="4">
        <v>4</v>
      </c>
    </row>
    <row r="583" spans="1:5" x14ac:dyDescent="0.25">
      <c r="A583">
        <v>582</v>
      </c>
      <c r="B583" s="5">
        <v>1</v>
      </c>
      <c r="E583" s="4">
        <v>4</v>
      </c>
    </row>
    <row r="584" spans="1:5" x14ac:dyDescent="0.25">
      <c r="A584">
        <v>583</v>
      </c>
      <c r="B584" s="5">
        <v>1</v>
      </c>
      <c r="E584" s="4">
        <v>4</v>
      </c>
    </row>
    <row r="585" spans="1:5" x14ac:dyDescent="0.25">
      <c r="A585">
        <v>584</v>
      </c>
      <c r="B585" s="5">
        <v>1</v>
      </c>
      <c r="D585" s="3">
        <v>3</v>
      </c>
      <c r="E585" s="4">
        <v>4</v>
      </c>
    </row>
    <row r="586" spans="1:5" x14ac:dyDescent="0.25">
      <c r="A586">
        <v>585</v>
      </c>
      <c r="D586" s="3">
        <v>3</v>
      </c>
      <c r="E586" s="4">
        <v>4</v>
      </c>
    </row>
    <row r="587" spans="1:5" x14ac:dyDescent="0.25">
      <c r="A587">
        <v>586</v>
      </c>
      <c r="D587" s="3">
        <v>3</v>
      </c>
      <c r="E587" s="4">
        <v>4</v>
      </c>
    </row>
    <row r="588" spans="1:5" x14ac:dyDescent="0.25">
      <c r="A588">
        <v>587</v>
      </c>
      <c r="D588" s="3">
        <v>3</v>
      </c>
      <c r="E588" s="4">
        <v>4</v>
      </c>
    </row>
    <row r="589" spans="1:5" x14ac:dyDescent="0.25">
      <c r="A589">
        <v>588</v>
      </c>
      <c r="D589" s="3">
        <v>3</v>
      </c>
    </row>
    <row r="590" spans="1:5" x14ac:dyDescent="0.25">
      <c r="A590">
        <v>589</v>
      </c>
      <c r="D590" s="3">
        <v>3</v>
      </c>
    </row>
    <row r="591" spans="1:5" x14ac:dyDescent="0.25">
      <c r="A591">
        <v>590</v>
      </c>
      <c r="D591" s="3">
        <v>3</v>
      </c>
    </row>
    <row r="592" spans="1:5" x14ac:dyDescent="0.25">
      <c r="A592">
        <v>591</v>
      </c>
      <c r="C592" s="2">
        <v>2</v>
      </c>
      <c r="D592" s="3">
        <v>3</v>
      </c>
    </row>
    <row r="593" spans="1:5" x14ac:dyDescent="0.25">
      <c r="A593">
        <v>592</v>
      </c>
      <c r="C593" s="2">
        <v>2</v>
      </c>
      <c r="D593" s="3">
        <v>3</v>
      </c>
    </row>
    <row r="594" spans="1:5" x14ac:dyDescent="0.25">
      <c r="A594">
        <v>593</v>
      </c>
      <c r="C594" s="2">
        <v>2</v>
      </c>
    </row>
    <row r="595" spans="1:5" x14ac:dyDescent="0.25">
      <c r="A595">
        <v>594</v>
      </c>
      <c r="C595" s="2">
        <v>2</v>
      </c>
    </row>
    <row r="596" spans="1:5" x14ac:dyDescent="0.25">
      <c r="A596">
        <v>595</v>
      </c>
      <c r="C596" s="2">
        <v>2</v>
      </c>
    </row>
    <row r="597" spans="1:5" x14ac:dyDescent="0.25">
      <c r="A597">
        <v>596</v>
      </c>
      <c r="C597" s="2">
        <v>2</v>
      </c>
    </row>
    <row r="598" spans="1:5" x14ac:dyDescent="0.25">
      <c r="A598">
        <v>597</v>
      </c>
      <c r="C598" s="2">
        <v>2</v>
      </c>
    </row>
    <row r="599" spans="1:5" x14ac:dyDescent="0.25">
      <c r="A599">
        <v>598</v>
      </c>
      <c r="C599" s="2">
        <v>2</v>
      </c>
    </row>
    <row r="600" spans="1:5" x14ac:dyDescent="0.25">
      <c r="A600">
        <v>599</v>
      </c>
      <c r="C600" s="2">
        <v>2</v>
      </c>
    </row>
    <row r="601" spans="1:5" x14ac:dyDescent="0.25">
      <c r="A601">
        <v>600</v>
      </c>
      <c r="B601" s="5">
        <v>1</v>
      </c>
    </row>
    <row r="602" spans="1:5" x14ac:dyDescent="0.25">
      <c r="A602">
        <v>601</v>
      </c>
      <c r="B602" s="5">
        <v>1</v>
      </c>
    </row>
    <row r="603" spans="1:5" x14ac:dyDescent="0.25">
      <c r="A603">
        <v>602</v>
      </c>
      <c r="B603" s="5">
        <v>1</v>
      </c>
    </row>
    <row r="604" spans="1:5" x14ac:dyDescent="0.25">
      <c r="A604">
        <v>603</v>
      </c>
      <c r="B604" s="5">
        <v>1</v>
      </c>
    </row>
    <row r="605" spans="1:5" x14ac:dyDescent="0.25">
      <c r="A605">
        <v>604</v>
      </c>
      <c r="B605" s="5">
        <v>1</v>
      </c>
      <c r="E605" s="4">
        <v>4</v>
      </c>
    </row>
    <row r="606" spans="1:5" x14ac:dyDescent="0.25">
      <c r="A606">
        <v>605</v>
      </c>
      <c r="B606" s="5">
        <v>1</v>
      </c>
      <c r="E606" s="4">
        <v>4</v>
      </c>
    </row>
    <row r="607" spans="1:5" x14ac:dyDescent="0.25">
      <c r="A607">
        <v>606</v>
      </c>
      <c r="B607" s="5">
        <v>1</v>
      </c>
      <c r="E607" s="4">
        <v>4</v>
      </c>
    </row>
    <row r="608" spans="1:5" x14ac:dyDescent="0.25">
      <c r="A608">
        <v>607</v>
      </c>
      <c r="B608" s="5">
        <v>1</v>
      </c>
      <c r="D608" s="3">
        <v>3</v>
      </c>
      <c r="E608" s="4">
        <v>4</v>
      </c>
    </row>
    <row r="609" spans="1:5" x14ac:dyDescent="0.25">
      <c r="A609">
        <v>608</v>
      </c>
      <c r="D609" s="3">
        <v>3</v>
      </c>
      <c r="E609" s="4">
        <v>4</v>
      </c>
    </row>
    <row r="610" spans="1:5" x14ac:dyDescent="0.25">
      <c r="A610">
        <v>609</v>
      </c>
      <c r="D610" s="3">
        <v>3</v>
      </c>
      <c r="E610" s="4">
        <v>4</v>
      </c>
    </row>
    <row r="611" spans="1:5" x14ac:dyDescent="0.25">
      <c r="A611">
        <v>610</v>
      </c>
      <c r="D611" s="3">
        <v>3</v>
      </c>
      <c r="E611" s="4">
        <v>4</v>
      </c>
    </row>
    <row r="612" spans="1:5" x14ac:dyDescent="0.25">
      <c r="A612">
        <v>611</v>
      </c>
      <c r="D612" s="3">
        <v>3</v>
      </c>
      <c r="E612" s="4">
        <v>4</v>
      </c>
    </row>
    <row r="613" spans="1:5" x14ac:dyDescent="0.25">
      <c r="A613">
        <v>612</v>
      </c>
      <c r="D613" s="3">
        <v>3</v>
      </c>
    </row>
    <row r="614" spans="1:5" x14ac:dyDescent="0.25">
      <c r="A614">
        <v>613</v>
      </c>
      <c r="D614" s="3">
        <v>3</v>
      </c>
    </row>
    <row r="615" spans="1:5" x14ac:dyDescent="0.25">
      <c r="A615">
        <v>614</v>
      </c>
      <c r="C615" s="2">
        <v>2</v>
      </c>
      <c r="D615" s="3">
        <v>3</v>
      </c>
    </row>
    <row r="616" spans="1:5" x14ac:dyDescent="0.25">
      <c r="A616">
        <v>615</v>
      </c>
      <c r="C616" s="2">
        <v>2</v>
      </c>
      <c r="D616" s="3">
        <v>3</v>
      </c>
    </row>
    <row r="617" spans="1:5" x14ac:dyDescent="0.25">
      <c r="A617">
        <v>616</v>
      </c>
      <c r="C617" s="2">
        <v>2</v>
      </c>
    </row>
    <row r="618" spans="1:5" x14ac:dyDescent="0.25">
      <c r="A618">
        <v>617</v>
      </c>
      <c r="C618" s="2">
        <v>2</v>
      </c>
    </row>
    <row r="619" spans="1:5" x14ac:dyDescent="0.25">
      <c r="A619">
        <v>618</v>
      </c>
      <c r="C619" s="2">
        <v>2</v>
      </c>
    </row>
    <row r="620" spans="1:5" x14ac:dyDescent="0.25">
      <c r="A620">
        <v>619</v>
      </c>
      <c r="C620" s="2">
        <v>2</v>
      </c>
    </row>
    <row r="621" spans="1:5" x14ac:dyDescent="0.25">
      <c r="A621">
        <v>620</v>
      </c>
      <c r="C621" s="2">
        <v>2</v>
      </c>
    </row>
    <row r="622" spans="1:5" x14ac:dyDescent="0.25">
      <c r="A622">
        <v>621</v>
      </c>
      <c r="B622" s="5">
        <v>1</v>
      </c>
      <c r="C622" s="2">
        <v>2</v>
      </c>
    </row>
    <row r="623" spans="1:5" x14ac:dyDescent="0.25">
      <c r="A623">
        <v>622</v>
      </c>
      <c r="B623" s="5">
        <v>1</v>
      </c>
      <c r="C623" s="2">
        <v>2</v>
      </c>
    </row>
    <row r="624" spans="1:5" x14ac:dyDescent="0.25">
      <c r="A624">
        <v>623</v>
      </c>
      <c r="B624" s="5">
        <v>1</v>
      </c>
      <c r="C624" s="2">
        <v>2</v>
      </c>
    </row>
    <row r="625" spans="1:5" x14ac:dyDescent="0.25">
      <c r="A625">
        <v>624</v>
      </c>
      <c r="B625" s="5">
        <v>1</v>
      </c>
    </row>
    <row r="626" spans="1:5" x14ac:dyDescent="0.25">
      <c r="A626">
        <v>625</v>
      </c>
      <c r="B626" s="5">
        <v>1</v>
      </c>
    </row>
    <row r="627" spans="1:5" x14ac:dyDescent="0.25">
      <c r="A627">
        <v>626</v>
      </c>
      <c r="B627" s="5">
        <v>1</v>
      </c>
    </row>
    <row r="628" spans="1:5" x14ac:dyDescent="0.25">
      <c r="A628">
        <v>627</v>
      </c>
      <c r="B628" s="5">
        <v>1</v>
      </c>
      <c r="E628" s="4">
        <v>4</v>
      </c>
    </row>
    <row r="629" spans="1:5" x14ac:dyDescent="0.25">
      <c r="A629">
        <v>628</v>
      </c>
      <c r="B629" s="5">
        <v>1</v>
      </c>
      <c r="E629" s="4">
        <v>4</v>
      </c>
    </row>
    <row r="630" spans="1:5" x14ac:dyDescent="0.25">
      <c r="A630">
        <v>629</v>
      </c>
      <c r="B630" s="5">
        <v>1</v>
      </c>
      <c r="D630" s="3">
        <v>3</v>
      </c>
      <c r="E630" s="4">
        <v>4</v>
      </c>
    </row>
    <row r="631" spans="1:5" x14ac:dyDescent="0.25">
      <c r="A631">
        <v>630</v>
      </c>
      <c r="D631" s="3">
        <v>3</v>
      </c>
      <c r="E631" s="4">
        <v>4</v>
      </c>
    </row>
    <row r="632" spans="1:5" x14ac:dyDescent="0.25">
      <c r="A632">
        <v>631</v>
      </c>
      <c r="D632" s="3">
        <v>3</v>
      </c>
      <c r="E632" s="4">
        <v>4</v>
      </c>
    </row>
    <row r="633" spans="1:5" x14ac:dyDescent="0.25">
      <c r="A633">
        <v>632</v>
      </c>
      <c r="D633" s="3">
        <v>3</v>
      </c>
      <c r="E633" s="4">
        <v>4</v>
      </c>
    </row>
    <row r="634" spans="1:5" x14ac:dyDescent="0.25">
      <c r="A634">
        <v>633</v>
      </c>
      <c r="D634" s="3">
        <v>3</v>
      </c>
      <c r="E634" s="4">
        <v>4</v>
      </c>
    </row>
    <row r="635" spans="1:5" x14ac:dyDescent="0.25">
      <c r="A635">
        <v>634</v>
      </c>
      <c r="D635" s="3">
        <v>3</v>
      </c>
      <c r="E635" s="4">
        <v>4</v>
      </c>
    </row>
    <row r="636" spans="1:5" x14ac:dyDescent="0.25">
      <c r="A636">
        <v>635</v>
      </c>
      <c r="D636" s="3">
        <v>3</v>
      </c>
      <c r="E636" s="4">
        <v>4</v>
      </c>
    </row>
    <row r="637" spans="1:5" x14ac:dyDescent="0.25">
      <c r="A637">
        <v>636</v>
      </c>
      <c r="D637" s="3">
        <v>3</v>
      </c>
    </row>
    <row r="638" spans="1:5" x14ac:dyDescent="0.25">
      <c r="A638">
        <v>637</v>
      </c>
      <c r="C638" s="2">
        <v>2</v>
      </c>
      <c r="D638" s="3">
        <v>3</v>
      </c>
    </row>
    <row r="639" spans="1:5" x14ac:dyDescent="0.25">
      <c r="A639">
        <v>638</v>
      </c>
      <c r="C639" s="2">
        <v>2</v>
      </c>
    </row>
    <row r="640" spans="1:5" x14ac:dyDescent="0.25">
      <c r="A640">
        <v>639</v>
      </c>
      <c r="C640" s="2">
        <v>2</v>
      </c>
    </row>
    <row r="641" spans="1:5" x14ac:dyDescent="0.25">
      <c r="A641">
        <v>640</v>
      </c>
      <c r="C641" s="2">
        <v>2</v>
      </c>
    </row>
    <row r="642" spans="1:5" x14ac:dyDescent="0.25">
      <c r="A642">
        <v>641</v>
      </c>
      <c r="C642" s="2">
        <v>2</v>
      </c>
    </row>
    <row r="643" spans="1:5" x14ac:dyDescent="0.25">
      <c r="A643">
        <v>642</v>
      </c>
      <c r="C643" s="2">
        <v>2</v>
      </c>
    </row>
    <row r="644" spans="1:5" x14ac:dyDescent="0.25">
      <c r="A644">
        <v>643</v>
      </c>
      <c r="C644" s="2">
        <v>2</v>
      </c>
    </row>
    <row r="645" spans="1:5" x14ac:dyDescent="0.25">
      <c r="A645">
        <v>644</v>
      </c>
      <c r="C645" s="2">
        <v>2</v>
      </c>
    </row>
    <row r="646" spans="1:5" x14ac:dyDescent="0.25">
      <c r="A646">
        <v>645</v>
      </c>
      <c r="C646" s="2">
        <v>2</v>
      </c>
    </row>
    <row r="647" spans="1:5" x14ac:dyDescent="0.25">
      <c r="A647">
        <v>646</v>
      </c>
      <c r="C647" s="2">
        <v>2</v>
      </c>
    </row>
    <row r="648" spans="1:5" x14ac:dyDescent="0.25">
      <c r="A648">
        <v>647</v>
      </c>
      <c r="B648" s="5">
        <v>1</v>
      </c>
    </row>
    <row r="649" spans="1:5" x14ac:dyDescent="0.25">
      <c r="A649">
        <v>648</v>
      </c>
      <c r="B649" s="5">
        <v>1</v>
      </c>
    </row>
    <row r="650" spans="1:5" x14ac:dyDescent="0.25">
      <c r="A650">
        <v>649</v>
      </c>
      <c r="B650" s="5">
        <v>1</v>
      </c>
      <c r="E650" s="4">
        <v>4</v>
      </c>
    </row>
    <row r="651" spans="1:5" x14ac:dyDescent="0.25">
      <c r="A651">
        <v>650</v>
      </c>
      <c r="B651" s="5">
        <v>1</v>
      </c>
      <c r="E651" s="4">
        <v>4</v>
      </c>
    </row>
    <row r="652" spans="1:5" x14ac:dyDescent="0.25">
      <c r="A652">
        <v>651</v>
      </c>
      <c r="B652" s="5">
        <v>1</v>
      </c>
      <c r="E652" s="4">
        <v>4</v>
      </c>
    </row>
    <row r="653" spans="1:5" x14ac:dyDescent="0.25">
      <c r="A653">
        <v>652</v>
      </c>
      <c r="B653" s="5">
        <v>1</v>
      </c>
      <c r="E653" s="4">
        <v>4</v>
      </c>
    </row>
    <row r="654" spans="1:5" x14ac:dyDescent="0.25">
      <c r="A654">
        <v>653</v>
      </c>
      <c r="B654" s="5">
        <v>1</v>
      </c>
      <c r="E654" s="4">
        <v>4</v>
      </c>
    </row>
    <row r="655" spans="1:5" x14ac:dyDescent="0.25">
      <c r="A655">
        <v>654</v>
      </c>
      <c r="B655" s="5">
        <v>1</v>
      </c>
      <c r="D655" s="3">
        <v>3</v>
      </c>
      <c r="E655" s="4">
        <v>4</v>
      </c>
    </row>
    <row r="656" spans="1:5" x14ac:dyDescent="0.25">
      <c r="A656">
        <v>655</v>
      </c>
      <c r="D656" s="3">
        <v>3</v>
      </c>
      <c r="E656" s="4">
        <v>4</v>
      </c>
    </row>
    <row r="657" spans="1:5" x14ac:dyDescent="0.25">
      <c r="A657">
        <v>656</v>
      </c>
      <c r="D657" s="3">
        <v>3</v>
      </c>
      <c r="E657" s="4">
        <v>4</v>
      </c>
    </row>
    <row r="658" spans="1:5" x14ac:dyDescent="0.25">
      <c r="A658">
        <v>657</v>
      </c>
      <c r="D658" s="3">
        <v>3</v>
      </c>
      <c r="E658" s="4">
        <v>4</v>
      </c>
    </row>
    <row r="659" spans="1:5" x14ac:dyDescent="0.25">
      <c r="A659">
        <v>658</v>
      </c>
      <c r="D659" s="3">
        <v>3</v>
      </c>
      <c r="E659" s="4">
        <v>4</v>
      </c>
    </row>
    <row r="660" spans="1:5" x14ac:dyDescent="0.25">
      <c r="A660">
        <v>659</v>
      </c>
      <c r="D660" s="3">
        <v>3</v>
      </c>
    </row>
    <row r="661" spans="1:5" x14ac:dyDescent="0.25">
      <c r="A661">
        <v>660</v>
      </c>
      <c r="C661" s="2">
        <v>2</v>
      </c>
      <c r="D661" s="3">
        <v>3</v>
      </c>
    </row>
    <row r="662" spans="1:5" x14ac:dyDescent="0.25">
      <c r="A662">
        <v>661</v>
      </c>
      <c r="C662" s="2">
        <v>2</v>
      </c>
      <c r="D662" s="3">
        <v>3</v>
      </c>
    </row>
    <row r="663" spans="1:5" x14ac:dyDescent="0.25">
      <c r="A663">
        <v>662</v>
      </c>
      <c r="C663" s="2">
        <v>2</v>
      </c>
      <c r="D663" s="3">
        <v>3</v>
      </c>
    </row>
    <row r="664" spans="1:5" x14ac:dyDescent="0.25">
      <c r="A664">
        <v>663</v>
      </c>
      <c r="C664" s="2">
        <v>2</v>
      </c>
    </row>
    <row r="665" spans="1:5" x14ac:dyDescent="0.25">
      <c r="A665">
        <v>664</v>
      </c>
      <c r="C665" s="2">
        <v>2</v>
      </c>
    </row>
    <row r="666" spans="1:5" x14ac:dyDescent="0.25">
      <c r="A666">
        <v>665</v>
      </c>
      <c r="C666" s="2">
        <v>2</v>
      </c>
    </row>
    <row r="667" spans="1:5" x14ac:dyDescent="0.25">
      <c r="A667">
        <v>666</v>
      </c>
      <c r="C667" s="2">
        <v>2</v>
      </c>
    </row>
    <row r="668" spans="1:5" x14ac:dyDescent="0.25">
      <c r="A668">
        <v>667</v>
      </c>
      <c r="C668" s="2">
        <v>2</v>
      </c>
    </row>
    <row r="669" spans="1:5" x14ac:dyDescent="0.25">
      <c r="A669">
        <v>668</v>
      </c>
      <c r="C669" s="2">
        <v>2</v>
      </c>
    </row>
    <row r="670" spans="1:5" x14ac:dyDescent="0.25">
      <c r="A670">
        <v>669</v>
      </c>
      <c r="C670" s="2">
        <v>2</v>
      </c>
    </row>
    <row r="671" spans="1:5" x14ac:dyDescent="0.25">
      <c r="A671">
        <v>670</v>
      </c>
      <c r="B671" s="5">
        <v>1</v>
      </c>
    </row>
    <row r="672" spans="1:5" x14ac:dyDescent="0.25">
      <c r="A672">
        <v>671</v>
      </c>
      <c r="B672" s="5">
        <v>1</v>
      </c>
    </row>
    <row r="673" spans="1:5" x14ac:dyDescent="0.25">
      <c r="A673">
        <v>672</v>
      </c>
      <c r="B673" s="5">
        <v>1</v>
      </c>
    </row>
    <row r="674" spans="1:5" x14ac:dyDescent="0.25">
      <c r="A674">
        <v>673</v>
      </c>
      <c r="B674" s="5">
        <v>1</v>
      </c>
      <c r="E674" s="4">
        <v>4</v>
      </c>
    </row>
    <row r="675" spans="1:5" x14ac:dyDescent="0.25">
      <c r="A675">
        <v>674</v>
      </c>
      <c r="B675" s="5">
        <v>1</v>
      </c>
      <c r="E675" s="4">
        <v>4</v>
      </c>
    </row>
    <row r="676" spans="1:5" x14ac:dyDescent="0.25">
      <c r="A676">
        <v>675</v>
      </c>
      <c r="B676" s="5">
        <v>1</v>
      </c>
      <c r="E676" s="4">
        <v>4</v>
      </c>
    </row>
    <row r="677" spans="1:5" x14ac:dyDescent="0.25">
      <c r="A677">
        <v>676</v>
      </c>
      <c r="B677" s="5">
        <v>1</v>
      </c>
      <c r="E677" s="4">
        <v>4</v>
      </c>
    </row>
    <row r="678" spans="1:5" x14ac:dyDescent="0.25">
      <c r="A678">
        <v>677</v>
      </c>
      <c r="B678" s="5">
        <v>1</v>
      </c>
      <c r="E678" s="4">
        <v>4</v>
      </c>
    </row>
    <row r="679" spans="1:5" x14ac:dyDescent="0.25">
      <c r="A679">
        <v>678</v>
      </c>
      <c r="B679" s="5">
        <v>1</v>
      </c>
      <c r="D679" s="3">
        <v>3</v>
      </c>
      <c r="E679" s="4">
        <v>4</v>
      </c>
    </row>
    <row r="680" spans="1:5" x14ac:dyDescent="0.25">
      <c r="A680">
        <v>679</v>
      </c>
      <c r="B680" s="5">
        <v>1</v>
      </c>
      <c r="D680" s="3">
        <v>3</v>
      </c>
      <c r="E680" s="4">
        <v>4</v>
      </c>
    </row>
    <row r="681" spans="1:5" x14ac:dyDescent="0.25">
      <c r="A681">
        <v>680</v>
      </c>
      <c r="D681" s="3">
        <v>3</v>
      </c>
      <c r="E681" s="4">
        <v>4</v>
      </c>
    </row>
    <row r="682" spans="1:5" x14ac:dyDescent="0.25">
      <c r="A682">
        <v>681</v>
      </c>
      <c r="D682" s="3">
        <v>3</v>
      </c>
      <c r="E682" s="4">
        <v>4</v>
      </c>
    </row>
    <row r="683" spans="1:5" x14ac:dyDescent="0.25">
      <c r="A683">
        <v>682</v>
      </c>
      <c r="C683" s="2">
        <v>2</v>
      </c>
      <c r="D683" s="3">
        <v>3</v>
      </c>
      <c r="E683" s="4">
        <v>4</v>
      </c>
    </row>
    <row r="684" spans="1:5" x14ac:dyDescent="0.25">
      <c r="A684">
        <v>683</v>
      </c>
      <c r="C684" s="2">
        <v>2</v>
      </c>
      <c r="D684" s="3">
        <v>3</v>
      </c>
    </row>
    <row r="685" spans="1:5" x14ac:dyDescent="0.25">
      <c r="A685">
        <v>684</v>
      </c>
      <c r="C685" s="2">
        <v>2</v>
      </c>
      <c r="D685" s="3">
        <v>3</v>
      </c>
    </row>
    <row r="686" spans="1:5" x14ac:dyDescent="0.25">
      <c r="A686">
        <v>685</v>
      </c>
      <c r="C686" s="2">
        <v>2</v>
      </c>
      <c r="D686" s="3">
        <v>3</v>
      </c>
    </row>
    <row r="687" spans="1:5" x14ac:dyDescent="0.25">
      <c r="A687">
        <v>686</v>
      </c>
      <c r="C687" s="2">
        <v>2</v>
      </c>
      <c r="D687" s="3">
        <v>3</v>
      </c>
    </row>
    <row r="688" spans="1:5" x14ac:dyDescent="0.25">
      <c r="A688">
        <v>687</v>
      </c>
      <c r="C688" s="2">
        <v>2</v>
      </c>
      <c r="D688" s="3">
        <v>3</v>
      </c>
    </row>
    <row r="689" spans="1:6" x14ac:dyDescent="0.25">
      <c r="A689">
        <v>688</v>
      </c>
      <c r="C689" s="2">
        <v>2</v>
      </c>
      <c r="D689" s="3">
        <v>3</v>
      </c>
    </row>
    <row r="690" spans="1:6" x14ac:dyDescent="0.25">
      <c r="A690">
        <v>689</v>
      </c>
      <c r="C690" s="2">
        <v>2</v>
      </c>
    </row>
    <row r="691" spans="1:6" x14ac:dyDescent="0.25">
      <c r="A691">
        <v>690</v>
      </c>
      <c r="C691" s="2">
        <v>2</v>
      </c>
    </row>
    <row r="692" spans="1:6" x14ac:dyDescent="0.25">
      <c r="A692">
        <v>691</v>
      </c>
      <c r="C692" s="2">
        <v>2</v>
      </c>
    </row>
    <row r="693" spans="1:6" x14ac:dyDescent="0.25">
      <c r="A693">
        <v>692</v>
      </c>
      <c r="C693" s="2">
        <v>2</v>
      </c>
    </row>
    <row r="694" spans="1:6" x14ac:dyDescent="0.25">
      <c r="A694">
        <v>693</v>
      </c>
      <c r="B694" s="5">
        <v>1</v>
      </c>
      <c r="C694" s="2">
        <v>2</v>
      </c>
    </row>
    <row r="695" spans="1:6" x14ac:dyDescent="0.25">
      <c r="A695">
        <v>694</v>
      </c>
      <c r="B695" s="5">
        <v>1</v>
      </c>
      <c r="C695" s="2">
        <v>2</v>
      </c>
    </row>
    <row r="696" spans="1:6" x14ac:dyDescent="0.25">
      <c r="A696">
        <v>695</v>
      </c>
      <c r="B696" s="5">
        <v>1</v>
      </c>
    </row>
    <row r="697" spans="1:6" x14ac:dyDescent="0.25">
      <c r="A697">
        <v>696</v>
      </c>
      <c r="B697" s="5">
        <v>1</v>
      </c>
      <c r="F697" t="s">
        <v>22</v>
      </c>
    </row>
    <row r="698" spans="1:6" x14ac:dyDescent="0.25">
      <c r="A698">
        <v>697</v>
      </c>
    </row>
    <row r="699" spans="1:6" x14ac:dyDescent="0.25">
      <c r="A699">
        <v>698</v>
      </c>
      <c r="F699" t="s">
        <v>22</v>
      </c>
    </row>
    <row r="700" spans="1:6" x14ac:dyDescent="0.25">
      <c r="A700">
        <v>699</v>
      </c>
      <c r="B700" s="5">
        <v>1</v>
      </c>
    </row>
    <row r="701" spans="1:6" x14ac:dyDescent="0.25">
      <c r="A701">
        <v>700</v>
      </c>
      <c r="B701" s="5">
        <v>1</v>
      </c>
    </row>
    <row r="702" spans="1:6" x14ac:dyDescent="0.25">
      <c r="A702">
        <v>701</v>
      </c>
      <c r="B702" s="5">
        <v>1</v>
      </c>
    </row>
    <row r="703" spans="1:6" x14ac:dyDescent="0.25">
      <c r="A703">
        <v>702</v>
      </c>
      <c r="B703" s="5">
        <v>1</v>
      </c>
    </row>
    <row r="704" spans="1:6" x14ac:dyDescent="0.25">
      <c r="A704">
        <v>703</v>
      </c>
      <c r="B704" s="5">
        <v>1</v>
      </c>
    </row>
    <row r="705" spans="1:4" x14ac:dyDescent="0.25">
      <c r="A705">
        <v>704</v>
      </c>
      <c r="B705" s="5">
        <v>1</v>
      </c>
    </row>
    <row r="706" spans="1:4" x14ac:dyDescent="0.25">
      <c r="A706">
        <v>705</v>
      </c>
      <c r="B706" s="5">
        <v>1</v>
      </c>
    </row>
    <row r="707" spans="1:4" x14ac:dyDescent="0.25">
      <c r="A707">
        <v>706</v>
      </c>
      <c r="B707" s="5">
        <v>1</v>
      </c>
    </row>
    <row r="708" spans="1:4" x14ac:dyDescent="0.25">
      <c r="A708">
        <v>707</v>
      </c>
      <c r="B708" s="5">
        <v>1</v>
      </c>
    </row>
    <row r="709" spans="1:4" x14ac:dyDescent="0.25">
      <c r="A709">
        <v>708</v>
      </c>
      <c r="B709" s="5">
        <v>1</v>
      </c>
    </row>
    <row r="710" spans="1:4" x14ac:dyDescent="0.25">
      <c r="A710">
        <v>709</v>
      </c>
      <c r="B710" s="5">
        <v>1</v>
      </c>
    </row>
    <row r="711" spans="1:4" x14ac:dyDescent="0.25">
      <c r="A711">
        <v>710</v>
      </c>
      <c r="B711" s="5">
        <v>1</v>
      </c>
    </row>
    <row r="712" spans="1:4" x14ac:dyDescent="0.25">
      <c r="A712">
        <v>711</v>
      </c>
      <c r="B712" s="5">
        <v>1</v>
      </c>
    </row>
    <row r="713" spans="1:4" x14ac:dyDescent="0.25">
      <c r="A713">
        <v>712</v>
      </c>
      <c r="D713" s="3">
        <v>3</v>
      </c>
    </row>
    <row r="714" spans="1:4" x14ac:dyDescent="0.25">
      <c r="A714">
        <v>713</v>
      </c>
      <c r="D714" s="3">
        <v>3</v>
      </c>
    </row>
    <row r="715" spans="1:4" x14ac:dyDescent="0.25">
      <c r="A715">
        <v>714</v>
      </c>
      <c r="D715" s="3">
        <v>3</v>
      </c>
    </row>
    <row r="716" spans="1:4" x14ac:dyDescent="0.25">
      <c r="A716">
        <v>715</v>
      </c>
      <c r="C716" s="2">
        <v>2</v>
      </c>
      <c r="D716" s="3">
        <v>3</v>
      </c>
    </row>
    <row r="717" spans="1:4" x14ac:dyDescent="0.25">
      <c r="A717">
        <v>716</v>
      </c>
      <c r="C717" s="2">
        <v>2</v>
      </c>
      <c r="D717" s="3">
        <v>3</v>
      </c>
    </row>
    <row r="718" spans="1:4" x14ac:dyDescent="0.25">
      <c r="A718">
        <v>717</v>
      </c>
      <c r="C718" s="2">
        <v>2</v>
      </c>
      <c r="D718" s="3">
        <v>3</v>
      </c>
    </row>
    <row r="719" spans="1:4" x14ac:dyDescent="0.25">
      <c r="A719">
        <v>718</v>
      </c>
      <c r="C719" s="2">
        <v>2</v>
      </c>
      <c r="D719" s="3">
        <v>3</v>
      </c>
    </row>
    <row r="720" spans="1:4" x14ac:dyDescent="0.25">
      <c r="A720">
        <v>719</v>
      </c>
      <c r="C720" s="2">
        <v>2</v>
      </c>
      <c r="D720" s="3">
        <v>3</v>
      </c>
    </row>
    <row r="721" spans="1:5" x14ac:dyDescent="0.25">
      <c r="A721">
        <v>720</v>
      </c>
      <c r="C721" s="2">
        <v>2</v>
      </c>
      <c r="D721" s="3">
        <v>3</v>
      </c>
    </row>
    <row r="722" spans="1:5" x14ac:dyDescent="0.25">
      <c r="A722">
        <v>721</v>
      </c>
      <c r="C722" s="2">
        <v>2</v>
      </c>
      <c r="D722" s="3">
        <v>3</v>
      </c>
    </row>
    <row r="723" spans="1:5" x14ac:dyDescent="0.25">
      <c r="A723">
        <v>722</v>
      </c>
      <c r="C723" s="2">
        <v>2</v>
      </c>
      <c r="D723" s="3">
        <v>3</v>
      </c>
    </row>
    <row r="724" spans="1:5" x14ac:dyDescent="0.25">
      <c r="A724">
        <v>723</v>
      </c>
      <c r="C724" s="2">
        <v>2</v>
      </c>
    </row>
    <row r="725" spans="1:5" x14ac:dyDescent="0.25">
      <c r="A725">
        <v>724</v>
      </c>
      <c r="C725" s="2">
        <v>2</v>
      </c>
    </row>
    <row r="726" spans="1:5" x14ac:dyDescent="0.25">
      <c r="A726">
        <v>725</v>
      </c>
      <c r="C726" s="2">
        <v>2</v>
      </c>
    </row>
    <row r="727" spans="1:5" x14ac:dyDescent="0.25">
      <c r="A727">
        <v>726</v>
      </c>
    </row>
    <row r="728" spans="1:5" x14ac:dyDescent="0.25">
      <c r="A728">
        <v>727</v>
      </c>
      <c r="E728" s="4">
        <v>4</v>
      </c>
    </row>
    <row r="729" spans="1:5" x14ac:dyDescent="0.25">
      <c r="A729">
        <v>728</v>
      </c>
      <c r="E729" s="4">
        <v>4</v>
      </c>
    </row>
    <row r="730" spans="1:5" x14ac:dyDescent="0.25">
      <c r="A730">
        <v>729</v>
      </c>
      <c r="B730" s="5">
        <v>1</v>
      </c>
      <c r="E730" s="4">
        <v>4</v>
      </c>
    </row>
    <row r="731" spans="1:5" x14ac:dyDescent="0.25">
      <c r="A731">
        <v>730</v>
      </c>
      <c r="B731" s="5">
        <v>1</v>
      </c>
      <c r="E731" s="4">
        <v>4</v>
      </c>
    </row>
    <row r="732" spans="1:5" x14ac:dyDescent="0.25">
      <c r="A732">
        <v>731</v>
      </c>
      <c r="B732" s="5">
        <v>1</v>
      </c>
      <c r="E732" s="4">
        <v>4</v>
      </c>
    </row>
    <row r="733" spans="1:5" x14ac:dyDescent="0.25">
      <c r="A733">
        <v>732</v>
      </c>
      <c r="B733" s="5">
        <v>1</v>
      </c>
      <c r="E733" s="4">
        <v>4</v>
      </c>
    </row>
    <row r="734" spans="1:5" x14ac:dyDescent="0.25">
      <c r="A734">
        <v>733</v>
      </c>
      <c r="B734" s="5">
        <v>1</v>
      </c>
      <c r="E734" s="4">
        <v>4</v>
      </c>
    </row>
    <row r="735" spans="1:5" x14ac:dyDescent="0.25">
      <c r="A735">
        <v>734</v>
      </c>
      <c r="B735" s="5">
        <v>1</v>
      </c>
      <c r="E735" s="4">
        <v>4</v>
      </c>
    </row>
    <row r="736" spans="1:5" x14ac:dyDescent="0.25">
      <c r="A736">
        <v>735</v>
      </c>
      <c r="B736" s="5">
        <v>1</v>
      </c>
      <c r="E736" s="4">
        <v>4</v>
      </c>
    </row>
    <row r="737" spans="1:5" x14ac:dyDescent="0.25">
      <c r="A737">
        <v>736</v>
      </c>
      <c r="B737" s="5">
        <v>1</v>
      </c>
      <c r="E737" s="4">
        <v>4</v>
      </c>
    </row>
    <row r="738" spans="1:5" x14ac:dyDescent="0.25">
      <c r="A738">
        <v>737</v>
      </c>
      <c r="B738" s="5">
        <v>1</v>
      </c>
      <c r="E738" s="4">
        <v>4</v>
      </c>
    </row>
    <row r="739" spans="1:5" x14ac:dyDescent="0.25">
      <c r="A739">
        <v>738</v>
      </c>
      <c r="B739" s="5">
        <v>1</v>
      </c>
    </row>
    <row r="740" spans="1:5" x14ac:dyDescent="0.25">
      <c r="A740">
        <v>739</v>
      </c>
      <c r="B740" s="5">
        <v>1</v>
      </c>
    </row>
    <row r="741" spans="1:5" x14ac:dyDescent="0.25">
      <c r="A741">
        <v>740</v>
      </c>
      <c r="C741" s="2">
        <v>2</v>
      </c>
    </row>
    <row r="742" spans="1:5" x14ac:dyDescent="0.25">
      <c r="A742">
        <v>741</v>
      </c>
      <c r="C742" s="2">
        <v>2</v>
      </c>
    </row>
    <row r="743" spans="1:5" x14ac:dyDescent="0.25">
      <c r="A743">
        <v>742</v>
      </c>
      <c r="C743" s="2">
        <v>2</v>
      </c>
      <c r="D743" s="3">
        <v>3</v>
      </c>
    </row>
    <row r="744" spans="1:5" x14ac:dyDescent="0.25">
      <c r="A744">
        <v>743</v>
      </c>
      <c r="C744" s="2">
        <v>2</v>
      </c>
      <c r="D744" s="3">
        <v>3</v>
      </c>
    </row>
    <row r="745" spans="1:5" x14ac:dyDescent="0.25">
      <c r="A745">
        <v>744</v>
      </c>
      <c r="C745" s="2">
        <v>2</v>
      </c>
      <c r="D745" s="3">
        <v>3</v>
      </c>
    </row>
    <row r="746" spans="1:5" x14ac:dyDescent="0.25">
      <c r="A746">
        <v>745</v>
      </c>
      <c r="C746" s="2">
        <v>2</v>
      </c>
      <c r="D746" s="3">
        <v>3</v>
      </c>
    </row>
    <row r="747" spans="1:5" x14ac:dyDescent="0.25">
      <c r="A747">
        <v>746</v>
      </c>
      <c r="C747" s="2">
        <v>2</v>
      </c>
      <c r="D747" s="3">
        <v>3</v>
      </c>
    </row>
    <row r="748" spans="1:5" x14ac:dyDescent="0.25">
      <c r="A748">
        <v>747</v>
      </c>
      <c r="C748" s="2">
        <v>2</v>
      </c>
      <c r="D748" s="3">
        <v>3</v>
      </c>
    </row>
    <row r="749" spans="1:5" x14ac:dyDescent="0.25">
      <c r="A749">
        <v>748</v>
      </c>
      <c r="C749" s="2">
        <v>2</v>
      </c>
      <c r="D749" s="3">
        <v>3</v>
      </c>
    </row>
    <row r="750" spans="1:5" x14ac:dyDescent="0.25">
      <c r="A750">
        <v>749</v>
      </c>
      <c r="C750" s="2">
        <v>2</v>
      </c>
      <c r="D750" s="3">
        <v>3</v>
      </c>
    </row>
    <row r="751" spans="1:5" x14ac:dyDescent="0.25">
      <c r="A751">
        <v>750</v>
      </c>
      <c r="C751" s="2">
        <v>2</v>
      </c>
      <c r="D751" s="3">
        <v>3</v>
      </c>
    </row>
    <row r="752" spans="1:5" x14ac:dyDescent="0.25">
      <c r="A752">
        <v>751</v>
      </c>
      <c r="D752" s="3">
        <v>3</v>
      </c>
      <c r="E752" s="4">
        <v>4</v>
      </c>
    </row>
    <row r="753" spans="1:5" x14ac:dyDescent="0.25">
      <c r="A753">
        <v>752</v>
      </c>
      <c r="E753" s="4">
        <v>4</v>
      </c>
    </row>
    <row r="754" spans="1:5" x14ac:dyDescent="0.25">
      <c r="A754">
        <v>753</v>
      </c>
      <c r="E754" s="4">
        <v>4</v>
      </c>
    </row>
    <row r="755" spans="1:5" x14ac:dyDescent="0.25">
      <c r="A755">
        <v>754</v>
      </c>
      <c r="E755" s="4">
        <v>4</v>
      </c>
    </row>
    <row r="756" spans="1:5" x14ac:dyDescent="0.25">
      <c r="A756">
        <v>755</v>
      </c>
      <c r="B756" s="5">
        <v>1</v>
      </c>
      <c r="E756" s="4">
        <v>4</v>
      </c>
    </row>
    <row r="757" spans="1:5" x14ac:dyDescent="0.25">
      <c r="A757">
        <v>756</v>
      </c>
      <c r="B757" s="5">
        <v>1</v>
      </c>
      <c r="E757" s="4">
        <v>4</v>
      </c>
    </row>
    <row r="758" spans="1:5" x14ac:dyDescent="0.25">
      <c r="A758">
        <v>757</v>
      </c>
      <c r="B758" s="5">
        <v>1</v>
      </c>
      <c r="E758" s="4">
        <v>4</v>
      </c>
    </row>
    <row r="759" spans="1:5" x14ac:dyDescent="0.25">
      <c r="A759">
        <v>758</v>
      </c>
      <c r="B759" s="5">
        <v>1</v>
      </c>
      <c r="E759" s="4">
        <v>4</v>
      </c>
    </row>
    <row r="760" spans="1:5" x14ac:dyDescent="0.25">
      <c r="A760">
        <v>759</v>
      </c>
      <c r="B760" s="5">
        <v>1</v>
      </c>
      <c r="E760" s="4">
        <v>4</v>
      </c>
    </row>
    <row r="761" spans="1:5" x14ac:dyDescent="0.25">
      <c r="A761">
        <v>760</v>
      </c>
      <c r="B761" s="5">
        <v>1</v>
      </c>
    </row>
    <row r="762" spans="1:5" x14ac:dyDescent="0.25">
      <c r="A762">
        <v>761</v>
      </c>
      <c r="B762" s="5">
        <v>1</v>
      </c>
    </row>
    <row r="763" spans="1:5" x14ac:dyDescent="0.25">
      <c r="A763">
        <v>762</v>
      </c>
      <c r="B763" s="5">
        <v>1</v>
      </c>
    </row>
    <row r="764" spans="1:5" x14ac:dyDescent="0.25">
      <c r="A764">
        <v>763</v>
      </c>
      <c r="B764" s="5">
        <v>1</v>
      </c>
    </row>
    <row r="765" spans="1:5" x14ac:dyDescent="0.25">
      <c r="A765">
        <v>764</v>
      </c>
      <c r="B765" s="5">
        <v>1</v>
      </c>
    </row>
    <row r="766" spans="1:5" x14ac:dyDescent="0.25">
      <c r="A766">
        <v>765</v>
      </c>
      <c r="B766" s="5">
        <v>1</v>
      </c>
    </row>
    <row r="767" spans="1:5" x14ac:dyDescent="0.25">
      <c r="A767">
        <v>766</v>
      </c>
      <c r="C767" s="2">
        <v>2</v>
      </c>
    </row>
    <row r="768" spans="1:5" x14ac:dyDescent="0.25">
      <c r="A768">
        <v>767</v>
      </c>
      <c r="C768" s="2">
        <v>2</v>
      </c>
    </row>
    <row r="769" spans="1:5" x14ac:dyDescent="0.25">
      <c r="A769">
        <v>768</v>
      </c>
      <c r="C769" s="2">
        <v>2</v>
      </c>
      <c r="D769" s="3">
        <v>3</v>
      </c>
    </row>
    <row r="770" spans="1:5" x14ac:dyDescent="0.25">
      <c r="A770">
        <v>769</v>
      </c>
      <c r="C770" s="2">
        <v>2</v>
      </c>
      <c r="D770" s="3">
        <v>3</v>
      </c>
    </row>
    <row r="771" spans="1:5" x14ac:dyDescent="0.25">
      <c r="A771">
        <v>770</v>
      </c>
      <c r="C771" s="2">
        <v>2</v>
      </c>
      <c r="D771" s="3">
        <v>3</v>
      </c>
    </row>
    <row r="772" spans="1:5" x14ac:dyDescent="0.25">
      <c r="A772">
        <v>771</v>
      </c>
      <c r="C772" s="2">
        <v>2</v>
      </c>
      <c r="D772" s="3">
        <v>3</v>
      </c>
    </row>
    <row r="773" spans="1:5" x14ac:dyDescent="0.25">
      <c r="A773">
        <v>772</v>
      </c>
      <c r="C773" s="2">
        <v>2</v>
      </c>
      <c r="D773" s="3">
        <v>3</v>
      </c>
    </row>
    <row r="774" spans="1:5" x14ac:dyDescent="0.25">
      <c r="A774">
        <v>773</v>
      </c>
      <c r="C774" s="2">
        <v>2</v>
      </c>
      <c r="D774" s="3">
        <v>3</v>
      </c>
    </row>
    <row r="775" spans="1:5" x14ac:dyDescent="0.25">
      <c r="A775">
        <v>774</v>
      </c>
      <c r="C775" s="2">
        <v>2</v>
      </c>
      <c r="D775" s="3">
        <v>3</v>
      </c>
    </row>
    <row r="776" spans="1:5" x14ac:dyDescent="0.25">
      <c r="A776">
        <v>775</v>
      </c>
      <c r="C776" s="2">
        <v>2</v>
      </c>
      <c r="D776" s="3">
        <v>3</v>
      </c>
    </row>
    <row r="777" spans="1:5" x14ac:dyDescent="0.25">
      <c r="A777">
        <v>776</v>
      </c>
      <c r="D777" s="3">
        <v>3</v>
      </c>
    </row>
    <row r="778" spans="1:5" x14ac:dyDescent="0.25">
      <c r="A778">
        <v>777</v>
      </c>
      <c r="D778" s="3">
        <v>3</v>
      </c>
    </row>
    <row r="779" spans="1:5" x14ac:dyDescent="0.25">
      <c r="A779">
        <v>778</v>
      </c>
      <c r="E779" s="4">
        <v>4</v>
      </c>
    </row>
    <row r="780" spans="1:5" x14ac:dyDescent="0.25">
      <c r="A780">
        <v>779</v>
      </c>
      <c r="E780" s="4">
        <v>4</v>
      </c>
    </row>
    <row r="781" spans="1:5" x14ac:dyDescent="0.25">
      <c r="A781">
        <v>780</v>
      </c>
      <c r="B781" s="5">
        <v>1</v>
      </c>
      <c r="E781" s="4">
        <v>4</v>
      </c>
    </row>
    <row r="782" spans="1:5" x14ac:dyDescent="0.25">
      <c r="A782">
        <v>781</v>
      </c>
      <c r="B782" s="5">
        <v>1</v>
      </c>
      <c r="E782" s="4">
        <v>4</v>
      </c>
    </row>
    <row r="783" spans="1:5" x14ac:dyDescent="0.25">
      <c r="A783">
        <v>782</v>
      </c>
      <c r="B783" s="5">
        <v>1</v>
      </c>
      <c r="E783" s="4">
        <v>4</v>
      </c>
    </row>
    <row r="784" spans="1:5" x14ac:dyDescent="0.25">
      <c r="A784">
        <v>783</v>
      </c>
      <c r="B784" s="5">
        <v>1</v>
      </c>
      <c r="E784" s="4">
        <v>4</v>
      </c>
    </row>
    <row r="785" spans="1:5" x14ac:dyDescent="0.25">
      <c r="A785">
        <v>784</v>
      </c>
      <c r="B785" s="5">
        <v>1</v>
      </c>
      <c r="E785" s="4">
        <v>4</v>
      </c>
    </row>
    <row r="786" spans="1:5" x14ac:dyDescent="0.25">
      <c r="A786">
        <v>785</v>
      </c>
      <c r="B786" s="5">
        <v>1</v>
      </c>
      <c r="E786" s="4">
        <v>4</v>
      </c>
    </row>
    <row r="787" spans="1:5" x14ac:dyDescent="0.25">
      <c r="A787">
        <v>786</v>
      </c>
      <c r="B787" s="5">
        <v>1</v>
      </c>
    </row>
    <row r="788" spans="1:5" x14ac:dyDescent="0.25">
      <c r="A788">
        <v>787</v>
      </c>
      <c r="B788" s="5">
        <v>1</v>
      </c>
    </row>
    <row r="789" spans="1:5" x14ac:dyDescent="0.25">
      <c r="A789">
        <v>788</v>
      </c>
      <c r="B789" s="5">
        <v>1</v>
      </c>
    </row>
    <row r="790" spans="1:5" x14ac:dyDescent="0.25">
      <c r="A790">
        <v>789</v>
      </c>
      <c r="B790" s="5">
        <v>1</v>
      </c>
    </row>
    <row r="791" spans="1:5" x14ac:dyDescent="0.25">
      <c r="A791">
        <v>790</v>
      </c>
      <c r="C791" s="2">
        <v>2</v>
      </c>
    </row>
    <row r="792" spans="1:5" x14ac:dyDescent="0.25">
      <c r="A792">
        <v>791</v>
      </c>
      <c r="C792" s="2">
        <v>2</v>
      </c>
    </row>
    <row r="793" spans="1:5" x14ac:dyDescent="0.25">
      <c r="A793">
        <v>792</v>
      </c>
      <c r="C793" s="2">
        <v>2</v>
      </c>
    </row>
    <row r="794" spans="1:5" x14ac:dyDescent="0.25">
      <c r="A794">
        <v>793</v>
      </c>
      <c r="C794" s="2">
        <v>2</v>
      </c>
      <c r="D794" s="3">
        <v>3</v>
      </c>
    </row>
    <row r="795" spans="1:5" x14ac:dyDescent="0.25">
      <c r="A795">
        <v>794</v>
      </c>
      <c r="C795" s="2">
        <v>2</v>
      </c>
      <c r="D795" s="3">
        <v>3</v>
      </c>
    </row>
    <row r="796" spans="1:5" x14ac:dyDescent="0.25">
      <c r="A796">
        <v>795</v>
      </c>
      <c r="C796" s="2">
        <v>2</v>
      </c>
      <c r="D796" s="3">
        <v>3</v>
      </c>
    </row>
    <row r="797" spans="1:5" x14ac:dyDescent="0.25">
      <c r="A797">
        <v>796</v>
      </c>
      <c r="C797" s="2">
        <v>2</v>
      </c>
      <c r="D797" s="3">
        <v>3</v>
      </c>
    </row>
    <row r="798" spans="1:5" x14ac:dyDescent="0.25">
      <c r="A798">
        <v>797</v>
      </c>
      <c r="C798" s="2">
        <v>2</v>
      </c>
      <c r="D798" s="3">
        <v>3</v>
      </c>
    </row>
    <row r="799" spans="1:5" x14ac:dyDescent="0.25">
      <c r="A799">
        <v>798</v>
      </c>
      <c r="C799" s="2">
        <v>2</v>
      </c>
      <c r="D799" s="3">
        <v>3</v>
      </c>
    </row>
    <row r="800" spans="1:5" x14ac:dyDescent="0.25">
      <c r="A800">
        <v>799</v>
      </c>
      <c r="D800" s="3">
        <v>3</v>
      </c>
    </row>
    <row r="801" spans="1:5" x14ac:dyDescent="0.25">
      <c r="A801">
        <v>800</v>
      </c>
      <c r="D801" s="3">
        <v>3</v>
      </c>
    </row>
    <row r="802" spans="1:5" x14ac:dyDescent="0.25">
      <c r="A802">
        <v>801</v>
      </c>
      <c r="D802" s="3">
        <v>3</v>
      </c>
      <c r="E802" s="4">
        <v>4</v>
      </c>
    </row>
    <row r="803" spans="1:5" x14ac:dyDescent="0.25">
      <c r="A803">
        <v>802</v>
      </c>
      <c r="B803" s="5">
        <v>1</v>
      </c>
      <c r="E803" s="4">
        <v>4</v>
      </c>
    </row>
    <row r="804" spans="1:5" x14ac:dyDescent="0.25">
      <c r="A804">
        <v>803</v>
      </c>
      <c r="B804" s="5">
        <v>1</v>
      </c>
      <c r="E804" s="4">
        <v>4</v>
      </c>
    </row>
    <row r="805" spans="1:5" x14ac:dyDescent="0.25">
      <c r="A805">
        <v>804</v>
      </c>
      <c r="B805" s="5">
        <v>1</v>
      </c>
      <c r="E805" s="4">
        <v>4</v>
      </c>
    </row>
    <row r="806" spans="1:5" x14ac:dyDescent="0.25">
      <c r="A806">
        <v>805</v>
      </c>
      <c r="B806" s="5">
        <v>1</v>
      </c>
      <c r="E806" s="4">
        <v>4</v>
      </c>
    </row>
    <row r="807" spans="1:5" x14ac:dyDescent="0.25">
      <c r="A807">
        <v>806</v>
      </c>
      <c r="B807" s="5">
        <v>1</v>
      </c>
      <c r="E807" s="4">
        <v>4</v>
      </c>
    </row>
    <row r="808" spans="1:5" x14ac:dyDescent="0.25">
      <c r="A808">
        <v>807</v>
      </c>
      <c r="B808" s="5">
        <v>1</v>
      </c>
      <c r="E808" s="4">
        <v>4</v>
      </c>
    </row>
    <row r="809" spans="1:5" x14ac:dyDescent="0.25">
      <c r="A809">
        <v>808</v>
      </c>
      <c r="B809" s="5">
        <v>1</v>
      </c>
      <c r="E809" s="4">
        <v>4</v>
      </c>
    </row>
    <row r="810" spans="1:5" x14ac:dyDescent="0.25">
      <c r="A810">
        <v>809</v>
      </c>
      <c r="B810" s="5">
        <v>1</v>
      </c>
      <c r="E810" s="4">
        <v>4</v>
      </c>
    </row>
    <row r="811" spans="1:5" x14ac:dyDescent="0.25">
      <c r="A811">
        <v>810</v>
      </c>
      <c r="B811" s="5">
        <v>1</v>
      </c>
    </row>
    <row r="812" spans="1:5" x14ac:dyDescent="0.25">
      <c r="A812">
        <v>811</v>
      </c>
      <c r="B812" s="5">
        <v>1</v>
      </c>
    </row>
    <row r="813" spans="1:5" x14ac:dyDescent="0.25">
      <c r="A813">
        <v>812</v>
      </c>
      <c r="B813" s="5">
        <v>1</v>
      </c>
    </row>
    <row r="814" spans="1:5" x14ac:dyDescent="0.25">
      <c r="A814">
        <v>813</v>
      </c>
      <c r="B814" s="5">
        <v>1</v>
      </c>
    </row>
    <row r="815" spans="1:5" x14ac:dyDescent="0.25">
      <c r="A815">
        <v>814</v>
      </c>
    </row>
    <row r="816" spans="1:5" x14ac:dyDescent="0.25">
      <c r="A816">
        <v>815</v>
      </c>
      <c r="C816" s="2">
        <v>2</v>
      </c>
    </row>
    <row r="817" spans="1:5" x14ac:dyDescent="0.25">
      <c r="A817">
        <v>816</v>
      </c>
      <c r="C817" s="2">
        <v>2</v>
      </c>
      <c r="D817" s="3">
        <v>3</v>
      </c>
    </row>
    <row r="818" spans="1:5" x14ac:dyDescent="0.25">
      <c r="A818">
        <v>817</v>
      </c>
      <c r="C818" s="2">
        <v>2</v>
      </c>
      <c r="D818" s="3">
        <v>3</v>
      </c>
    </row>
    <row r="819" spans="1:5" x14ac:dyDescent="0.25">
      <c r="A819">
        <v>818</v>
      </c>
      <c r="C819" s="2">
        <v>2</v>
      </c>
      <c r="D819" s="3">
        <v>3</v>
      </c>
    </row>
    <row r="820" spans="1:5" x14ac:dyDescent="0.25">
      <c r="A820">
        <v>819</v>
      </c>
      <c r="C820" s="2">
        <v>2</v>
      </c>
      <c r="D820" s="3">
        <v>3</v>
      </c>
    </row>
    <row r="821" spans="1:5" x14ac:dyDescent="0.25">
      <c r="A821">
        <v>820</v>
      </c>
      <c r="C821" s="2">
        <v>2</v>
      </c>
      <c r="D821" s="3">
        <v>3</v>
      </c>
    </row>
    <row r="822" spans="1:5" x14ac:dyDescent="0.25">
      <c r="A822">
        <v>821</v>
      </c>
      <c r="C822" s="2">
        <v>2</v>
      </c>
      <c r="D822" s="3">
        <v>3</v>
      </c>
    </row>
    <row r="823" spans="1:5" x14ac:dyDescent="0.25">
      <c r="A823">
        <v>822</v>
      </c>
      <c r="C823" s="2">
        <v>2</v>
      </c>
      <c r="D823" s="3">
        <v>3</v>
      </c>
    </row>
    <row r="824" spans="1:5" x14ac:dyDescent="0.25">
      <c r="A824">
        <v>823</v>
      </c>
      <c r="C824" s="2">
        <v>2</v>
      </c>
      <c r="D824" s="3">
        <v>3</v>
      </c>
    </row>
    <row r="825" spans="1:5" x14ac:dyDescent="0.25">
      <c r="A825">
        <v>824</v>
      </c>
      <c r="C825" s="2">
        <v>2</v>
      </c>
      <c r="D825" s="3">
        <v>3</v>
      </c>
    </row>
    <row r="826" spans="1:5" x14ac:dyDescent="0.25">
      <c r="A826">
        <v>825</v>
      </c>
      <c r="C826" s="2">
        <v>2</v>
      </c>
      <c r="D826" s="3">
        <v>3</v>
      </c>
    </row>
    <row r="827" spans="1:5" x14ac:dyDescent="0.25">
      <c r="A827">
        <v>826</v>
      </c>
      <c r="D827" s="3">
        <v>3</v>
      </c>
      <c r="E827" s="4">
        <v>4</v>
      </c>
    </row>
    <row r="828" spans="1:5" x14ac:dyDescent="0.25">
      <c r="A828">
        <v>827</v>
      </c>
      <c r="E828" s="4">
        <v>4</v>
      </c>
    </row>
    <row r="829" spans="1:5" x14ac:dyDescent="0.25">
      <c r="A829">
        <v>828</v>
      </c>
      <c r="E829" s="4">
        <v>4</v>
      </c>
    </row>
    <row r="830" spans="1:5" x14ac:dyDescent="0.25">
      <c r="A830">
        <v>829</v>
      </c>
      <c r="E830" s="4">
        <v>4</v>
      </c>
    </row>
    <row r="831" spans="1:5" x14ac:dyDescent="0.25">
      <c r="A831">
        <v>830</v>
      </c>
      <c r="B831" s="5">
        <v>1</v>
      </c>
      <c r="E831" s="4">
        <v>4</v>
      </c>
    </row>
    <row r="832" spans="1:5" x14ac:dyDescent="0.25">
      <c r="A832">
        <v>831</v>
      </c>
      <c r="B832" s="5">
        <v>1</v>
      </c>
      <c r="E832" s="4">
        <v>4</v>
      </c>
    </row>
    <row r="833" spans="1:5" x14ac:dyDescent="0.25">
      <c r="A833">
        <v>832</v>
      </c>
      <c r="B833" s="5">
        <v>1</v>
      </c>
      <c r="E833" s="4">
        <v>4</v>
      </c>
    </row>
    <row r="834" spans="1:5" x14ac:dyDescent="0.25">
      <c r="A834">
        <v>833</v>
      </c>
      <c r="B834" s="5">
        <v>1</v>
      </c>
      <c r="E834" s="4">
        <v>4</v>
      </c>
    </row>
    <row r="835" spans="1:5" x14ac:dyDescent="0.25">
      <c r="A835">
        <v>834</v>
      </c>
      <c r="B835" s="5">
        <v>1</v>
      </c>
      <c r="E835" s="4">
        <v>4</v>
      </c>
    </row>
    <row r="836" spans="1:5" x14ac:dyDescent="0.25">
      <c r="A836">
        <v>835</v>
      </c>
      <c r="B836" s="5">
        <v>1</v>
      </c>
      <c r="E836" s="4">
        <v>4</v>
      </c>
    </row>
    <row r="837" spans="1:5" x14ac:dyDescent="0.25">
      <c r="A837">
        <v>836</v>
      </c>
      <c r="B837" s="5">
        <v>1</v>
      </c>
      <c r="E837" s="4">
        <v>4</v>
      </c>
    </row>
    <row r="838" spans="1:5" x14ac:dyDescent="0.25">
      <c r="A838">
        <v>837</v>
      </c>
      <c r="B838" s="5">
        <v>1</v>
      </c>
    </row>
    <row r="839" spans="1:5" x14ac:dyDescent="0.25">
      <c r="A839">
        <v>838</v>
      </c>
      <c r="B839" s="5">
        <v>1</v>
      </c>
    </row>
    <row r="840" spans="1:5" x14ac:dyDescent="0.25">
      <c r="A840">
        <v>839</v>
      </c>
      <c r="B840" s="5">
        <v>1</v>
      </c>
    </row>
    <row r="841" spans="1:5" x14ac:dyDescent="0.25">
      <c r="A841">
        <v>840</v>
      </c>
      <c r="B841" s="5">
        <v>1</v>
      </c>
    </row>
    <row r="842" spans="1:5" x14ac:dyDescent="0.25">
      <c r="A842">
        <v>841</v>
      </c>
    </row>
    <row r="843" spans="1:5" x14ac:dyDescent="0.25">
      <c r="A843">
        <v>842</v>
      </c>
      <c r="C843" s="2">
        <v>2</v>
      </c>
    </row>
    <row r="844" spans="1:5" x14ac:dyDescent="0.25">
      <c r="A844">
        <v>843</v>
      </c>
      <c r="C844" s="2">
        <v>2</v>
      </c>
    </row>
    <row r="845" spans="1:5" x14ac:dyDescent="0.25">
      <c r="A845">
        <v>844</v>
      </c>
      <c r="C845" s="2">
        <v>2</v>
      </c>
      <c r="D845" s="3">
        <v>3</v>
      </c>
    </row>
    <row r="846" spans="1:5" x14ac:dyDescent="0.25">
      <c r="A846">
        <v>845</v>
      </c>
      <c r="C846" s="2">
        <v>2</v>
      </c>
      <c r="D846" s="3">
        <v>3</v>
      </c>
    </row>
    <row r="847" spans="1:5" x14ac:dyDescent="0.25">
      <c r="A847">
        <v>846</v>
      </c>
      <c r="C847" s="2">
        <v>2</v>
      </c>
      <c r="D847" s="3">
        <v>3</v>
      </c>
    </row>
    <row r="848" spans="1:5" x14ac:dyDescent="0.25">
      <c r="A848">
        <v>847</v>
      </c>
      <c r="C848" s="2">
        <v>2</v>
      </c>
      <c r="D848" s="3">
        <v>3</v>
      </c>
    </row>
    <row r="849" spans="1:5" x14ac:dyDescent="0.25">
      <c r="A849">
        <v>848</v>
      </c>
      <c r="C849" s="2">
        <v>2</v>
      </c>
      <c r="D849" s="3">
        <v>3</v>
      </c>
    </row>
    <row r="850" spans="1:5" x14ac:dyDescent="0.25">
      <c r="A850">
        <v>849</v>
      </c>
      <c r="C850" s="2">
        <v>2</v>
      </c>
      <c r="D850" s="3">
        <v>3</v>
      </c>
    </row>
    <row r="851" spans="1:5" x14ac:dyDescent="0.25">
      <c r="A851">
        <v>850</v>
      </c>
      <c r="C851" s="2">
        <v>2</v>
      </c>
      <c r="D851" s="3">
        <v>3</v>
      </c>
    </row>
    <row r="852" spans="1:5" x14ac:dyDescent="0.25">
      <c r="A852">
        <v>851</v>
      </c>
      <c r="C852" s="2">
        <v>2</v>
      </c>
      <c r="D852" s="3">
        <v>3</v>
      </c>
      <c r="E852" s="4">
        <v>4</v>
      </c>
    </row>
    <row r="853" spans="1:5" x14ac:dyDescent="0.25">
      <c r="A853">
        <v>852</v>
      </c>
      <c r="D853" s="3">
        <v>3</v>
      </c>
      <c r="E853" s="4">
        <v>4</v>
      </c>
    </row>
    <row r="854" spans="1:5" x14ac:dyDescent="0.25">
      <c r="A854">
        <v>853</v>
      </c>
      <c r="D854" s="3">
        <v>3</v>
      </c>
      <c r="E854" s="4">
        <v>4</v>
      </c>
    </row>
    <row r="855" spans="1:5" x14ac:dyDescent="0.25">
      <c r="A855">
        <v>854</v>
      </c>
      <c r="E855" s="4">
        <v>4</v>
      </c>
    </row>
    <row r="856" spans="1:5" x14ac:dyDescent="0.25">
      <c r="A856">
        <v>855</v>
      </c>
      <c r="E856" s="4">
        <v>4</v>
      </c>
    </row>
    <row r="857" spans="1:5" x14ac:dyDescent="0.25">
      <c r="A857">
        <v>856</v>
      </c>
      <c r="E857" s="4">
        <v>4</v>
      </c>
    </row>
    <row r="858" spans="1:5" x14ac:dyDescent="0.25">
      <c r="A858">
        <v>857</v>
      </c>
      <c r="B858" s="5">
        <v>1</v>
      </c>
      <c r="E858" s="4">
        <v>4</v>
      </c>
    </row>
    <row r="859" spans="1:5" x14ac:dyDescent="0.25">
      <c r="A859">
        <v>858</v>
      </c>
      <c r="B859" s="5">
        <v>1</v>
      </c>
      <c r="E859" s="4">
        <v>4</v>
      </c>
    </row>
    <row r="860" spans="1:5" x14ac:dyDescent="0.25">
      <c r="A860">
        <v>859</v>
      </c>
      <c r="B860" s="5">
        <v>1</v>
      </c>
      <c r="E860" s="4">
        <v>4</v>
      </c>
    </row>
    <row r="861" spans="1:5" x14ac:dyDescent="0.25">
      <c r="A861">
        <v>860</v>
      </c>
      <c r="B861" s="5">
        <v>1</v>
      </c>
    </row>
    <row r="862" spans="1:5" x14ac:dyDescent="0.25">
      <c r="A862">
        <v>861</v>
      </c>
      <c r="B862" s="5">
        <v>1</v>
      </c>
    </row>
    <row r="863" spans="1:5" x14ac:dyDescent="0.25">
      <c r="A863">
        <v>862</v>
      </c>
      <c r="B863" s="5">
        <v>1</v>
      </c>
    </row>
    <row r="864" spans="1:5" x14ac:dyDescent="0.25">
      <c r="A864">
        <v>863</v>
      </c>
      <c r="B864" s="5">
        <v>1</v>
      </c>
    </row>
    <row r="865" spans="1:5" x14ac:dyDescent="0.25">
      <c r="A865">
        <v>864</v>
      </c>
      <c r="B865" s="5">
        <v>1</v>
      </c>
    </row>
    <row r="866" spans="1:5" x14ac:dyDescent="0.25">
      <c r="A866">
        <v>865</v>
      </c>
      <c r="B866" s="5">
        <v>1</v>
      </c>
    </row>
    <row r="867" spans="1:5" x14ac:dyDescent="0.25">
      <c r="A867">
        <v>866</v>
      </c>
      <c r="C867" s="2">
        <v>2</v>
      </c>
    </row>
    <row r="868" spans="1:5" x14ac:dyDescent="0.25">
      <c r="A868">
        <v>867</v>
      </c>
      <c r="C868" s="2">
        <v>2</v>
      </c>
    </row>
    <row r="869" spans="1:5" x14ac:dyDescent="0.25">
      <c r="A869">
        <v>868</v>
      </c>
      <c r="C869" s="2">
        <v>2</v>
      </c>
    </row>
    <row r="870" spans="1:5" x14ac:dyDescent="0.25">
      <c r="A870">
        <v>869</v>
      </c>
      <c r="C870" s="2">
        <v>2</v>
      </c>
      <c r="D870" s="3">
        <v>3</v>
      </c>
    </row>
    <row r="871" spans="1:5" x14ac:dyDescent="0.25">
      <c r="A871">
        <v>870</v>
      </c>
      <c r="C871" s="2">
        <v>2</v>
      </c>
      <c r="D871" s="3">
        <v>3</v>
      </c>
    </row>
    <row r="872" spans="1:5" x14ac:dyDescent="0.25">
      <c r="A872">
        <v>871</v>
      </c>
      <c r="C872" s="2">
        <v>2</v>
      </c>
      <c r="D872" s="3">
        <v>3</v>
      </c>
    </row>
    <row r="873" spans="1:5" x14ac:dyDescent="0.25">
      <c r="A873">
        <v>872</v>
      </c>
      <c r="C873" s="2">
        <v>2</v>
      </c>
      <c r="D873" s="3">
        <v>3</v>
      </c>
      <c r="E873" s="4">
        <v>4</v>
      </c>
    </row>
    <row r="874" spans="1:5" x14ac:dyDescent="0.25">
      <c r="A874">
        <v>873</v>
      </c>
      <c r="C874" s="2">
        <v>2</v>
      </c>
      <c r="D874" s="3">
        <v>3</v>
      </c>
      <c r="E874" s="4">
        <v>4</v>
      </c>
    </row>
    <row r="875" spans="1:5" x14ac:dyDescent="0.25">
      <c r="A875">
        <v>874</v>
      </c>
      <c r="C875" s="2">
        <v>2</v>
      </c>
      <c r="D875" s="3">
        <v>3</v>
      </c>
      <c r="E875" s="4">
        <v>4</v>
      </c>
    </row>
    <row r="876" spans="1:5" x14ac:dyDescent="0.25">
      <c r="A876">
        <v>875</v>
      </c>
      <c r="D876" s="3">
        <v>3</v>
      </c>
      <c r="E876" s="4">
        <v>4</v>
      </c>
    </row>
    <row r="877" spans="1:5" x14ac:dyDescent="0.25">
      <c r="A877">
        <v>876</v>
      </c>
      <c r="D877" s="3">
        <v>3</v>
      </c>
      <c r="E877" s="4">
        <v>4</v>
      </c>
    </row>
    <row r="878" spans="1:5" x14ac:dyDescent="0.25">
      <c r="A878">
        <v>877</v>
      </c>
      <c r="D878" s="3">
        <v>3</v>
      </c>
      <c r="E878" s="4">
        <v>4</v>
      </c>
    </row>
    <row r="879" spans="1:5" x14ac:dyDescent="0.25">
      <c r="A879">
        <v>878</v>
      </c>
      <c r="E879" s="4">
        <v>4</v>
      </c>
    </row>
    <row r="880" spans="1:5" x14ac:dyDescent="0.25">
      <c r="A880">
        <v>879</v>
      </c>
      <c r="E880" s="4">
        <v>4</v>
      </c>
    </row>
    <row r="881" spans="1:5" x14ac:dyDescent="0.25">
      <c r="A881">
        <v>880</v>
      </c>
      <c r="B881" s="5">
        <v>1</v>
      </c>
      <c r="E881" s="4">
        <v>4</v>
      </c>
    </row>
    <row r="882" spans="1:5" x14ac:dyDescent="0.25">
      <c r="A882">
        <v>881</v>
      </c>
      <c r="B882" s="5">
        <v>1</v>
      </c>
      <c r="E882" s="4">
        <v>4</v>
      </c>
    </row>
    <row r="883" spans="1:5" x14ac:dyDescent="0.25">
      <c r="A883">
        <v>882</v>
      </c>
      <c r="B883" s="5">
        <v>1</v>
      </c>
    </row>
    <row r="884" spans="1:5" x14ac:dyDescent="0.25">
      <c r="A884">
        <v>883</v>
      </c>
      <c r="B884" s="5">
        <v>1</v>
      </c>
    </row>
    <row r="885" spans="1:5" x14ac:dyDescent="0.25">
      <c r="A885">
        <v>884</v>
      </c>
      <c r="B885" s="5">
        <v>1</v>
      </c>
    </row>
    <row r="886" spans="1:5" x14ac:dyDescent="0.25">
      <c r="A886">
        <v>885</v>
      </c>
      <c r="B886" s="5">
        <v>1</v>
      </c>
    </row>
    <row r="887" spans="1:5" x14ac:dyDescent="0.25">
      <c r="A887">
        <v>886</v>
      </c>
      <c r="B887" s="5">
        <v>1</v>
      </c>
    </row>
    <row r="888" spans="1:5" x14ac:dyDescent="0.25">
      <c r="A888">
        <v>887</v>
      </c>
      <c r="B888" s="5">
        <v>1</v>
      </c>
    </row>
    <row r="889" spans="1:5" x14ac:dyDescent="0.25">
      <c r="A889">
        <v>888</v>
      </c>
      <c r="B889" s="5">
        <v>1</v>
      </c>
    </row>
    <row r="890" spans="1:5" x14ac:dyDescent="0.25">
      <c r="A890">
        <v>889</v>
      </c>
      <c r="B890" s="5">
        <v>1</v>
      </c>
      <c r="C890" s="2">
        <v>2</v>
      </c>
    </row>
    <row r="891" spans="1:5" x14ac:dyDescent="0.25">
      <c r="A891">
        <v>890</v>
      </c>
      <c r="B891" s="5">
        <v>1</v>
      </c>
      <c r="C891" s="2">
        <v>2</v>
      </c>
    </row>
    <row r="892" spans="1:5" x14ac:dyDescent="0.25">
      <c r="A892">
        <v>891</v>
      </c>
      <c r="C892" s="2">
        <v>2</v>
      </c>
    </row>
    <row r="893" spans="1:5" x14ac:dyDescent="0.25">
      <c r="A893">
        <v>892</v>
      </c>
      <c r="C893" s="2">
        <v>2</v>
      </c>
    </row>
    <row r="894" spans="1:5" x14ac:dyDescent="0.25">
      <c r="A894">
        <v>893</v>
      </c>
      <c r="C894" s="2">
        <v>2</v>
      </c>
    </row>
    <row r="895" spans="1:5" x14ac:dyDescent="0.25">
      <c r="A895">
        <v>894</v>
      </c>
      <c r="C895" s="2">
        <v>2</v>
      </c>
      <c r="D895" s="3">
        <v>3</v>
      </c>
    </row>
    <row r="896" spans="1:5" x14ac:dyDescent="0.25">
      <c r="A896">
        <v>895</v>
      </c>
      <c r="C896" s="2">
        <v>2</v>
      </c>
      <c r="D896" s="3">
        <v>3</v>
      </c>
    </row>
    <row r="897" spans="1:5" x14ac:dyDescent="0.25">
      <c r="A897">
        <v>896</v>
      </c>
      <c r="C897" s="2">
        <v>2</v>
      </c>
      <c r="D897" s="3">
        <v>3</v>
      </c>
    </row>
    <row r="898" spans="1:5" x14ac:dyDescent="0.25">
      <c r="A898">
        <v>897</v>
      </c>
      <c r="C898" s="2">
        <v>2</v>
      </c>
      <c r="D898" s="3">
        <v>3</v>
      </c>
    </row>
    <row r="899" spans="1:5" x14ac:dyDescent="0.25">
      <c r="A899">
        <v>898</v>
      </c>
      <c r="C899" s="2">
        <v>2</v>
      </c>
      <c r="D899" s="3">
        <v>3</v>
      </c>
    </row>
    <row r="900" spans="1:5" x14ac:dyDescent="0.25">
      <c r="A900">
        <v>899</v>
      </c>
      <c r="D900" s="3">
        <v>3</v>
      </c>
      <c r="E900" s="4">
        <v>4</v>
      </c>
    </row>
    <row r="901" spans="1:5" x14ac:dyDescent="0.25">
      <c r="A901">
        <v>900</v>
      </c>
      <c r="D901" s="3">
        <v>3</v>
      </c>
      <c r="E901" s="4">
        <v>4</v>
      </c>
    </row>
    <row r="902" spans="1:5" x14ac:dyDescent="0.25">
      <c r="A902">
        <v>901</v>
      </c>
      <c r="B902" s="5">
        <v>1</v>
      </c>
      <c r="D902" s="3">
        <v>3</v>
      </c>
      <c r="E902" s="4">
        <v>4</v>
      </c>
    </row>
    <row r="903" spans="1:5" x14ac:dyDescent="0.25">
      <c r="A903">
        <v>902</v>
      </c>
      <c r="B903" s="5">
        <v>1</v>
      </c>
      <c r="D903" s="3">
        <v>3</v>
      </c>
      <c r="E903" s="4">
        <v>4</v>
      </c>
    </row>
    <row r="904" spans="1:5" x14ac:dyDescent="0.25">
      <c r="A904">
        <v>903</v>
      </c>
      <c r="B904" s="5">
        <v>1</v>
      </c>
      <c r="D904" s="3">
        <v>3</v>
      </c>
      <c r="E904" s="4">
        <v>4</v>
      </c>
    </row>
    <row r="905" spans="1:5" x14ac:dyDescent="0.25">
      <c r="A905">
        <v>904</v>
      </c>
      <c r="B905" s="5">
        <v>1</v>
      </c>
      <c r="E905" s="4">
        <v>4</v>
      </c>
    </row>
    <row r="906" spans="1:5" x14ac:dyDescent="0.25">
      <c r="A906">
        <v>905</v>
      </c>
      <c r="B906" s="5">
        <v>1</v>
      </c>
      <c r="E906" s="4">
        <v>4</v>
      </c>
    </row>
    <row r="907" spans="1:5" x14ac:dyDescent="0.25">
      <c r="A907">
        <v>906</v>
      </c>
      <c r="B907" s="5">
        <v>1</v>
      </c>
      <c r="E907" s="4">
        <v>4</v>
      </c>
    </row>
    <row r="908" spans="1:5" x14ac:dyDescent="0.25">
      <c r="A908">
        <v>907</v>
      </c>
      <c r="B908" s="5">
        <v>1</v>
      </c>
      <c r="E908" s="4">
        <v>4</v>
      </c>
    </row>
    <row r="909" spans="1:5" x14ac:dyDescent="0.25">
      <c r="A909">
        <v>908</v>
      </c>
      <c r="B909" s="5">
        <v>1</v>
      </c>
      <c r="E909" s="4">
        <v>4</v>
      </c>
    </row>
    <row r="910" spans="1:5" x14ac:dyDescent="0.25">
      <c r="A910">
        <v>909</v>
      </c>
      <c r="B910" s="5">
        <v>1</v>
      </c>
      <c r="E910" s="4">
        <v>4</v>
      </c>
    </row>
    <row r="911" spans="1:5" x14ac:dyDescent="0.25">
      <c r="A911">
        <v>910</v>
      </c>
      <c r="B911" s="5">
        <v>1</v>
      </c>
      <c r="E911" s="4">
        <v>4</v>
      </c>
    </row>
    <row r="912" spans="1:5" x14ac:dyDescent="0.25">
      <c r="A912">
        <v>911</v>
      </c>
      <c r="B912" s="5">
        <v>1</v>
      </c>
    </row>
    <row r="913" spans="1:4" x14ac:dyDescent="0.25">
      <c r="A913">
        <v>912</v>
      </c>
      <c r="B913" s="5">
        <v>1</v>
      </c>
    </row>
    <row r="914" spans="1:4" x14ac:dyDescent="0.25">
      <c r="A914">
        <v>913</v>
      </c>
      <c r="B914" s="5">
        <v>1</v>
      </c>
    </row>
    <row r="915" spans="1:4" x14ac:dyDescent="0.25">
      <c r="A915">
        <v>914</v>
      </c>
    </row>
    <row r="916" spans="1:4" x14ac:dyDescent="0.25">
      <c r="A916">
        <v>915</v>
      </c>
      <c r="C916" s="2">
        <v>2</v>
      </c>
    </row>
    <row r="917" spans="1:4" x14ac:dyDescent="0.25">
      <c r="A917">
        <v>916</v>
      </c>
      <c r="C917" s="2">
        <v>2</v>
      </c>
      <c r="D917" s="3">
        <v>3</v>
      </c>
    </row>
    <row r="918" spans="1:4" x14ac:dyDescent="0.25">
      <c r="A918">
        <v>917</v>
      </c>
      <c r="C918" s="2">
        <v>2</v>
      </c>
      <c r="D918" s="3">
        <v>3</v>
      </c>
    </row>
    <row r="919" spans="1:4" x14ac:dyDescent="0.25">
      <c r="A919">
        <v>918</v>
      </c>
      <c r="C919" s="2">
        <v>2</v>
      </c>
      <c r="D919" s="3">
        <v>3</v>
      </c>
    </row>
    <row r="920" spans="1:4" x14ac:dyDescent="0.25">
      <c r="A920">
        <v>919</v>
      </c>
      <c r="C920" s="2">
        <v>2</v>
      </c>
      <c r="D920" s="3">
        <v>3</v>
      </c>
    </row>
    <row r="921" spans="1:4" x14ac:dyDescent="0.25">
      <c r="A921">
        <v>920</v>
      </c>
      <c r="C921" s="2">
        <v>2</v>
      </c>
      <c r="D921" s="3">
        <v>3</v>
      </c>
    </row>
    <row r="922" spans="1:4" x14ac:dyDescent="0.25">
      <c r="A922">
        <v>921</v>
      </c>
      <c r="C922" s="2">
        <v>2</v>
      </c>
      <c r="D922" s="3">
        <v>3</v>
      </c>
    </row>
    <row r="923" spans="1:4" x14ac:dyDescent="0.25">
      <c r="A923">
        <v>922</v>
      </c>
      <c r="C923" s="2">
        <v>2</v>
      </c>
      <c r="D923" s="3">
        <v>3</v>
      </c>
    </row>
    <row r="924" spans="1:4" x14ac:dyDescent="0.25">
      <c r="A924">
        <v>923</v>
      </c>
      <c r="C924" s="2">
        <v>2</v>
      </c>
      <c r="D924" s="3">
        <v>3</v>
      </c>
    </row>
    <row r="925" spans="1:4" x14ac:dyDescent="0.25">
      <c r="A925">
        <v>924</v>
      </c>
      <c r="C925" s="2">
        <v>2</v>
      </c>
      <c r="D925" s="3">
        <v>3</v>
      </c>
    </row>
    <row r="926" spans="1:4" x14ac:dyDescent="0.25">
      <c r="A926">
        <v>925</v>
      </c>
      <c r="C926" s="2">
        <v>2</v>
      </c>
      <c r="D926" s="3">
        <v>3</v>
      </c>
    </row>
    <row r="927" spans="1:4" x14ac:dyDescent="0.25">
      <c r="A927">
        <v>926</v>
      </c>
      <c r="C927" s="2">
        <v>2</v>
      </c>
      <c r="D927" s="3">
        <v>3</v>
      </c>
    </row>
    <row r="928" spans="1:4" x14ac:dyDescent="0.25">
      <c r="A928">
        <v>927</v>
      </c>
      <c r="B928" s="5">
        <v>1</v>
      </c>
      <c r="D928" s="3">
        <v>3</v>
      </c>
    </row>
    <row r="929" spans="1:5" x14ac:dyDescent="0.25">
      <c r="A929">
        <v>928</v>
      </c>
      <c r="B929" s="5">
        <v>1</v>
      </c>
    </row>
    <row r="930" spans="1:5" x14ac:dyDescent="0.25">
      <c r="A930">
        <v>929</v>
      </c>
      <c r="B930" s="5">
        <v>1</v>
      </c>
      <c r="E930" s="4">
        <v>4</v>
      </c>
    </row>
    <row r="931" spans="1:5" x14ac:dyDescent="0.25">
      <c r="A931">
        <v>930</v>
      </c>
      <c r="B931" s="5">
        <v>1</v>
      </c>
      <c r="E931" s="4">
        <v>4</v>
      </c>
    </row>
    <row r="932" spans="1:5" x14ac:dyDescent="0.25">
      <c r="A932">
        <v>931</v>
      </c>
      <c r="B932" s="5">
        <v>1</v>
      </c>
      <c r="E932" s="4">
        <v>4</v>
      </c>
    </row>
    <row r="933" spans="1:5" x14ac:dyDescent="0.25">
      <c r="A933">
        <v>932</v>
      </c>
      <c r="B933" s="5">
        <v>1</v>
      </c>
      <c r="E933" s="4">
        <v>4</v>
      </c>
    </row>
    <row r="934" spans="1:5" x14ac:dyDescent="0.25">
      <c r="A934">
        <v>933</v>
      </c>
      <c r="B934" s="5">
        <v>1</v>
      </c>
      <c r="E934" s="4">
        <v>4</v>
      </c>
    </row>
    <row r="935" spans="1:5" x14ac:dyDescent="0.25">
      <c r="A935">
        <v>934</v>
      </c>
      <c r="B935" s="5">
        <v>1</v>
      </c>
      <c r="E935" s="4">
        <v>4</v>
      </c>
    </row>
    <row r="936" spans="1:5" x14ac:dyDescent="0.25">
      <c r="A936">
        <v>935</v>
      </c>
      <c r="B936" s="5">
        <v>1</v>
      </c>
      <c r="E936" s="4">
        <v>4</v>
      </c>
    </row>
    <row r="937" spans="1:5" x14ac:dyDescent="0.25">
      <c r="A937">
        <v>936</v>
      </c>
      <c r="B937" s="5">
        <v>1</v>
      </c>
      <c r="E937" s="4">
        <v>4</v>
      </c>
    </row>
    <row r="938" spans="1:5" x14ac:dyDescent="0.25">
      <c r="A938">
        <v>937</v>
      </c>
      <c r="B938" s="5">
        <v>1</v>
      </c>
      <c r="E938" s="4">
        <v>4</v>
      </c>
    </row>
    <row r="939" spans="1:5" x14ac:dyDescent="0.25">
      <c r="A939">
        <v>938</v>
      </c>
      <c r="B939" s="5">
        <v>1</v>
      </c>
      <c r="E939" s="4">
        <v>4</v>
      </c>
    </row>
    <row r="940" spans="1:5" x14ac:dyDescent="0.25">
      <c r="A940">
        <v>939</v>
      </c>
      <c r="B940" s="5">
        <v>1</v>
      </c>
      <c r="E940" s="4">
        <v>4</v>
      </c>
    </row>
    <row r="941" spans="1:5" x14ac:dyDescent="0.25">
      <c r="A941">
        <v>940</v>
      </c>
      <c r="B941" s="5">
        <v>1</v>
      </c>
      <c r="E941" s="4">
        <v>4</v>
      </c>
    </row>
    <row r="942" spans="1:5" x14ac:dyDescent="0.25">
      <c r="A942">
        <v>941</v>
      </c>
      <c r="B942" s="5">
        <v>1</v>
      </c>
      <c r="E942" s="4">
        <v>4</v>
      </c>
    </row>
    <row r="943" spans="1:5" x14ac:dyDescent="0.25">
      <c r="A943">
        <v>942</v>
      </c>
      <c r="B943" s="5">
        <v>1</v>
      </c>
      <c r="C943" s="2">
        <v>2</v>
      </c>
      <c r="E943" s="4">
        <v>4</v>
      </c>
    </row>
    <row r="944" spans="1:5" x14ac:dyDescent="0.25">
      <c r="A944">
        <v>943</v>
      </c>
      <c r="C944" s="2">
        <v>2</v>
      </c>
    </row>
    <row r="945" spans="1:6" x14ac:dyDescent="0.25">
      <c r="A945">
        <v>944</v>
      </c>
      <c r="C945" s="2">
        <v>2</v>
      </c>
      <c r="D945" s="3">
        <v>3</v>
      </c>
      <c r="F945" t="s">
        <v>22</v>
      </c>
    </row>
    <row r="946" spans="1:6" x14ac:dyDescent="0.25">
      <c r="A946">
        <v>945</v>
      </c>
    </row>
    <row r="947" spans="1:6" x14ac:dyDescent="0.25">
      <c r="A947">
        <v>946</v>
      </c>
      <c r="F947" t="s">
        <v>22</v>
      </c>
    </row>
    <row r="948" spans="1:6" x14ac:dyDescent="0.25">
      <c r="A948">
        <v>947</v>
      </c>
      <c r="B948" s="5">
        <v>1</v>
      </c>
      <c r="E948" s="4">
        <v>4</v>
      </c>
    </row>
    <row r="949" spans="1:6" x14ac:dyDescent="0.25">
      <c r="A949">
        <v>948</v>
      </c>
      <c r="B949" s="5">
        <v>1</v>
      </c>
      <c r="E949" s="4">
        <v>4</v>
      </c>
    </row>
    <row r="950" spans="1:6" x14ac:dyDescent="0.25">
      <c r="A950">
        <v>949</v>
      </c>
      <c r="B950" s="5">
        <v>1</v>
      </c>
      <c r="E950" s="4">
        <v>4</v>
      </c>
    </row>
    <row r="951" spans="1:6" x14ac:dyDescent="0.25">
      <c r="A951">
        <v>950</v>
      </c>
      <c r="B951" s="5">
        <v>1</v>
      </c>
      <c r="E951" s="4">
        <v>4</v>
      </c>
    </row>
    <row r="952" spans="1:6" x14ac:dyDescent="0.25">
      <c r="A952">
        <v>951</v>
      </c>
      <c r="B952" s="5">
        <v>1</v>
      </c>
      <c r="E952" s="4">
        <v>4</v>
      </c>
    </row>
    <row r="953" spans="1:6" x14ac:dyDescent="0.25">
      <c r="A953">
        <v>952</v>
      </c>
      <c r="B953" s="5">
        <v>1</v>
      </c>
      <c r="E953" s="4">
        <v>4</v>
      </c>
    </row>
    <row r="954" spans="1:6" x14ac:dyDescent="0.25">
      <c r="A954">
        <v>953</v>
      </c>
      <c r="B954" s="5">
        <v>1</v>
      </c>
      <c r="E954" s="4">
        <v>4</v>
      </c>
    </row>
    <row r="955" spans="1:6" x14ac:dyDescent="0.25">
      <c r="A955">
        <v>954</v>
      </c>
      <c r="B955" s="5">
        <v>1</v>
      </c>
      <c r="E955" s="4">
        <v>4</v>
      </c>
    </row>
    <row r="956" spans="1:6" x14ac:dyDescent="0.25">
      <c r="A956">
        <v>955</v>
      </c>
      <c r="B956" s="5">
        <v>1</v>
      </c>
      <c r="E956" s="4">
        <v>4</v>
      </c>
    </row>
    <row r="957" spans="1:6" x14ac:dyDescent="0.25">
      <c r="A957">
        <v>956</v>
      </c>
      <c r="B957" s="5">
        <v>1</v>
      </c>
      <c r="E957" s="4">
        <v>4</v>
      </c>
    </row>
    <row r="958" spans="1:6" x14ac:dyDescent="0.25">
      <c r="A958">
        <v>957</v>
      </c>
      <c r="E958" s="4">
        <v>4</v>
      </c>
    </row>
    <row r="959" spans="1:6" x14ac:dyDescent="0.25">
      <c r="A959">
        <v>958</v>
      </c>
      <c r="E959" s="4">
        <v>4</v>
      </c>
    </row>
    <row r="960" spans="1:6" x14ac:dyDescent="0.25">
      <c r="A960">
        <v>959</v>
      </c>
      <c r="D960" s="3">
        <v>3</v>
      </c>
    </row>
    <row r="961" spans="1:4" x14ac:dyDescent="0.25">
      <c r="A961">
        <v>960</v>
      </c>
      <c r="D961" s="3">
        <v>3</v>
      </c>
    </row>
    <row r="962" spans="1:4" x14ac:dyDescent="0.25">
      <c r="A962">
        <v>961</v>
      </c>
      <c r="D962" s="3">
        <v>3</v>
      </c>
    </row>
    <row r="963" spans="1:4" x14ac:dyDescent="0.25">
      <c r="A963">
        <v>962</v>
      </c>
      <c r="D963" s="3">
        <v>3</v>
      </c>
    </row>
    <row r="964" spans="1:4" x14ac:dyDescent="0.25">
      <c r="A964">
        <v>963</v>
      </c>
      <c r="C964" s="2">
        <v>2</v>
      </c>
      <c r="D964" s="3">
        <v>3</v>
      </c>
    </row>
    <row r="965" spans="1:4" x14ac:dyDescent="0.25">
      <c r="A965">
        <v>964</v>
      </c>
      <c r="C965" s="2">
        <v>2</v>
      </c>
      <c r="D965" s="3">
        <v>3</v>
      </c>
    </row>
    <row r="966" spans="1:4" x14ac:dyDescent="0.25">
      <c r="A966">
        <v>965</v>
      </c>
      <c r="C966" s="2">
        <v>2</v>
      </c>
      <c r="D966" s="3">
        <v>3</v>
      </c>
    </row>
    <row r="967" spans="1:4" x14ac:dyDescent="0.25">
      <c r="A967">
        <v>966</v>
      </c>
      <c r="C967" s="2">
        <v>2</v>
      </c>
      <c r="D967" s="3">
        <v>3</v>
      </c>
    </row>
    <row r="968" spans="1:4" x14ac:dyDescent="0.25">
      <c r="A968">
        <v>967</v>
      </c>
      <c r="C968" s="2">
        <v>2</v>
      </c>
      <c r="D968" s="3">
        <v>3</v>
      </c>
    </row>
    <row r="969" spans="1:4" x14ac:dyDescent="0.25">
      <c r="A969">
        <v>968</v>
      </c>
      <c r="C969" s="2">
        <v>2</v>
      </c>
      <c r="D969" s="3">
        <v>3</v>
      </c>
    </row>
    <row r="970" spans="1:4" x14ac:dyDescent="0.25">
      <c r="A970">
        <v>969</v>
      </c>
      <c r="C970" s="2">
        <v>2</v>
      </c>
      <c r="D970" s="3">
        <v>3</v>
      </c>
    </row>
    <row r="971" spans="1:4" x14ac:dyDescent="0.25">
      <c r="A971">
        <v>970</v>
      </c>
      <c r="C971" s="2">
        <v>2</v>
      </c>
    </row>
    <row r="972" spans="1:4" x14ac:dyDescent="0.25">
      <c r="A972">
        <v>971</v>
      </c>
      <c r="C972" s="2">
        <v>2</v>
      </c>
    </row>
    <row r="973" spans="1:4" x14ac:dyDescent="0.25">
      <c r="A973">
        <v>972</v>
      </c>
      <c r="C973" s="2">
        <v>2</v>
      </c>
    </row>
    <row r="974" spans="1:4" x14ac:dyDescent="0.25">
      <c r="A974">
        <v>973</v>
      </c>
      <c r="C974" s="2">
        <v>2</v>
      </c>
    </row>
    <row r="975" spans="1:4" x14ac:dyDescent="0.25">
      <c r="A975">
        <v>974</v>
      </c>
    </row>
    <row r="976" spans="1:4" x14ac:dyDescent="0.25">
      <c r="A976">
        <v>975</v>
      </c>
      <c r="B976" s="5">
        <v>1</v>
      </c>
    </row>
    <row r="977" spans="1:5" x14ac:dyDescent="0.25">
      <c r="A977">
        <v>976</v>
      </c>
      <c r="B977" s="5">
        <v>1</v>
      </c>
      <c r="E977" s="4">
        <v>4</v>
      </c>
    </row>
    <row r="978" spans="1:5" x14ac:dyDescent="0.25">
      <c r="A978">
        <v>977</v>
      </c>
      <c r="B978" s="5">
        <v>1</v>
      </c>
      <c r="E978" s="4">
        <v>4</v>
      </c>
    </row>
    <row r="979" spans="1:5" x14ac:dyDescent="0.25">
      <c r="A979">
        <v>978</v>
      </c>
      <c r="B979" s="5">
        <v>1</v>
      </c>
      <c r="E979" s="4">
        <v>4</v>
      </c>
    </row>
    <row r="980" spans="1:5" x14ac:dyDescent="0.25">
      <c r="A980">
        <v>979</v>
      </c>
      <c r="B980" s="5">
        <v>1</v>
      </c>
      <c r="E980" s="4">
        <v>4</v>
      </c>
    </row>
    <row r="981" spans="1:5" x14ac:dyDescent="0.25">
      <c r="A981">
        <v>980</v>
      </c>
      <c r="B981" s="5">
        <v>1</v>
      </c>
      <c r="E981" s="4">
        <v>4</v>
      </c>
    </row>
    <row r="982" spans="1:5" x14ac:dyDescent="0.25">
      <c r="A982">
        <v>981</v>
      </c>
      <c r="B982" s="5">
        <v>1</v>
      </c>
      <c r="E982" s="4">
        <v>4</v>
      </c>
    </row>
    <row r="983" spans="1:5" x14ac:dyDescent="0.25">
      <c r="A983">
        <v>982</v>
      </c>
      <c r="B983" s="5">
        <v>1</v>
      </c>
      <c r="E983" s="4">
        <v>4</v>
      </c>
    </row>
    <row r="984" spans="1:5" x14ac:dyDescent="0.25">
      <c r="A984">
        <v>983</v>
      </c>
      <c r="B984" s="5">
        <v>1</v>
      </c>
      <c r="E984" s="4">
        <v>4</v>
      </c>
    </row>
    <row r="985" spans="1:5" x14ac:dyDescent="0.25">
      <c r="A985">
        <v>984</v>
      </c>
      <c r="B985" s="5">
        <v>1</v>
      </c>
      <c r="E985" s="4">
        <v>4</v>
      </c>
    </row>
    <row r="986" spans="1:5" x14ac:dyDescent="0.25">
      <c r="A986">
        <v>985</v>
      </c>
      <c r="D986" s="3">
        <v>3</v>
      </c>
      <c r="E986" s="4">
        <v>4</v>
      </c>
    </row>
    <row r="987" spans="1:5" x14ac:dyDescent="0.25">
      <c r="A987">
        <v>986</v>
      </c>
      <c r="D987" s="3">
        <v>3</v>
      </c>
    </row>
    <row r="988" spans="1:5" x14ac:dyDescent="0.25">
      <c r="A988">
        <v>987</v>
      </c>
      <c r="D988" s="3">
        <v>3</v>
      </c>
    </row>
    <row r="989" spans="1:5" x14ac:dyDescent="0.25">
      <c r="A989">
        <v>988</v>
      </c>
      <c r="C989" s="2">
        <v>2</v>
      </c>
      <c r="D989" s="3">
        <v>3</v>
      </c>
    </row>
    <row r="990" spans="1:5" x14ac:dyDescent="0.25">
      <c r="A990">
        <v>989</v>
      </c>
      <c r="C990" s="2">
        <v>2</v>
      </c>
      <c r="D990" s="3">
        <v>3</v>
      </c>
    </row>
    <row r="991" spans="1:5" x14ac:dyDescent="0.25">
      <c r="A991">
        <v>990</v>
      </c>
      <c r="C991" s="2">
        <v>2</v>
      </c>
      <c r="D991" s="3">
        <v>3</v>
      </c>
    </row>
    <row r="992" spans="1:5" x14ac:dyDescent="0.25">
      <c r="A992">
        <v>991</v>
      </c>
      <c r="C992" s="2">
        <v>2</v>
      </c>
      <c r="D992" s="3">
        <v>3</v>
      </c>
    </row>
    <row r="993" spans="1:5" x14ac:dyDescent="0.25">
      <c r="A993">
        <v>992</v>
      </c>
      <c r="C993" s="2">
        <v>2</v>
      </c>
      <c r="D993" s="3">
        <v>3</v>
      </c>
    </row>
    <row r="994" spans="1:5" x14ac:dyDescent="0.25">
      <c r="A994">
        <v>993</v>
      </c>
      <c r="C994" s="2">
        <v>2</v>
      </c>
      <c r="D994" s="3">
        <v>3</v>
      </c>
    </row>
    <row r="995" spans="1:5" x14ac:dyDescent="0.25">
      <c r="A995">
        <v>994</v>
      </c>
      <c r="C995" s="2">
        <v>2</v>
      </c>
    </row>
    <row r="996" spans="1:5" x14ac:dyDescent="0.25">
      <c r="A996">
        <v>995</v>
      </c>
      <c r="C996" s="2">
        <v>2</v>
      </c>
    </row>
    <row r="997" spans="1:5" x14ac:dyDescent="0.25">
      <c r="A997">
        <v>996</v>
      </c>
      <c r="C997" s="2">
        <v>2</v>
      </c>
    </row>
    <row r="998" spans="1:5" x14ac:dyDescent="0.25">
      <c r="A998">
        <v>997</v>
      </c>
      <c r="C998" s="2">
        <v>2</v>
      </c>
    </row>
    <row r="999" spans="1:5" x14ac:dyDescent="0.25">
      <c r="A999">
        <v>998</v>
      </c>
    </row>
    <row r="1000" spans="1:5" x14ac:dyDescent="0.25">
      <c r="A1000">
        <v>999</v>
      </c>
      <c r="B1000" s="5">
        <v>1</v>
      </c>
    </row>
    <row r="1001" spans="1:5" x14ac:dyDescent="0.25">
      <c r="A1001">
        <v>1000</v>
      </c>
      <c r="B1001" s="5">
        <v>1</v>
      </c>
    </row>
    <row r="1002" spans="1:5" x14ac:dyDescent="0.25">
      <c r="A1002">
        <v>1001</v>
      </c>
      <c r="B1002" s="5">
        <v>1</v>
      </c>
    </row>
    <row r="1003" spans="1:5" x14ac:dyDescent="0.25">
      <c r="A1003">
        <v>1002</v>
      </c>
      <c r="B1003" s="5">
        <v>1</v>
      </c>
      <c r="E1003" s="4">
        <v>4</v>
      </c>
    </row>
    <row r="1004" spans="1:5" x14ac:dyDescent="0.25">
      <c r="A1004">
        <v>1003</v>
      </c>
      <c r="B1004" s="5">
        <v>1</v>
      </c>
      <c r="E1004" s="4">
        <v>4</v>
      </c>
    </row>
    <row r="1005" spans="1:5" x14ac:dyDescent="0.25">
      <c r="A1005">
        <v>1004</v>
      </c>
      <c r="B1005" s="5">
        <v>1</v>
      </c>
      <c r="E1005" s="4">
        <v>4</v>
      </c>
    </row>
    <row r="1006" spans="1:5" x14ac:dyDescent="0.25">
      <c r="A1006">
        <v>1005</v>
      </c>
      <c r="B1006" s="5">
        <v>1</v>
      </c>
      <c r="E1006" s="4">
        <v>4</v>
      </c>
    </row>
    <row r="1007" spans="1:5" x14ac:dyDescent="0.25">
      <c r="A1007">
        <v>1006</v>
      </c>
      <c r="B1007" s="5">
        <v>1</v>
      </c>
      <c r="E1007" s="4">
        <v>4</v>
      </c>
    </row>
    <row r="1008" spans="1:5" x14ac:dyDescent="0.25">
      <c r="A1008">
        <v>1007</v>
      </c>
      <c r="B1008" s="5">
        <v>1</v>
      </c>
      <c r="D1008" s="3">
        <v>3</v>
      </c>
      <c r="E1008" s="4">
        <v>4</v>
      </c>
    </row>
    <row r="1009" spans="1:5" x14ac:dyDescent="0.25">
      <c r="A1009">
        <v>1008</v>
      </c>
      <c r="B1009" s="5">
        <v>1</v>
      </c>
      <c r="D1009" s="3">
        <v>3</v>
      </c>
      <c r="E1009" s="4">
        <v>4</v>
      </c>
    </row>
    <row r="1010" spans="1:5" x14ac:dyDescent="0.25">
      <c r="A1010">
        <v>1009</v>
      </c>
      <c r="D1010" s="3">
        <v>3</v>
      </c>
      <c r="E1010" s="4">
        <v>4</v>
      </c>
    </row>
    <row r="1011" spans="1:5" x14ac:dyDescent="0.25">
      <c r="A1011">
        <v>1010</v>
      </c>
      <c r="D1011" s="3">
        <v>3</v>
      </c>
      <c r="E1011" s="4">
        <v>4</v>
      </c>
    </row>
    <row r="1012" spans="1:5" x14ac:dyDescent="0.25">
      <c r="A1012">
        <v>1011</v>
      </c>
      <c r="D1012" s="3">
        <v>3</v>
      </c>
      <c r="E1012" s="4">
        <v>4</v>
      </c>
    </row>
    <row r="1013" spans="1:5" x14ac:dyDescent="0.25">
      <c r="A1013">
        <v>1012</v>
      </c>
      <c r="C1013" s="2">
        <v>2</v>
      </c>
      <c r="D1013" s="3">
        <v>3</v>
      </c>
    </row>
    <row r="1014" spans="1:5" x14ac:dyDescent="0.25">
      <c r="A1014">
        <v>1013</v>
      </c>
      <c r="C1014" s="2">
        <v>2</v>
      </c>
      <c r="D1014" s="3">
        <v>3</v>
      </c>
    </row>
    <row r="1015" spans="1:5" x14ac:dyDescent="0.25">
      <c r="A1015">
        <v>1014</v>
      </c>
      <c r="C1015" s="2">
        <v>2</v>
      </c>
      <c r="D1015" s="3">
        <v>3</v>
      </c>
    </row>
    <row r="1016" spans="1:5" x14ac:dyDescent="0.25">
      <c r="A1016">
        <v>1015</v>
      </c>
      <c r="C1016" s="2">
        <v>2</v>
      </c>
      <c r="D1016" s="3">
        <v>3</v>
      </c>
    </row>
    <row r="1017" spans="1:5" x14ac:dyDescent="0.25">
      <c r="A1017">
        <v>1016</v>
      </c>
      <c r="C1017" s="2">
        <v>2</v>
      </c>
      <c r="D1017" s="3">
        <v>3</v>
      </c>
    </row>
    <row r="1018" spans="1:5" x14ac:dyDescent="0.25">
      <c r="A1018">
        <v>1017</v>
      </c>
      <c r="C1018" s="2">
        <v>2</v>
      </c>
    </row>
    <row r="1019" spans="1:5" x14ac:dyDescent="0.25">
      <c r="A1019">
        <v>1018</v>
      </c>
      <c r="C1019" s="2">
        <v>2</v>
      </c>
    </row>
    <row r="1020" spans="1:5" x14ac:dyDescent="0.25">
      <c r="A1020">
        <v>1019</v>
      </c>
      <c r="C1020" s="2">
        <v>2</v>
      </c>
    </row>
    <row r="1021" spans="1:5" x14ac:dyDescent="0.25">
      <c r="A1021">
        <v>1020</v>
      </c>
      <c r="C1021" s="2">
        <v>2</v>
      </c>
    </row>
    <row r="1022" spans="1:5" x14ac:dyDescent="0.25">
      <c r="A1022">
        <v>1021</v>
      </c>
      <c r="C1022" s="2">
        <v>2</v>
      </c>
    </row>
    <row r="1023" spans="1:5" x14ac:dyDescent="0.25">
      <c r="A1023">
        <v>1022</v>
      </c>
      <c r="C1023" s="2">
        <v>2</v>
      </c>
    </row>
    <row r="1024" spans="1:5" x14ac:dyDescent="0.25">
      <c r="A1024">
        <v>1023</v>
      </c>
      <c r="B1024" s="5">
        <v>1</v>
      </c>
    </row>
    <row r="1025" spans="1:5" x14ac:dyDescent="0.25">
      <c r="A1025">
        <v>1024</v>
      </c>
      <c r="B1025" s="5">
        <v>1</v>
      </c>
    </row>
    <row r="1026" spans="1:5" x14ac:dyDescent="0.25">
      <c r="A1026">
        <v>1025</v>
      </c>
      <c r="B1026" s="5">
        <v>1</v>
      </c>
    </row>
    <row r="1027" spans="1:5" x14ac:dyDescent="0.25">
      <c r="A1027">
        <v>1026</v>
      </c>
      <c r="B1027" s="5">
        <v>1</v>
      </c>
      <c r="E1027" s="4">
        <v>4</v>
      </c>
    </row>
    <row r="1028" spans="1:5" x14ac:dyDescent="0.25">
      <c r="A1028">
        <v>1027</v>
      </c>
      <c r="B1028" s="5">
        <v>1</v>
      </c>
      <c r="E1028" s="4">
        <v>4</v>
      </c>
    </row>
    <row r="1029" spans="1:5" x14ac:dyDescent="0.25">
      <c r="A1029">
        <v>1028</v>
      </c>
      <c r="B1029" s="5">
        <v>1</v>
      </c>
      <c r="E1029" s="4">
        <v>4</v>
      </c>
    </row>
    <row r="1030" spans="1:5" x14ac:dyDescent="0.25">
      <c r="A1030">
        <v>1029</v>
      </c>
      <c r="B1030" s="5">
        <v>1</v>
      </c>
      <c r="E1030" s="4">
        <v>4</v>
      </c>
    </row>
    <row r="1031" spans="1:5" x14ac:dyDescent="0.25">
      <c r="A1031">
        <v>1030</v>
      </c>
      <c r="B1031" s="5">
        <v>1</v>
      </c>
      <c r="D1031" s="3">
        <v>3</v>
      </c>
      <c r="E1031" s="4">
        <v>4</v>
      </c>
    </row>
    <row r="1032" spans="1:5" x14ac:dyDescent="0.25">
      <c r="A1032">
        <v>1031</v>
      </c>
      <c r="B1032" s="5">
        <v>1</v>
      </c>
      <c r="D1032" s="3">
        <v>3</v>
      </c>
      <c r="E1032" s="4">
        <v>4</v>
      </c>
    </row>
    <row r="1033" spans="1:5" x14ac:dyDescent="0.25">
      <c r="A1033">
        <v>1032</v>
      </c>
      <c r="B1033" s="5">
        <v>1</v>
      </c>
      <c r="D1033" s="3">
        <v>3</v>
      </c>
      <c r="E1033" s="4">
        <v>4</v>
      </c>
    </row>
    <row r="1034" spans="1:5" x14ac:dyDescent="0.25">
      <c r="A1034">
        <v>1033</v>
      </c>
      <c r="D1034" s="3">
        <v>3</v>
      </c>
      <c r="E1034" s="4">
        <v>4</v>
      </c>
    </row>
    <row r="1035" spans="1:5" x14ac:dyDescent="0.25">
      <c r="A1035">
        <v>1034</v>
      </c>
      <c r="D1035" s="3">
        <v>3</v>
      </c>
      <c r="E1035" s="4">
        <v>4</v>
      </c>
    </row>
    <row r="1036" spans="1:5" x14ac:dyDescent="0.25">
      <c r="A1036">
        <v>1035</v>
      </c>
      <c r="D1036" s="3">
        <v>3</v>
      </c>
      <c r="E1036" s="4">
        <v>4</v>
      </c>
    </row>
    <row r="1037" spans="1:5" x14ac:dyDescent="0.25">
      <c r="A1037">
        <v>1036</v>
      </c>
      <c r="C1037" s="2">
        <v>2</v>
      </c>
      <c r="D1037" s="3">
        <v>3</v>
      </c>
      <c r="E1037" s="4">
        <v>4</v>
      </c>
    </row>
    <row r="1038" spans="1:5" x14ac:dyDescent="0.25">
      <c r="A1038">
        <v>1037</v>
      </c>
      <c r="C1038" s="2">
        <v>2</v>
      </c>
      <c r="D1038" s="3">
        <v>3</v>
      </c>
    </row>
    <row r="1039" spans="1:5" x14ac:dyDescent="0.25">
      <c r="A1039">
        <v>1038</v>
      </c>
      <c r="C1039" s="2">
        <v>2</v>
      </c>
      <c r="D1039" s="3">
        <v>3</v>
      </c>
    </row>
    <row r="1040" spans="1:5" x14ac:dyDescent="0.25">
      <c r="A1040">
        <v>1039</v>
      </c>
      <c r="C1040" s="2">
        <v>2</v>
      </c>
      <c r="D1040" s="3">
        <v>3</v>
      </c>
    </row>
    <row r="1041" spans="1:5" x14ac:dyDescent="0.25">
      <c r="A1041">
        <v>1040</v>
      </c>
      <c r="C1041" s="2">
        <v>2</v>
      </c>
    </row>
    <row r="1042" spans="1:5" x14ac:dyDescent="0.25">
      <c r="A1042">
        <v>1041</v>
      </c>
      <c r="C1042" s="2">
        <v>2</v>
      </c>
    </row>
    <row r="1043" spans="1:5" x14ac:dyDescent="0.25">
      <c r="A1043">
        <v>1042</v>
      </c>
      <c r="C1043" s="2">
        <v>2</v>
      </c>
    </row>
    <row r="1044" spans="1:5" x14ac:dyDescent="0.25">
      <c r="A1044">
        <v>1043</v>
      </c>
      <c r="C1044" s="2">
        <v>2</v>
      </c>
    </row>
    <row r="1045" spans="1:5" x14ac:dyDescent="0.25">
      <c r="A1045">
        <v>1044</v>
      </c>
      <c r="C1045" s="2">
        <v>2</v>
      </c>
    </row>
    <row r="1046" spans="1:5" x14ac:dyDescent="0.25">
      <c r="A1046">
        <v>1045</v>
      </c>
      <c r="C1046" s="2">
        <v>2</v>
      </c>
    </row>
    <row r="1047" spans="1:5" x14ac:dyDescent="0.25">
      <c r="A1047">
        <v>1046</v>
      </c>
      <c r="C1047" s="2">
        <v>2</v>
      </c>
    </row>
    <row r="1048" spans="1:5" x14ac:dyDescent="0.25">
      <c r="A1048">
        <v>1047</v>
      </c>
    </row>
    <row r="1049" spans="1:5" x14ac:dyDescent="0.25">
      <c r="A1049">
        <v>1048</v>
      </c>
      <c r="B1049" s="5">
        <v>1</v>
      </c>
    </row>
    <row r="1050" spans="1:5" x14ac:dyDescent="0.25">
      <c r="A1050">
        <v>1049</v>
      </c>
      <c r="B1050" s="5">
        <v>1</v>
      </c>
      <c r="E1050" s="4">
        <v>4</v>
      </c>
    </row>
    <row r="1051" spans="1:5" x14ac:dyDescent="0.25">
      <c r="A1051">
        <v>1050</v>
      </c>
      <c r="B1051" s="5">
        <v>1</v>
      </c>
      <c r="E1051" s="4">
        <v>4</v>
      </c>
    </row>
    <row r="1052" spans="1:5" x14ac:dyDescent="0.25">
      <c r="A1052">
        <v>1051</v>
      </c>
      <c r="B1052" s="5">
        <v>1</v>
      </c>
      <c r="E1052" s="4">
        <v>4</v>
      </c>
    </row>
    <row r="1053" spans="1:5" x14ac:dyDescent="0.25">
      <c r="A1053">
        <v>1052</v>
      </c>
      <c r="B1053" s="5">
        <v>1</v>
      </c>
      <c r="E1053" s="4">
        <v>4</v>
      </c>
    </row>
    <row r="1054" spans="1:5" x14ac:dyDescent="0.25">
      <c r="A1054">
        <v>1053</v>
      </c>
      <c r="B1054" s="5">
        <v>1</v>
      </c>
      <c r="E1054" s="4">
        <v>4</v>
      </c>
    </row>
    <row r="1055" spans="1:5" x14ac:dyDescent="0.25">
      <c r="A1055">
        <v>1054</v>
      </c>
      <c r="B1055" s="5">
        <v>1</v>
      </c>
      <c r="E1055" s="4">
        <v>4</v>
      </c>
    </row>
    <row r="1056" spans="1:5" x14ac:dyDescent="0.25">
      <c r="A1056">
        <v>1055</v>
      </c>
      <c r="B1056" s="5">
        <v>1</v>
      </c>
      <c r="D1056" s="3">
        <v>3</v>
      </c>
      <c r="E1056" s="4">
        <v>4</v>
      </c>
    </row>
    <row r="1057" spans="1:5" x14ac:dyDescent="0.25">
      <c r="A1057">
        <v>1056</v>
      </c>
      <c r="B1057" s="5">
        <v>1</v>
      </c>
      <c r="D1057" s="3">
        <v>3</v>
      </c>
      <c r="E1057" s="4">
        <v>4</v>
      </c>
    </row>
    <row r="1058" spans="1:5" x14ac:dyDescent="0.25">
      <c r="A1058">
        <v>1057</v>
      </c>
      <c r="B1058" s="5">
        <v>1</v>
      </c>
      <c r="D1058" s="3">
        <v>3</v>
      </c>
      <c r="E1058" s="4">
        <v>4</v>
      </c>
    </row>
    <row r="1059" spans="1:5" x14ac:dyDescent="0.25">
      <c r="A1059">
        <v>1058</v>
      </c>
      <c r="D1059" s="3">
        <v>3</v>
      </c>
    </row>
    <row r="1060" spans="1:5" x14ac:dyDescent="0.25">
      <c r="A1060">
        <v>1059</v>
      </c>
      <c r="D1060" s="3">
        <v>3</v>
      </c>
    </row>
    <row r="1061" spans="1:5" x14ac:dyDescent="0.25">
      <c r="A1061">
        <v>1060</v>
      </c>
      <c r="C1061" s="2">
        <v>2</v>
      </c>
      <c r="D1061" s="3">
        <v>3</v>
      </c>
    </row>
    <row r="1062" spans="1:5" x14ac:dyDescent="0.25">
      <c r="A1062">
        <v>1061</v>
      </c>
      <c r="C1062" s="2">
        <v>2</v>
      </c>
      <c r="D1062" s="3">
        <v>3</v>
      </c>
    </row>
    <row r="1063" spans="1:5" x14ac:dyDescent="0.25">
      <c r="A1063">
        <v>1062</v>
      </c>
      <c r="C1063" s="2">
        <v>2</v>
      </c>
      <c r="D1063" s="3">
        <v>3</v>
      </c>
    </row>
    <row r="1064" spans="1:5" x14ac:dyDescent="0.25">
      <c r="A1064">
        <v>1063</v>
      </c>
      <c r="C1064" s="2">
        <v>2</v>
      </c>
      <c r="D1064" s="3">
        <v>3</v>
      </c>
    </row>
    <row r="1065" spans="1:5" x14ac:dyDescent="0.25">
      <c r="A1065">
        <v>1064</v>
      </c>
      <c r="C1065" s="2">
        <v>2</v>
      </c>
    </row>
    <row r="1066" spans="1:5" x14ac:dyDescent="0.25">
      <c r="A1066">
        <v>1065</v>
      </c>
      <c r="C1066" s="2">
        <v>2</v>
      </c>
    </row>
    <row r="1067" spans="1:5" x14ac:dyDescent="0.25">
      <c r="A1067">
        <v>1066</v>
      </c>
      <c r="C1067" s="2">
        <v>2</v>
      </c>
    </row>
    <row r="1068" spans="1:5" x14ac:dyDescent="0.25">
      <c r="A1068">
        <v>1067</v>
      </c>
      <c r="C1068" s="2">
        <v>2</v>
      </c>
    </row>
    <row r="1069" spans="1:5" x14ac:dyDescent="0.25">
      <c r="A1069">
        <v>1068</v>
      </c>
      <c r="C1069" s="2">
        <v>2</v>
      </c>
    </row>
    <row r="1070" spans="1:5" x14ac:dyDescent="0.25">
      <c r="A1070">
        <v>1069</v>
      </c>
      <c r="C1070" s="2">
        <v>2</v>
      </c>
    </row>
    <row r="1071" spans="1:5" x14ac:dyDescent="0.25">
      <c r="A1071">
        <v>1070</v>
      </c>
      <c r="C1071" s="2">
        <v>2</v>
      </c>
    </row>
    <row r="1072" spans="1:5" x14ac:dyDescent="0.25">
      <c r="A1072">
        <v>1071</v>
      </c>
      <c r="B1072" s="5">
        <v>1</v>
      </c>
    </row>
    <row r="1073" spans="1:5" x14ac:dyDescent="0.25">
      <c r="A1073">
        <v>1072</v>
      </c>
      <c r="B1073" s="5">
        <v>1</v>
      </c>
    </row>
    <row r="1074" spans="1:5" x14ac:dyDescent="0.25">
      <c r="A1074">
        <v>1073</v>
      </c>
      <c r="B1074" s="5">
        <v>1</v>
      </c>
      <c r="E1074" s="4">
        <v>4</v>
      </c>
    </row>
    <row r="1075" spans="1:5" x14ac:dyDescent="0.25">
      <c r="A1075">
        <v>1074</v>
      </c>
      <c r="B1075" s="5">
        <v>1</v>
      </c>
      <c r="E1075" s="4">
        <v>4</v>
      </c>
    </row>
    <row r="1076" spans="1:5" x14ac:dyDescent="0.25">
      <c r="A1076">
        <v>1075</v>
      </c>
      <c r="B1076" s="5">
        <v>1</v>
      </c>
      <c r="E1076" s="4">
        <v>4</v>
      </c>
    </row>
    <row r="1077" spans="1:5" x14ac:dyDescent="0.25">
      <c r="A1077">
        <v>1076</v>
      </c>
      <c r="B1077" s="5">
        <v>1</v>
      </c>
      <c r="E1077" s="4">
        <v>4</v>
      </c>
    </row>
    <row r="1078" spans="1:5" x14ac:dyDescent="0.25">
      <c r="A1078">
        <v>1077</v>
      </c>
      <c r="B1078" s="5">
        <v>1</v>
      </c>
      <c r="E1078" s="4">
        <v>4</v>
      </c>
    </row>
    <row r="1079" spans="1:5" x14ac:dyDescent="0.25">
      <c r="A1079">
        <v>1078</v>
      </c>
      <c r="B1079" s="5">
        <v>1</v>
      </c>
      <c r="D1079" s="3">
        <v>3</v>
      </c>
      <c r="E1079" s="4">
        <v>4</v>
      </c>
    </row>
    <row r="1080" spans="1:5" x14ac:dyDescent="0.25">
      <c r="A1080">
        <v>1079</v>
      </c>
      <c r="B1080" s="5">
        <v>1</v>
      </c>
      <c r="D1080" s="3">
        <v>3</v>
      </c>
      <c r="E1080" s="4">
        <v>4</v>
      </c>
    </row>
    <row r="1081" spans="1:5" x14ac:dyDescent="0.25">
      <c r="A1081">
        <v>1080</v>
      </c>
      <c r="B1081" s="5">
        <v>1</v>
      </c>
      <c r="D1081" s="3">
        <v>3</v>
      </c>
      <c r="E1081" s="4">
        <v>4</v>
      </c>
    </row>
    <row r="1082" spans="1:5" x14ac:dyDescent="0.25">
      <c r="A1082">
        <v>1081</v>
      </c>
      <c r="D1082" s="3">
        <v>3</v>
      </c>
      <c r="E1082" s="4">
        <v>4</v>
      </c>
    </row>
    <row r="1083" spans="1:5" x14ac:dyDescent="0.25">
      <c r="A1083">
        <v>1082</v>
      </c>
      <c r="D1083" s="3">
        <v>3</v>
      </c>
      <c r="E1083" s="4">
        <v>4</v>
      </c>
    </row>
    <row r="1084" spans="1:5" x14ac:dyDescent="0.25">
      <c r="A1084">
        <v>1083</v>
      </c>
      <c r="D1084" s="3">
        <v>3</v>
      </c>
    </row>
    <row r="1085" spans="1:5" x14ac:dyDescent="0.25">
      <c r="A1085">
        <v>1084</v>
      </c>
      <c r="D1085" s="3">
        <v>3</v>
      </c>
    </row>
    <row r="1086" spans="1:5" x14ac:dyDescent="0.25">
      <c r="A1086">
        <v>1085</v>
      </c>
      <c r="D1086" s="3">
        <v>3</v>
      </c>
    </row>
    <row r="1087" spans="1:5" x14ac:dyDescent="0.25">
      <c r="A1087">
        <v>1086</v>
      </c>
      <c r="C1087" s="2">
        <v>2</v>
      </c>
      <c r="D1087" s="3">
        <v>3</v>
      </c>
    </row>
    <row r="1088" spans="1:5" x14ac:dyDescent="0.25">
      <c r="A1088">
        <v>1087</v>
      </c>
      <c r="C1088" s="2">
        <v>2</v>
      </c>
      <c r="D1088" s="3">
        <v>3</v>
      </c>
    </row>
    <row r="1089" spans="1:5" x14ac:dyDescent="0.25">
      <c r="A1089">
        <v>1088</v>
      </c>
      <c r="C1089" s="2">
        <v>2</v>
      </c>
    </row>
    <row r="1090" spans="1:5" x14ac:dyDescent="0.25">
      <c r="A1090">
        <v>1089</v>
      </c>
      <c r="C1090" s="2">
        <v>2</v>
      </c>
    </row>
    <row r="1091" spans="1:5" x14ac:dyDescent="0.25">
      <c r="A1091">
        <v>1090</v>
      </c>
      <c r="C1091" s="2">
        <v>2</v>
      </c>
    </row>
    <row r="1092" spans="1:5" x14ac:dyDescent="0.25">
      <c r="A1092">
        <v>1091</v>
      </c>
      <c r="C1092" s="2">
        <v>2</v>
      </c>
    </row>
    <row r="1093" spans="1:5" x14ac:dyDescent="0.25">
      <c r="A1093">
        <v>1092</v>
      </c>
      <c r="C1093" s="2">
        <v>2</v>
      </c>
    </row>
    <row r="1094" spans="1:5" x14ac:dyDescent="0.25">
      <c r="A1094">
        <v>1093</v>
      </c>
      <c r="C1094" s="2">
        <v>2</v>
      </c>
    </row>
    <row r="1095" spans="1:5" x14ac:dyDescent="0.25">
      <c r="A1095">
        <v>1094</v>
      </c>
      <c r="C1095" s="2">
        <v>2</v>
      </c>
    </row>
    <row r="1096" spans="1:5" x14ac:dyDescent="0.25">
      <c r="A1096">
        <v>1095</v>
      </c>
      <c r="C1096" s="2">
        <v>2</v>
      </c>
    </row>
    <row r="1097" spans="1:5" x14ac:dyDescent="0.25">
      <c r="A1097">
        <v>1096</v>
      </c>
    </row>
    <row r="1098" spans="1:5" x14ac:dyDescent="0.25">
      <c r="A1098">
        <v>1097</v>
      </c>
    </row>
    <row r="1099" spans="1:5" x14ac:dyDescent="0.25">
      <c r="A1099">
        <v>1098</v>
      </c>
      <c r="B1099" s="5">
        <v>1</v>
      </c>
      <c r="E1099" s="4">
        <v>4</v>
      </c>
    </row>
    <row r="1100" spans="1:5" x14ac:dyDescent="0.25">
      <c r="A1100">
        <v>1099</v>
      </c>
      <c r="B1100" s="5">
        <v>1</v>
      </c>
      <c r="E1100" s="4">
        <v>4</v>
      </c>
    </row>
    <row r="1101" spans="1:5" x14ac:dyDescent="0.25">
      <c r="A1101">
        <v>1100</v>
      </c>
      <c r="B1101" s="5">
        <v>1</v>
      </c>
      <c r="E1101" s="4">
        <v>4</v>
      </c>
    </row>
    <row r="1102" spans="1:5" x14ac:dyDescent="0.25">
      <c r="A1102">
        <v>1101</v>
      </c>
      <c r="B1102" s="5">
        <v>1</v>
      </c>
      <c r="E1102" s="4">
        <v>4</v>
      </c>
    </row>
    <row r="1103" spans="1:5" x14ac:dyDescent="0.25">
      <c r="A1103">
        <v>1102</v>
      </c>
      <c r="B1103" s="5">
        <v>1</v>
      </c>
      <c r="E1103" s="4">
        <v>4</v>
      </c>
    </row>
    <row r="1104" spans="1:5" x14ac:dyDescent="0.25">
      <c r="A1104">
        <v>1103</v>
      </c>
      <c r="B1104" s="5">
        <v>1</v>
      </c>
      <c r="E1104" s="4">
        <v>4</v>
      </c>
    </row>
    <row r="1105" spans="1:5" x14ac:dyDescent="0.25">
      <c r="A1105">
        <v>1104</v>
      </c>
      <c r="B1105" s="5">
        <v>1</v>
      </c>
      <c r="D1105" s="3">
        <v>3</v>
      </c>
      <c r="E1105" s="4">
        <v>4</v>
      </c>
    </row>
    <row r="1106" spans="1:5" x14ac:dyDescent="0.25">
      <c r="A1106">
        <v>1105</v>
      </c>
      <c r="B1106" s="5">
        <v>1</v>
      </c>
      <c r="D1106" s="3">
        <v>3</v>
      </c>
      <c r="E1106" s="4">
        <v>4</v>
      </c>
    </row>
    <row r="1107" spans="1:5" x14ac:dyDescent="0.25">
      <c r="A1107">
        <v>1106</v>
      </c>
      <c r="B1107" s="5">
        <v>1</v>
      </c>
      <c r="D1107" s="3">
        <v>3</v>
      </c>
      <c r="E1107" s="4">
        <v>4</v>
      </c>
    </row>
    <row r="1108" spans="1:5" x14ac:dyDescent="0.25">
      <c r="A1108">
        <v>1107</v>
      </c>
      <c r="D1108" s="3">
        <v>3</v>
      </c>
      <c r="E1108" s="4">
        <v>4</v>
      </c>
    </row>
    <row r="1109" spans="1:5" x14ac:dyDescent="0.25">
      <c r="A1109">
        <v>1108</v>
      </c>
      <c r="D1109" s="3">
        <v>3</v>
      </c>
    </row>
    <row r="1110" spans="1:5" x14ac:dyDescent="0.25">
      <c r="A1110">
        <v>1109</v>
      </c>
      <c r="D1110" s="3">
        <v>3</v>
      </c>
    </row>
    <row r="1111" spans="1:5" x14ac:dyDescent="0.25">
      <c r="A1111">
        <v>1110</v>
      </c>
      <c r="C1111" s="2">
        <v>2</v>
      </c>
      <c r="D1111" s="3">
        <v>3</v>
      </c>
    </row>
    <row r="1112" spans="1:5" x14ac:dyDescent="0.25">
      <c r="A1112">
        <v>1111</v>
      </c>
      <c r="C1112" s="2">
        <v>2</v>
      </c>
      <c r="D1112" s="3">
        <v>3</v>
      </c>
    </row>
    <row r="1113" spans="1:5" x14ac:dyDescent="0.25">
      <c r="A1113">
        <v>1112</v>
      </c>
      <c r="C1113" s="2">
        <v>2</v>
      </c>
      <c r="D1113" s="3">
        <v>3</v>
      </c>
    </row>
    <row r="1114" spans="1:5" x14ac:dyDescent="0.25">
      <c r="A1114">
        <v>1113</v>
      </c>
      <c r="C1114" s="2">
        <v>2</v>
      </c>
      <c r="D1114" s="3">
        <v>3</v>
      </c>
    </row>
    <row r="1115" spans="1:5" x14ac:dyDescent="0.25">
      <c r="A1115">
        <v>1114</v>
      </c>
      <c r="C1115" s="2">
        <v>2</v>
      </c>
    </row>
    <row r="1116" spans="1:5" x14ac:dyDescent="0.25">
      <c r="A1116">
        <v>1115</v>
      </c>
      <c r="C1116" s="2">
        <v>2</v>
      </c>
    </row>
    <row r="1117" spans="1:5" x14ac:dyDescent="0.25">
      <c r="A1117">
        <v>1116</v>
      </c>
      <c r="C1117" s="2">
        <v>2</v>
      </c>
    </row>
    <row r="1118" spans="1:5" x14ac:dyDescent="0.25">
      <c r="A1118">
        <v>1117</v>
      </c>
      <c r="C1118" s="2">
        <v>2</v>
      </c>
    </row>
    <row r="1119" spans="1:5" x14ac:dyDescent="0.25">
      <c r="A1119">
        <v>1118</v>
      </c>
      <c r="C1119" s="2">
        <v>2</v>
      </c>
    </row>
    <row r="1120" spans="1:5" x14ac:dyDescent="0.25">
      <c r="A1120">
        <v>1119</v>
      </c>
      <c r="C1120" s="2">
        <v>2</v>
      </c>
    </row>
    <row r="1121" spans="1:5" x14ac:dyDescent="0.25">
      <c r="A1121">
        <v>1120</v>
      </c>
      <c r="C1121" s="2">
        <v>2</v>
      </c>
    </row>
    <row r="1122" spans="1:5" x14ac:dyDescent="0.25">
      <c r="A1122">
        <v>1121</v>
      </c>
      <c r="B1122" s="5">
        <v>1</v>
      </c>
    </row>
    <row r="1123" spans="1:5" x14ac:dyDescent="0.25">
      <c r="A1123">
        <v>1122</v>
      </c>
      <c r="B1123" s="5">
        <v>1</v>
      </c>
    </row>
    <row r="1124" spans="1:5" x14ac:dyDescent="0.25">
      <c r="A1124">
        <v>1123</v>
      </c>
      <c r="B1124" s="5">
        <v>1</v>
      </c>
    </row>
    <row r="1125" spans="1:5" x14ac:dyDescent="0.25">
      <c r="A1125">
        <v>1124</v>
      </c>
      <c r="B1125" s="5">
        <v>1</v>
      </c>
      <c r="E1125" s="4">
        <v>4</v>
      </c>
    </row>
    <row r="1126" spans="1:5" x14ac:dyDescent="0.25">
      <c r="A1126">
        <v>1125</v>
      </c>
      <c r="B1126" s="5">
        <v>1</v>
      </c>
      <c r="E1126" s="4">
        <v>4</v>
      </c>
    </row>
    <row r="1127" spans="1:5" x14ac:dyDescent="0.25">
      <c r="A1127">
        <v>1126</v>
      </c>
      <c r="B1127" s="5">
        <v>1</v>
      </c>
      <c r="E1127" s="4">
        <v>4</v>
      </c>
    </row>
    <row r="1128" spans="1:5" x14ac:dyDescent="0.25">
      <c r="A1128">
        <v>1127</v>
      </c>
      <c r="B1128" s="5">
        <v>1</v>
      </c>
      <c r="E1128" s="4">
        <v>4</v>
      </c>
    </row>
    <row r="1129" spans="1:5" x14ac:dyDescent="0.25">
      <c r="A1129">
        <v>1128</v>
      </c>
      <c r="B1129" s="5">
        <v>1</v>
      </c>
      <c r="E1129" s="4">
        <v>4</v>
      </c>
    </row>
    <row r="1130" spans="1:5" x14ac:dyDescent="0.25">
      <c r="A1130">
        <v>1129</v>
      </c>
      <c r="B1130" s="5">
        <v>1</v>
      </c>
      <c r="D1130" s="3">
        <v>3</v>
      </c>
      <c r="E1130" s="4">
        <v>4</v>
      </c>
    </row>
    <row r="1131" spans="1:5" x14ac:dyDescent="0.25">
      <c r="A1131">
        <v>1130</v>
      </c>
      <c r="B1131" s="5">
        <v>1</v>
      </c>
      <c r="D1131" s="3">
        <v>3</v>
      </c>
      <c r="E1131" s="4">
        <v>4</v>
      </c>
    </row>
    <row r="1132" spans="1:5" x14ac:dyDescent="0.25">
      <c r="A1132">
        <v>1131</v>
      </c>
      <c r="D1132" s="3">
        <v>3</v>
      </c>
      <c r="E1132" s="4">
        <v>4</v>
      </c>
    </row>
    <row r="1133" spans="1:5" x14ac:dyDescent="0.25">
      <c r="A1133">
        <v>1132</v>
      </c>
      <c r="D1133" s="3">
        <v>3</v>
      </c>
      <c r="E1133" s="4">
        <v>4</v>
      </c>
    </row>
    <row r="1134" spans="1:5" x14ac:dyDescent="0.25">
      <c r="A1134">
        <v>1133</v>
      </c>
      <c r="C1134" s="2">
        <v>2</v>
      </c>
      <c r="D1134" s="3">
        <v>3</v>
      </c>
      <c r="E1134" s="4">
        <v>4</v>
      </c>
    </row>
    <row r="1135" spans="1:5" x14ac:dyDescent="0.25">
      <c r="A1135">
        <v>1134</v>
      </c>
      <c r="C1135" s="2">
        <v>2</v>
      </c>
      <c r="D1135" s="3">
        <v>3</v>
      </c>
    </row>
    <row r="1136" spans="1:5" x14ac:dyDescent="0.25">
      <c r="A1136">
        <v>1135</v>
      </c>
      <c r="C1136" s="2">
        <v>2</v>
      </c>
      <c r="D1136" s="3">
        <v>3</v>
      </c>
    </row>
    <row r="1137" spans="1:5" x14ac:dyDescent="0.25">
      <c r="A1137">
        <v>1136</v>
      </c>
      <c r="C1137" s="2">
        <v>2</v>
      </c>
      <c r="D1137" s="3">
        <v>3</v>
      </c>
    </row>
    <row r="1138" spans="1:5" x14ac:dyDescent="0.25">
      <c r="A1138">
        <v>1137</v>
      </c>
      <c r="C1138" s="2">
        <v>2</v>
      </c>
      <c r="D1138" s="3">
        <v>3</v>
      </c>
    </row>
    <row r="1139" spans="1:5" x14ac:dyDescent="0.25">
      <c r="A1139">
        <v>1138</v>
      </c>
      <c r="C1139" s="2">
        <v>2</v>
      </c>
      <c r="D1139" s="3">
        <v>3</v>
      </c>
    </row>
    <row r="1140" spans="1:5" x14ac:dyDescent="0.25">
      <c r="A1140">
        <v>1139</v>
      </c>
      <c r="C1140" s="2">
        <v>2</v>
      </c>
      <c r="D1140" s="3">
        <v>3</v>
      </c>
    </row>
    <row r="1141" spans="1:5" x14ac:dyDescent="0.25">
      <c r="A1141">
        <v>1140</v>
      </c>
      <c r="C1141" s="2">
        <v>2</v>
      </c>
      <c r="D1141" s="3">
        <v>3</v>
      </c>
    </row>
    <row r="1142" spans="1:5" x14ac:dyDescent="0.25">
      <c r="A1142">
        <v>1141</v>
      </c>
      <c r="C1142" s="2">
        <v>2</v>
      </c>
    </row>
    <row r="1143" spans="1:5" x14ac:dyDescent="0.25">
      <c r="A1143">
        <v>1142</v>
      </c>
      <c r="C1143" s="2">
        <v>2</v>
      </c>
    </row>
    <row r="1144" spans="1:5" x14ac:dyDescent="0.25">
      <c r="A1144">
        <v>1143</v>
      </c>
      <c r="C1144" s="2">
        <v>2</v>
      </c>
    </row>
    <row r="1145" spans="1:5" x14ac:dyDescent="0.25">
      <c r="A1145">
        <v>1144</v>
      </c>
      <c r="C1145" s="2">
        <v>2</v>
      </c>
    </row>
    <row r="1146" spans="1:5" x14ac:dyDescent="0.25">
      <c r="A1146">
        <v>1145</v>
      </c>
      <c r="C1146" s="2">
        <v>2</v>
      </c>
    </row>
    <row r="1147" spans="1:5" x14ac:dyDescent="0.25">
      <c r="A1147">
        <v>1146</v>
      </c>
      <c r="B1147" s="5">
        <v>1</v>
      </c>
    </row>
    <row r="1148" spans="1:5" x14ac:dyDescent="0.25">
      <c r="A1148">
        <v>1147</v>
      </c>
      <c r="B1148" s="5">
        <v>1</v>
      </c>
      <c r="E1148" s="4">
        <v>4</v>
      </c>
    </row>
    <row r="1149" spans="1:5" x14ac:dyDescent="0.25">
      <c r="A1149">
        <v>1148</v>
      </c>
      <c r="B1149" s="5">
        <v>1</v>
      </c>
      <c r="E1149" s="4">
        <v>4</v>
      </c>
    </row>
    <row r="1150" spans="1:5" x14ac:dyDescent="0.25">
      <c r="A1150">
        <v>1149</v>
      </c>
      <c r="B1150" s="5">
        <v>1</v>
      </c>
      <c r="E1150" s="4">
        <v>4</v>
      </c>
    </row>
    <row r="1151" spans="1:5" x14ac:dyDescent="0.25">
      <c r="A1151">
        <v>1150</v>
      </c>
      <c r="B1151" s="5">
        <v>1</v>
      </c>
      <c r="E1151" s="4">
        <v>4</v>
      </c>
    </row>
    <row r="1152" spans="1:5" x14ac:dyDescent="0.25">
      <c r="A1152">
        <v>1151</v>
      </c>
      <c r="B1152" s="5">
        <v>1</v>
      </c>
      <c r="E1152" s="4">
        <v>4</v>
      </c>
    </row>
    <row r="1153" spans="1:5" x14ac:dyDescent="0.25">
      <c r="A1153">
        <v>1152</v>
      </c>
      <c r="B1153" s="5">
        <v>1</v>
      </c>
      <c r="E1153" s="4">
        <v>4</v>
      </c>
    </row>
    <row r="1154" spans="1:5" x14ac:dyDescent="0.25">
      <c r="A1154">
        <v>1153</v>
      </c>
      <c r="B1154" s="5">
        <v>1</v>
      </c>
      <c r="E1154" s="4">
        <v>4</v>
      </c>
    </row>
    <row r="1155" spans="1:5" x14ac:dyDescent="0.25">
      <c r="A1155">
        <v>1154</v>
      </c>
      <c r="B1155" s="5">
        <v>1</v>
      </c>
      <c r="E1155" s="4">
        <v>4</v>
      </c>
    </row>
    <row r="1156" spans="1:5" x14ac:dyDescent="0.25">
      <c r="A1156">
        <v>1155</v>
      </c>
      <c r="B1156" s="5">
        <v>1</v>
      </c>
      <c r="D1156" s="3">
        <v>3</v>
      </c>
      <c r="E1156" s="4">
        <v>4</v>
      </c>
    </row>
    <row r="1157" spans="1:5" x14ac:dyDescent="0.25">
      <c r="A1157">
        <v>1156</v>
      </c>
      <c r="B1157" s="5">
        <v>1</v>
      </c>
      <c r="D1157" s="3">
        <v>3</v>
      </c>
      <c r="E1157" s="4">
        <v>4</v>
      </c>
    </row>
    <row r="1158" spans="1:5" x14ac:dyDescent="0.25">
      <c r="A1158">
        <v>1157</v>
      </c>
      <c r="D1158" s="3">
        <v>3</v>
      </c>
      <c r="E1158" s="4">
        <v>4</v>
      </c>
    </row>
    <row r="1159" spans="1:5" x14ac:dyDescent="0.25">
      <c r="A1159">
        <v>1158</v>
      </c>
      <c r="D1159" s="3">
        <v>3</v>
      </c>
      <c r="E1159" s="4">
        <v>4</v>
      </c>
    </row>
    <row r="1160" spans="1:5" x14ac:dyDescent="0.25">
      <c r="A1160">
        <v>1159</v>
      </c>
      <c r="C1160" s="2">
        <v>2</v>
      </c>
      <c r="D1160" s="3">
        <v>3</v>
      </c>
      <c r="E1160" s="4">
        <v>4</v>
      </c>
    </row>
    <row r="1161" spans="1:5" x14ac:dyDescent="0.25">
      <c r="A1161">
        <v>1160</v>
      </c>
      <c r="C1161" s="2">
        <v>2</v>
      </c>
      <c r="D1161" s="3">
        <v>3</v>
      </c>
    </row>
    <row r="1162" spans="1:5" x14ac:dyDescent="0.25">
      <c r="A1162">
        <v>1161</v>
      </c>
      <c r="C1162" s="2">
        <v>2</v>
      </c>
      <c r="D1162" s="3">
        <v>3</v>
      </c>
    </row>
    <row r="1163" spans="1:5" x14ac:dyDescent="0.25">
      <c r="A1163">
        <v>1162</v>
      </c>
      <c r="C1163" s="2">
        <v>2</v>
      </c>
      <c r="D1163" s="3">
        <v>3</v>
      </c>
    </row>
    <row r="1164" spans="1:5" x14ac:dyDescent="0.25">
      <c r="A1164">
        <v>1163</v>
      </c>
      <c r="C1164" s="2">
        <v>2</v>
      </c>
      <c r="D1164" s="3">
        <v>3</v>
      </c>
    </row>
    <row r="1165" spans="1:5" x14ac:dyDescent="0.25">
      <c r="A1165">
        <v>1164</v>
      </c>
      <c r="C1165" s="2">
        <v>2</v>
      </c>
      <c r="D1165" s="3">
        <v>3</v>
      </c>
    </row>
    <row r="1166" spans="1:5" x14ac:dyDescent="0.25">
      <c r="A1166">
        <v>1165</v>
      </c>
      <c r="C1166" s="2">
        <v>2</v>
      </c>
      <c r="D1166" s="3">
        <v>3</v>
      </c>
    </row>
    <row r="1167" spans="1:5" x14ac:dyDescent="0.25">
      <c r="A1167">
        <v>1166</v>
      </c>
      <c r="C1167" s="2">
        <v>2</v>
      </c>
      <c r="D1167" s="3">
        <v>3</v>
      </c>
    </row>
    <row r="1168" spans="1:5" x14ac:dyDescent="0.25">
      <c r="A1168">
        <v>1167</v>
      </c>
      <c r="C1168" s="2">
        <v>2</v>
      </c>
      <c r="D1168" s="3">
        <v>3</v>
      </c>
    </row>
    <row r="1169" spans="1:5" x14ac:dyDescent="0.25">
      <c r="A1169">
        <v>1168</v>
      </c>
      <c r="C1169" s="2">
        <v>2</v>
      </c>
      <c r="D1169" s="3">
        <v>3</v>
      </c>
    </row>
    <row r="1170" spans="1:5" x14ac:dyDescent="0.25">
      <c r="A1170">
        <v>1169</v>
      </c>
      <c r="C1170" s="2">
        <v>2</v>
      </c>
    </row>
    <row r="1171" spans="1:5" x14ac:dyDescent="0.25">
      <c r="A1171">
        <v>1170</v>
      </c>
      <c r="C1171" s="2">
        <v>2</v>
      </c>
    </row>
    <row r="1172" spans="1:5" x14ac:dyDescent="0.25">
      <c r="A1172">
        <v>1171</v>
      </c>
      <c r="C1172" s="2">
        <v>2</v>
      </c>
    </row>
    <row r="1173" spans="1:5" x14ac:dyDescent="0.25">
      <c r="A1173">
        <v>1172</v>
      </c>
      <c r="C1173" s="2">
        <v>2</v>
      </c>
    </row>
    <row r="1174" spans="1:5" x14ac:dyDescent="0.25">
      <c r="A1174">
        <v>1173</v>
      </c>
      <c r="C1174" s="2">
        <v>2</v>
      </c>
    </row>
    <row r="1175" spans="1:5" x14ac:dyDescent="0.25">
      <c r="A1175">
        <v>1174</v>
      </c>
      <c r="B1175" s="5">
        <v>1</v>
      </c>
    </row>
    <row r="1176" spans="1:5" x14ac:dyDescent="0.25">
      <c r="A1176">
        <v>1175</v>
      </c>
      <c r="B1176" s="5">
        <v>1</v>
      </c>
      <c r="E1176" s="4">
        <v>4</v>
      </c>
    </row>
    <row r="1177" spans="1:5" x14ac:dyDescent="0.25">
      <c r="A1177">
        <v>1176</v>
      </c>
      <c r="B1177" s="5">
        <v>1</v>
      </c>
      <c r="E1177" s="4">
        <v>4</v>
      </c>
    </row>
    <row r="1178" spans="1:5" x14ac:dyDescent="0.25">
      <c r="A1178">
        <v>1177</v>
      </c>
      <c r="B1178" s="5">
        <v>1</v>
      </c>
      <c r="E1178" s="4">
        <v>4</v>
      </c>
    </row>
    <row r="1179" spans="1:5" x14ac:dyDescent="0.25">
      <c r="A1179">
        <v>1178</v>
      </c>
      <c r="B1179" s="5">
        <v>1</v>
      </c>
      <c r="E1179" s="4">
        <v>4</v>
      </c>
    </row>
    <row r="1180" spans="1:5" x14ac:dyDescent="0.25">
      <c r="A1180">
        <v>1179</v>
      </c>
      <c r="B1180" s="5">
        <v>1</v>
      </c>
      <c r="E1180" s="4">
        <v>4</v>
      </c>
    </row>
    <row r="1181" spans="1:5" x14ac:dyDescent="0.25">
      <c r="A1181">
        <v>1180</v>
      </c>
      <c r="B1181" s="5">
        <v>1</v>
      </c>
      <c r="E1181" s="4">
        <v>4</v>
      </c>
    </row>
    <row r="1182" spans="1:5" x14ac:dyDescent="0.25">
      <c r="A1182">
        <v>1181</v>
      </c>
      <c r="B1182" s="5">
        <v>1</v>
      </c>
      <c r="E1182" s="4">
        <v>4</v>
      </c>
    </row>
    <row r="1183" spans="1:5" x14ac:dyDescent="0.25">
      <c r="A1183">
        <v>1182</v>
      </c>
      <c r="B1183" s="5">
        <v>1</v>
      </c>
      <c r="E1183" s="4">
        <v>4</v>
      </c>
    </row>
    <row r="1184" spans="1:5" x14ac:dyDescent="0.25">
      <c r="A1184">
        <v>1183</v>
      </c>
      <c r="B1184" s="5">
        <v>1</v>
      </c>
      <c r="E1184" s="4">
        <v>4</v>
      </c>
    </row>
    <row r="1185" spans="1:5" x14ac:dyDescent="0.25">
      <c r="A1185">
        <v>1184</v>
      </c>
      <c r="B1185" s="5">
        <v>1</v>
      </c>
      <c r="E1185" s="4">
        <v>4</v>
      </c>
    </row>
    <row r="1186" spans="1:5" x14ac:dyDescent="0.25">
      <c r="A1186">
        <v>1185</v>
      </c>
      <c r="B1186" s="5">
        <v>1</v>
      </c>
      <c r="E1186" s="4">
        <v>4</v>
      </c>
    </row>
    <row r="1187" spans="1:5" x14ac:dyDescent="0.25">
      <c r="A1187">
        <v>1186</v>
      </c>
      <c r="B1187" s="5">
        <v>1</v>
      </c>
      <c r="C1187" s="2">
        <v>2</v>
      </c>
      <c r="E1187" s="4">
        <v>4</v>
      </c>
    </row>
    <row r="1188" spans="1:5" x14ac:dyDescent="0.25">
      <c r="A1188">
        <v>1187</v>
      </c>
      <c r="B1188" s="5">
        <v>1</v>
      </c>
      <c r="C1188" s="2">
        <v>2</v>
      </c>
      <c r="D1188" s="3">
        <v>3</v>
      </c>
      <c r="E1188" s="4">
        <v>4</v>
      </c>
    </row>
    <row r="1189" spans="1:5" x14ac:dyDescent="0.25">
      <c r="A1189">
        <v>1188</v>
      </c>
      <c r="C1189" s="2">
        <v>2</v>
      </c>
      <c r="D1189" s="3">
        <v>3</v>
      </c>
    </row>
    <row r="1190" spans="1:5" x14ac:dyDescent="0.25">
      <c r="A1190">
        <v>1189</v>
      </c>
      <c r="C1190" s="2">
        <v>2</v>
      </c>
      <c r="D1190" s="3">
        <v>3</v>
      </c>
    </row>
    <row r="1191" spans="1:5" x14ac:dyDescent="0.25">
      <c r="A1191">
        <v>1190</v>
      </c>
      <c r="C1191" s="2">
        <v>2</v>
      </c>
      <c r="D1191" s="3">
        <v>3</v>
      </c>
    </row>
    <row r="1192" spans="1:5" x14ac:dyDescent="0.25">
      <c r="A1192">
        <v>1191</v>
      </c>
      <c r="C1192" s="2">
        <v>2</v>
      </c>
      <c r="D1192" s="3">
        <v>3</v>
      </c>
    </row>
    <row r="1193" spans="1:5" x14ac:dyDescent="0.25">
      <c r="A1193">
        <v>1192</v>
      </c>
      <c r="C1193" s="2">
        <v>2</v>
      </c>
      <c r="D1193" s="3">
        <v>3</v>
      </c>
    </row>
    <row r="1194" spans="1:5" x14ac:dyDescent="0.25">
      <c r="A1194">
        <v>1193</v>
      </c>
      <c r="C1194" s="2">
        <v>2</v>
      </c>
      <c r="D1194" s="3">
        <v>3</v>
      </c>
    </row>
    <row r="1195" spans="1:5" x14ac:dyDescent="0.25">
      <c r="A1195">
        <v>1194</v>
      </c>
      <c r="C1195" s="2">
        <v>2</v>
      </c>
      <c r="D1195" s="3">
        <v>3</v>
      </c>
    </row>
    <row r="1196" spans="1:5" x14ac:dyDescent="0.25">
      <c r="A1196">
        <v>1195</v>
      </c>
      <c r="C1196" s="2">
        <v>2</v>
      </c>
      <c r="D1196" s="3">
        <v>3</v>
      </c>
    </row>
    <row r="1197" spans="1:5" x14ac:dyDescent="0.25">
      <c r="A1197">
        <v>1196</v>
      </c>
      <c r="C1197" s="2">
        <v>2</v>
      </c>
      <c r="D1197" s="3">
        <v>3</v>
      </c>
    </row>
    <row r="1198" spans="1:5" x14ac:dyDescent="0.25">
      <c r="A1198">
        <v>1197</v>
      </c>
      <c r="C1198" s="2">
        <v>2</v>
      </c>
      <c r="D1198" s="3">
        <v>3</v>
      </c>
    </row>
    <row r="1199" spans="1:5" x14ac:dyDescent="0.25">
      <c r="A1199">
        <v>1198</v>
      </c>
      <c r="C1199" s="2">
        <v>2</v>
      </c>
      <c r="D1199" s="3">
        <v>3</v>
      </c>
    </row>
    <row r="1200" spans="1:5" x14ac:dyDescent="0.25">
      <c r="A1200">
        <v>1199</v>
      </c>
      <c r="C1200" s="2">
        <v>2</v>
      </c>
      <c r="D1200" s="3">
        <v>3</v>
      </c>
    </row>
    <row r="1201" spans="1:6" x14ac:dyDescent="0.25">
      <c r="A1201">
        <v>1200</v>
      </c>
      <c r="C1201" s="2">
        <v>2</v>
      </c>
      <c r="D1201" s="3">
        <v>3</v>
      </c>
    </row>
    <row r="1202" spans="1:6" x14ac:dyDescent="0.25">
      <c r="A1202">
        <v>1201</v>
      </c>
      <c r="C1202" s="2">
        <v>2</v>
      </c>
      <c r="D1202" s="3">
        <v>3</v>
      </c>
    </row>
    <row r="1203" spans="1:6" x14ac:dyDescent="0.25">
      <c r="A1203">
        <v>1202</v>
      </c>
      <c r="B1203" s="5">
        <v>1</v>
      </c>
      <c r="C1203" s="2">
        <v>2</v>
      </c>
      <c r="D1203" s="3">
        <v>3</v>
      </c>
    </row>
    <row r="1204" spans="1:6" x14ac:dyDescent="0.25">
      <c r="A1204">
        <v>1203</v>
      </c>
      <c r="B1204" s="5">
        <v>1</v>
      </c>
      <c r="C1204" s="2">
        <v>2</v>
      </c>
      <c r="D1204" s="3">
        <v>3</v>
      </c>
    </row>
    <row r="1205" spans="1:6" x14ac:dyDescent="0.25">
      <c r="A1205">
        <v>1204</v>
      </c>
      <c r="B1205" s="5">
        <v>1</v>
      </c>
      <c r="C1205" s="2">
        <v>2</v>
      </c>
      <c r="D1205" s="3">
        <v>3</v>
      </c>
    </row>
    <row r="1206" spans="1:6" x14ac:dyDescent="0.25">
      <c r="A1206">
        <v>1205</v>
      </c>
      <c r="B1206" s="5">
        <v>1</v>
      </c>
      <c r="E1206" s="4">
        <v>4</v>
      </c>
    </row>
    <row r="1207" spans="1:6" x14ac:dyDescent="0.25">
      <c r="A1207">
        <v>1206</v>
      </c>
      <c r="B1207" s="5">
        <v>1</v>
      </c>
      <c r="E1207" s="4">
        <v>4</v>
      </c>
      <c r="F1207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1FD0-E61E-4671-9270-78AE07DB4615}">
  <dimension ref="A1:EA56"/>
  <sheetViews>
    <sheetView tabSelected="1" topLeftCell="AH1" workbookViewId="0">
      <selection activeCell="EC1" sqref="EC1:EE3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9" bestFit="1" customWidth="1"/>
    <col min="5" max="5" width="11" bestFit="1" customWidth="1"/>
    <col min="6" max="6" width="10" bestFit="1" customWidth="1"/>
    <col min="7" max="7" width="11" bestFit="1" customWidth="1"/>
    <col min="8" max="8" width="9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298</v>
      </c>
      <c r="AP1" t="s">
        <v>299</v>
      </c>
      <c r="AQ1" t="s">
        <v>300</v>
      </c>
      <c r="AR1" t="s">
        <v>301</v>
      </c>
      <c r="AT1" t="s">
        <v>302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320</v>
      </c>
      <c r="BS1" t="s">
        <v>321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101.11531500000001</v>
      </c>
      <c r="B2">
        <v>7.0363160000000002</v>
      </c>
      <c r="C2">
        <v>87.530787000000004</v>
      </c>
      <c r="D2">
        <v>6.1354740000000003</v>
      </c>
      <c r="E2">
        <v>80.250526000000008</v>
      </c>
      <c r="F2">
        <v>8.0630520000000008</v>
      </c>
      <c r="G2">
        <v>86.067264000000009</v>
      </c>
      <c r="H2">
        <v>5.2806319999999998</v>
      </c>
      <c r="K2">
        <f>(16/200)</f>
        <v>0.08</v>
      </c>
      <c r="L2">
        <f>(17/200)</f>
        <v>8.5000000000000006E-2</v>
      </c>
      <c r="M2">
        <f>(14/200)</f>
        <v>7.0000000000000007E-2</v>
      </c>
      <c r="N2">
        <f>(14/200)</f>
        <v>7.0000000000000007E-2</v>
      </c>
      <c r="P2">
        <f>(11/200)</f>
        <v>5.5E-2</v>
      </c>
      <c r="Q2">
        <f>(11/200)</f>
        <v>5.5E-2</v>
      </c>
      <c r="R2">
        <f>(11/200)</f>
        <v>5.5E-2</v>
      </c>
      <c r="S2">
        <f>(11/200)</f>
        <v>5.5E-2</v>
      </c>
      <c r="U2">
        <f>0.08+0.055</f>
        <v>0.13500000000000001</v>
      </c>
      <c r="V2">
        <f>0.085+0.055</f>
        <v>0.14000000000000001</v>
      </c>
      <c r="W2">
        <f>0.07+0.055</f>
        <v>0.125</v>
      </c>
      <c r="X2">
        <f>0.07+0.055</f>
        <v>0.125</v>
      </c>
      <c r="Z2">
        <f>SQRT((ABS($A$3-$A$2)^2+(ABS($B$3-$B$2)^2)))</f>
        <v>26.051483238120412</v>
      </c>
      <c r="AA2">
        <f>SQRT((ABS($C$3-$C$2)^2+(ABS($D$3-$D$2)^2)))</f>
        <v>23.955761550358641</v>
      </c>
      <c r="AB2">
        <f>SQRT((ABS($E$3-$E$2)^2+(ABS($F$3-$F$2)^2)))</f>
        <v>21.073700042788222</v>
      </c>
      <c r="AC2">
        <f>SQRT((ABS($G$3-$G$2)^2+(ABS($H$3-$H$2)^2)))</f>
        <v>22.346639883386068</v>
      </c>
      <c r="AE2">
        <f>(COUNTA(U2:U12)/SUM(U2:U12))</f>
        <v>7.9601990049751254</v>
      </c>
      <c r="AF2">
        <f>(COUNTA(V2:V12)/SUM(V2:V12))</f>
        <v>7.6595744680851077</v>
      </c>
      <c r="AG2">
        <f>(COUNTA(W2:W12)/SUM(W2:W12))</f>
        <v>7.8431372549019605</v>
      </c>
      <c r="AH2">
        <f>(COUNTA(X2:X12)/SUM(X2:X12))</f>
        <v>7.729468599033817</v>
      </c>
      <c r="AJ2">
        <f>1/0.135</f>
        <v>7.4074074074074066</v>
      </c>
      <c r="AK2">
        <f>1/0.14</f>
        <v>7.1428571428571423</v>
      </c>
      <c r="AL2">
        <f>1/0.125</f>
        <v>8</v>
      </c>
      <c r="AM2">
        <f>1/0.125</f>
        <v>8</v>
      </c>
      <c r="AO2">
        <f>$Z2/$U2</f>
        <v>192.97394991200304</v>
      </c>
      <c r="AP2">
        <f>$AA2/$V2</f>
        <v>171.11258250256171</v>
      </c>
      <c r="AQ2">
        <f>$AB2/$W2</f>
        <v>168.58960034230577</v>
      </c>
      <c r="AR2">
        <f>$AC2/$X2</f>
        <v>178.77311906708854</v>
      </c>
      <c r="AT2">
        <f>AT4/AT6</f>
        <v>188.58545080177038</v>
      </c>
      <c r="AV2">
        <f>((0.08/0.135)*100)</f>
        <v>59.259259259259252</v>
      </c>
      <c r="AW2">
        <f>((0.085/0.14)*100)</f>
        <v>60.714285714285708</v>
      </c>
      <c r="AX2">
        <f>((0.07/0.125)*100)</f>
        <v>56.000000000000007</v>
      </c>
      <c r="AY2">
        <f>((0.07/0.125)*100)</f>
        <v>56.000000000000007</v>
      </c>
      <c r="BA2">
        <f>((0.055/0.135)*100)</f>
        <v>40.74074074074074</v>
      </c>
      <c r="BB2">
        <f>((0.055/0.14)*100)</f>
        <v>39.285714285714285</v>
      </c>
      <c r="BC2">
        <f>((0.055/0.125)*100)</f>
        <v>44</v>
      </c>
      <c r="BD2">
        <f>((0.055/0.125)*100)</f>
        <v>44</v>
      </c>
      <c r="BF2">
        <f>ABS($B$2-$D$2)</f>
        <v>0.90084199999999992</v>
      </c>
      <c r="BG2">
        <f>ABS($F$2-$H$2)</f>
        <v>2.782420000000001</v>
      </c>
      <c r="BL2">
        <f>SQRT((ABS($A$2-$E$3)^2+(ABS($B$2-$F$3)^2)))</f>
        <v>1.5973950360036184</v>
      </c>
      <c r="BM2">
        <f>SQRT((ABS($C$2-$G$2)^2+(ABS($D$2-$H$2)^2)))</f>
        <v>1.6948906798059238</v>
      </c>
      <c r="BO2">
        <f>SQRT((ABS($A$2-$G$3)^2+(ABS($B$2-$H$3)^2)))</f>
        <v>7.4054722741199939</v>
      </c>
      <c r="BP2">
        <f>SQRT((ABS($C$2-$E$2)^2+(ABS($D$2-$F$2)^2)))</f>
        <v>7.5311192510944176</v>
      </c>
      <c r="BR2">
        <f>DEGREES(ACOS((6.44796882878973^2+21.0737000427882^2-15.6111267741836^2)/(2*6.44796882878973*21.0737000427882)))</f>
        <v>27.080988795549683</v>
      </c>
      <c r="BS2">
        <f>DEGREES(ACOS((15.6111267741836^2+22.3466398833861^2-7.64967401724055^2)/(2*15.6111267741836*22.3466398833861)))</f>
        <v>11.141738680704064</v>
      </c>
      <c r="BU2">
        <v>16</v>
      </c>
      <c r="BV2">
        <v>7</v>
      </c>
      <c r="BW2">
        <v>5</v>
      </c>
      <c r="BX2">
        <v>8</v>
      </c>
      <c r="BY2">
        <v>17</v>
      </c>
      <c r="BZ2">
        <v>7</v>
      </c>
      <c r="CA2">
        <v>12</v>
      </c>
      <c r="CB2">
        <v>6</v>
      </c>
      <c r="CC2">
        <v>14</v>
      </c>
      <c r="CD2">
        <v>3</v>
      </c>
      <c r="CE2">
        <v>12</v>
      </c>
      <c r="CF2">
        <v>7</v>
      </c>
      <c r="CG2">
        <v>14</v>
      </c>
      <c r="CH2">
        <v>8</v>
      </c>
      <c r="CI2">
        <v>5</v>
      </c>
      <c r="CJ2">
        <v>7</v>
      </c>
      <c r="CL2">
        <v>11</v>
      </c>
      <c r="CM2">
        <v>1</v>
      </c>
      <c r="CN2">
        <v>0</v>
      </c>
      <c r="CO2">
        <v>5</v>
      </c>
      <c r="CP2">
        <v>11</v>
      </c>
      <c r="CQ2">
        <v>0</v>
      </c>
      <c r="CR2">
        <v>6</v>
      </c>
      <c r="CS2">
        <v>0</v>
      </c>
      <c r="CT2">
        <v>11</v>
      </c>
      <c r="CU2">
        <v>0</v>
      </c>
      <c r="CV2">
        <v>6</v>
      </c>
      <c r="CW2">
        <v>4</v>
      </c>
      <c r="CX2">
        <v>11</v>
      </c>
      <c r="CY2">
        <v>5</v>
      </c>
      <c r="CZ2">
        <v>0</v>
      </c>
      <c r="DA2">
        <v>4</v>
      </c>
      <c r="DC2">
        <f>((7/16)*100)</f>
        <v>43.75</v>
      </c>
      <c r="DD2">
        <f>((5/16)*100)</f>
        <v>31.25</v>
      </c>
      <c r="DE2">
        <f>((8/16)*100)</f>
        <v>50</v>
      </c>
      <c r="DF2">
        <f>((7/17)*100)</f>
        <v>41.17647058823529</v>
      </c>
      <c r="DG2">
        <f>((12/17)*100)</f>
        <v>70.588235294117652</v>
      </c>
      <c r="DH2">
        <f>((6/17)*100)</f>
        <v>35.294117647058826</v>
      </c>
      <c r="DI2">
        <f>((3/14)*100)</f>
        <v>21.428571428571427</v>
      </c>
      <c r="DJ2">
        <f>((12/14)*100)</f>
        <v>85.714285714285708</v>
      </c>
      <c r="DK2">
        <f>((7/14)*100)</f>
        <v>50</v>
      </c>
      <c r="DL2">
        <f>((8/14)*100)</f>
        <v>57.142857142857139</v>
      </c>
      <c r="DM2">
        <f>((5/14)*100)</f>
        <v>35.714285714285715</v>
      </c>
      <c r="DN2">
        <f>((7/14)*100)</f>
        <v>50</v>
      </c>
      <c r="DP2">
        <f>((1/11)*100)</f>
        <v>9.0909090909090917</v>
      </c>
      <c r="DQ2">
        <f>((0/11)*100)</f>
        <v>0</v>
      </c>
      <c r="DR2">
        <f>((5/11)*100)</f>
        <v>45.454545454545453</v>
      </c>
      <c r="DS2">
        <f>((0/11)*100)</f>
        <v>0</v>
      </c>
      <c r="DT2">
        <f>((6/11)*100)</f>
        <v>54.54545454545454</v>
      </c>
      <c r="DU2">
        <f>((0/11)*100)</f>
        <v>0</v>
      </c>
      <c r="DV2">
        <f>((0/11)*100)</f>
        <v>0</v>
      </c>
      <c r="DW2">
        <f>((6/11)*100)</f>
        <v>54.54545454545454</v>
      </c>
      <c r="DX2">
        <f>((4/11)*100)</f>
        <v>36.363636363636367</v>
      </c>
      <c r="DY2">
        <f>((5/11)*100)</f>
        <v>45.454545454545453</v>
      </c>
      <c r="DZ2">
        <f>((0/11)*100)</f>
        <v>0</v>
      </c>
      <c r="EA2">
        <f>((4/11)*100)</f>
        <v>36.363636363636367</v>
      </c>
    </row>
    <row r="3" spans="1:131" x14ac:dyDescent="0.25">
      <c r="A3">
        <v>127.166785</v>
      </c>
      <c r="B3">
        <v>7.0625790000000004</v>
      </c>
      <c r="C3">
        <v>111.48236700000001</v>
      </c>
      <c r="D3">
        <v>5.6878950000000001</v>
      </c>
      <c r="E3">
        <v>101.31684000000001</v>
      </c>
      <c r="F3">
        <v>8.6209480000000003</v>
      </c>
      <c r="G3">
        <v>108.40889300000001</v>
      </c>
      <c r="H3">
        <v>5.7538419999999997</v>
      </c>
      <c r="K3">
        <f>(14/200)</f>
        <v>7.0000000000000007E-2</v>
      </c>
      <c r="L3">
        <f>(17/200)</f>
        <v>8.5000000000000006E-2</v>
      </c>
      <c r="M3">
        <f>(14/200)</f>
        <v>7.0000000000000007E-2</v>
      </c>
      <c r="N3">
        <f>(17/200)</f>
        <v>8.5000000000000006E-2</v>
      </c>
      <c r="P3">
        <f>(10/200)</f>
        <v>0.05</v>
      </c>
      <c r="Q3">
        <f>(10/200)</f>
        <v>0.05</v>
      </c>
      <c r="R3">
        <f>(11/200)</f>
        <v>5.5E-2</v>
      </c>
      <c r="S3">
        <f>(9/200)</f>
        <v>4.4999999999999998E-2</v>
      </c>
      <c r="U3">
        <f>0.07+0.05</f>
        <v>0.12000000000000001</v>
      </c>
      <c r="V3">
        <f>0.085+0.05</f>
        <v>0.13500000000000001</v>
      </c>
      <c r="W3">
        <f>0.07+0.055</f>
        <v>0.125</v>
      </c>
      <c r="X3">
        <f>0.085+0.045</f>
        <v>0.13</v>
      </c>
      <c r="Z3">
        <f>SQRT((ABS($A$4-$A$3)^2+(ABS($B$4-$B$3)^2)))</f>
        <v>29.154826975296473</v>
      </c>
      <c r="AA3">
        <f>SQRT((ABS($C$4-$C$3)^2+(ABS($D$4-$D$3)^2)))</f>
        <v>25.399004076534926</v>
      </c>
      <c r="AB3">
        <f>SQRT((ABS($E$4-$E$3)^2+(ABS($F$4-$F$3)^2)))</f>
        <v>25.680928465864795</v>
      </c>
      <c r="AC3">
        <f>SQRT((ABS($G$4-$G$3)^2+(ABS($H$4-$H$3)^2)))</f>
        <v>26.349852217033554</v>
      </c>
      <c r="AJ3">
        <f>1/0.12</f>
        <v>8.3333333333333339</v>
      </c>
      <c r="AK3">
        <f>1/0.135</f>
        <v>7.4074074074074066</v>
      </c>
      <c r="AL3">
        <f>1/0.125</f>
        <v>8</v>
      </c>
      <c r="AM3">
        <f>1/0.13</f>
        <v>7.6923076923076916</v>
      </c>
      <c r="AO3">
        <f>$Z3/$U3</f>
        <v>242.95689146080392</v>
      </c>
      <c r="AP3">
        <f>$AA3/$V3</f>
        <v>188.14077093729574</v>
      </c>
      <c r="AQ3">
        <f>$AB3/$W3</f>
        <v>205.44742772691836</v>
      </c>
      <c r="AR3">
        <f>$AC3/$X3</f>
        <v>202.6911709002581</v>
      </c>
      <c r="AT3" t="s">
        <v>303</v>
      </c>
      <c r="AV3">
        <f>((0.07/0.12)*100)</f>
        <v>58.333333333333336</v>
      </c>
      <c r="AW3">
        <f>((0.085/0.135)*100)</f>
        <v>62.962962962962962</v>
      </c>
      <c r="AX3">
        <f>((0.07/0.125)*100)</f>
        <v>56.000000000000007</v>
      </c>
      <c r="AY3">
        <f>((0.085/0.13)*100)</f>
        <v>65.384615384615387</v>
      </c>
      <c r="BA3">
        <f>((0.05/0.12)*100)</f>
        <v>41.666666666666671</v>
      </c>
      <c r="BB3">
        <f>((0.05/0.135)*100)</f>
        <v>37.037037037037038</v>
      </c>
      <c r="BC3">
        <f>((0.055/0.125)*100)</f>
        <v>44</v>
      </c>
      <c r="BD3">
        <f>((0.045/0.13)*100)</f>
        <v>34.615384615384613</v>
      </c>
      <c r="BF3">
        <f>ABS($B$3-$D$3)</f>
        <v>1.3746840000000002</v>
      </c>
      <c r="BG3">
        <f>ABS($F$3-$H$3)</f>
        <v>2.8671060000000006</v>
      </c>
      <c r="BL3">
        <f>SQRT((ABS($A$3-$E$4)^2+(ABS($B$3-$F$4)^2)))</f>
        <v>1.3840724378387854</v>
      </c>
      <c r="BM3">
        <f>SQRT((ABS($C$3-$G$3)^2+(ABS($D$3-$H$3)^2)))</f>
        <v>3.0741814252716164</v>
      </c>
      <c r="BO3">
        <f>SQRT((ABS($A$3-$G$4)^2+(ABS($B$3-$H$4)^2)))</f>
        <v>7.6326988869481687</v>
      </c>
      <c r="BP3">
        <f>SQRT((ABS($C$3-$E$3)^2+(ABS($D$3-$F$3)^2)))</f>
        <v>10.580205058907788</v>
      </c>
      <c r="BR3">
        <f>DEGREES(ACOS((7.64967401724055^2+25.6809284658648^2-18.7807532232518^2)/(2*7.64967401724055*25.6809284658648)))</f>
        <v>21.599854716263877</v>
      </c>
      <c r="BS3">
        <f>DEGREES(ACOS((18.7807532232518^2+26.3498522170336^2-8.06381783245287^2)/(2*18.7807532232518*26.3498522170336)))</f>
        <v>7.1673642621345319</v>
      </c>
      <c r="BU3">
        <v>14</v>
      </c>
      <c r="BV3">
        <v>6</v>
      </c>
      <c r="BW3">
        <v>5</v>
      </c>
      <c r="BX3">
        <v>8</v>
      </c>
      <c r="BY3">
        <v>17</v>
      </c>
      <c r="BZ3">
        <v>7</v>
      </c>
      <c r="CA3">
        <v>14</v>
      </c>
      <c r="CB3">
        <v>9</v>
      </c>
      <c r="CC3">
        <v>14</v>
      </c>
      <c r="CD3">
        <v>4</v>
      </c>
      <c r="CE3">
        <v>14</v>
      </c>
      <c r="CF3">
        <v>9</v>
      </c>
      <c r="CG3">
        <v>17</v>
      </c>
      <c r="CH3">
        <v>8</v>
      </c>
      <c r="CI3">
        <v>9</v>
      </c>
      <c r="CJ3">
        <v>9</v>
      </c>
      <c r="CL3">
        <v>10</v>
      </c>
      <c r="CM3">
        <v>0</v>
      </c>
      <c r="CN3">
        <v>0</v>
      </c>
      <c r="CO3">
        <v>1</v>
      </c>
      <c r="CP3">
        <v>10</v>
      </c>
      <c r="CQ3">
        <v>1</v>
      </c>
      <c r="CR3">
        <v>8</v>
      </c>
      <c r="CS3">
        <v>1</v>
      </c>
      <c r="CT3">
        <v>11</v>
      </c>
      <c r="CU3">
        <v>0</v>
      </c>
      <c r="CV3">
        <v>8</v>
      </c>
      <c r="CW3">
        <v>4</v>
      </c>
      <c r="CX3">
        <v>9</v>
      </c>
      <c r="CY3">
        <v>1</v>
      </c>
      <c r="CZ3">
        <v>1</v>
      </c>
      <c r="DA3">
        <v>4</v>
      </c>
      <c r="DC3">
        <f>((6/14)*100)</f>
        <v>42.857142857142854</v>
      </c>
      <c r="DD3">
        <f>((5/14)*100)</f>
        <v>35.714285714285715</v>
      </c>
      <c r="DE3">
        <f>((8/14)*100)</f>
        <v>57.142857142857139</v>
      </c>
      <c r="DF3">
        <f>((7/17)*100)</f>
        <v>41.17647058823529</v>
      </c>
      <c r="DG3">
        <f>((14/17)*100)</f>
        <v>82.35294117647058</v>
      </c>
      <c r="DH3">
        <f>((9/17)*100)</f>
        <v>52.941176470588239</v>
      </c>
      <c r="DI3">
        <f>((4/14)*100)</f>
        <v>28.571428571428569</v>
      </c>
      <c r="DJ3">
        <f>((14/14)*100)</f>
        <v>100</v>
      </c>
      <c r="DK3">
        <f>((9/14)*100)</f>
        <v>64.285714285714292</v>
      </c>
      <c r="DL3">
        <f>((8/17)*100)</f>
        <v>47.058823529411761</v>
      </c>
      <c r="DM3">
        <f>((9/17)*100)</f>
        <v>52.941176470588239</v>
      </c>
      <c r="DN3">
        <f>((9/17)*100)</f>
        <v>52.941176470588239</v>
      </c>
      <c r="DP3">
        <f>((0/10)*100)</f>
        <v>0</v>
      </c>
      <c r="DQ3">
        <f>((0/10)*100)</f>
        <v>0</v>
      </c>
      <c r="DR3">
        <f>((1/10)*100)</f>
        <v>10</v>
      </c>
      <c r="DS3">
        <f>((1/10)*100)</f>
        <v>10</v>
      </c>
      <c r="DT3">
        <f>((8/10)*100)</f>
        <v>80</v>
      </c>
      <c r="DU3">
        <f>((1/10)*100)</f>
        <v>10</v>
      </c>
      <c r="DV3">
        <f>((0/11)*100)</f>
        <v>0</v>
      </c>
      <c r="DW3">
        <f>((8/11)*100)</f>
        <v>72.727272727272734</v>
      </c>
      <c r="DX3">
        <f>((4/11)*100)</f>
        <v>36.363636363636367</v>
      </c>
      <c r="DY3">
        <f>((1/9)*100)</f>
        <v>11.111111111111111</v>
      </c>
      <c r="DZ3">
        <f>((1/9)*100)</f>
        <v>11.111111111111111</v>
      </c>
      <c r="EA3">
        <f>((4/9)*100)</f>
        <v>44.444444444444443</v>
      </c>
    </row>
    <row r="4" spans="1:131" x14ac:dyDescent="0.25">
      <c r="A4">
        <v>156.18430899999998</v>
      </c>
      <c r="B4">
        <v>9.8887490000000007</v>
      </c>
      <c r="C4">
        <v>136.88131600000003</v>
      </c>
      <c r="D4">
        <v>5.7407890000000004</v>
      </c>
      <c r="E4">
        <v>126.99710400000001</v>
      </c>
      <c r="F4">
        <v>8.4362110000000001</v>
      </c>
      <c r="G4">
        <v>134.75437099999999</v>
      </c>
      <c r="H4">
        <v>6.2339469999999997</v>
      </c>
      <c r="K4">
        <f>(16/200)</f>
        <v>0.08</v>
      </c>
      <c r="L4">
        <f>(17/200)</f>
        <v>8.5000000000000006E-2</v>
      </c>
      <c r="M4">
        <f>(17/200)</f>
        <v>8.5000000000000006E-2</v>
      </c>
      <c r="N4">
        <f>(15/200)</f>
        <v>7.4999999999999997E-2</v>
      </c>
      <c r="P4">
        <f>(10/200)</f>
        <v>0.05</v>
      </c>
      <c r="Q4">
        <f>(8/200)</f>
        <v>0.04</v>
      </c>
      <c r="R4">
        <f>(9/200)</f>
        <v>4.4999999999999998E-2</v>
      </c>
      <c r="S4">
        <f>(9/200)</f>
        <v>4.4999999999999998E-2</v>
      </c>
      <c r="U4">
        <f>0.08+0.05</f>
        <v>0.13</v>
      </c>
      <c r="V4">
        <f>0.085+0.04</f>
        <v>0.125</v>
      </c>
      <c r="W4">
        <f>0.085+0.045</f>
        <v>0.13</v>
      </c>
      <c r="X4">
        <f>0.075+0.045</f>
        <v>0.12</v>
      </c>
      <c r="Z4">
        <f>SQRT((ABS($A$5-$A$4)^2+(ABS($B$5-$B$4)^2)))</f>
        <v>24.177163690339206</v>
      </c>
      <c r="AA4">
        <f>SQRT((ABS($C$5-$C$4)^2+(ABS($D$5-$D$4)^2)))</f>
        <v>27.799517551663854</v>
      </c>
      <c r="AB4">
        <f>SQRT((ABS($E$5-$E$4)^2+(ABS($F$5-$F$4)^2)))</f>
        <v>29.225835896308332</v>
      </c>
      <c r="AC4">
        <f>SQRT((ABS($G$5-$G$4)^2+(ABS($H$5-$H$4)^2)))</f>
        <v>27.605833565397479</v>
      </c>
      <c r="AJ4">
        <f>1/0.13</f>
        <v>7.6923076923076916</v>
      </c>
      <c r="AK4">
        <f>1/0.125</f>
        <v>8</v>
      </c>
      <c r="AL4">
        <f>1/0.13</f>
        <v>7.6923076923076916</v>
      </c>
      <c r="AM4">
        <f>1/0.12</f>
        <v>8.3333333333333339</v>
      </c>
      <c r="AO4">
        <f>$Z4/$U4</f>
        <v>185.9781822333785</v>
      </c>
      <c r="AP4">
        <f>$AA4/$V4</f>
        <v>222.39614041331083</v>
      </c>
      <c r="AQ4">
        <f>$AB4/$W4</f>
        <v>224.81412227929485</v>
      </c>
      <c r="AR4">
        <f>$AC4/$X4</f>
        <v>230.04861304497899</v>
      </c>
      <c r="AT4">
        <f>SUM(Z:AC)</f>
        <v>4006.497902283611</v>
      </c>
      <c r="AV4">
        <f>((0.08/0.13)*100)</f>
        <v>61.53846153846154</v>
      </c>
      <c r="AW4">
        <f>((0.085/0.125)*100)</f>
        <v>68</v>
      </c>
      <c r="AX4">
        <f>((0.085/0.13)*100)</f>
        <v>65.384615384615387</v>
      </c>
      <c r="AY4">
        <f>((0.075/0.12)*100)</f>
        <v>62.5</v>
      </c>
      <c r="BA4">
        <f>((0.05/0.13)*100)</f>
        <v>38.461538461538467</v>
      </c>
      <c r="BB4">
        <f>((0.04/0.125)*100)</f>
        <v>32</v>
      </c>
      <c r="BC4">
        <f>((0.045/0.13)*100)</f>
        <v>34.615384615384613</v>
      </c>
      <c r="BD4">
        <f>((0.045/0.12)*100)</f>
        <v>37.5</v>
      </c>
      <c r="BF4">
        <f>ABS($B$4-$D$4)</f>
        <v>4.1479600000000003</v>
      </c>
      <c r="BG4">
        <f>ABS($F$4-$H$4)</f>
        <v>2.2022640000000004</v>
      </c>
      <c r="BL4">
        <f>SQRT((ABS($A$4-$E$5)^2+(ABS($B$4-$F$5)^2)))</f>
        <v>0.60362069627208592</v>
      </c>
      <c r="BM4">
        <f>SQRT((ABS($C$4-$G$4)^2+(ABS($D$4-$H$4)^2)))</f>
        <v>2.1833689211833045</v>
      </c>
      <c r="BO4">
        <f>SQRT((ABS($A$4-$G$5)^2+(ABS($B$4-$H$5)^2)))</f>
        <v>6.2081598382975063</v>
      </c>
      <c r="BP4">
        <f>SQRT((ABS($C$4-$E$4)^2+(ABS($D$4-$F$4)^2)))</f>
        <v>10.245142586564054</v>
      </c>
      <c r="BR4">
        <f>DEGREES(ACOS((8.06381783245287^2+29.2258358963083^2-21.815686903443^2)/(2*8.06381783245287*29.2258358963083)))</f>
        <v>19.88155529671204</v>
      </c>
      <c r="BS4">
        <f>DEGREES(ACOS((21.815686903443^2+27.6058335653975^2-6.39241936145572^2)/(2*21.815686903443*27.6058335653975)))</f>
        <v>6.3273875947249349</v>
      </c>
      <c r="BU4">
        <v>16</v>
      </c>
      <c r="BV4">
        <v>8</v>
      </c>
      <c r="BW4">
        <v>7</v>
      </c>
      <c r="BX4">
        <v>8</v>
      </c>
      <c r="BY4">
        <v>17</v>
      </c>
      <c r="BZ4">
        <v>7</v>
      </c>
      <c r="CA4">
        <v>16</v>
      </c>
      <c r="CB4">
        <v>8</v>
      </c>
      <c r="CC4">
        <v>17</v>
      </c>
      <c r="CD4">
        <v>7</v>
      </c>
      <c r="CE4">
        <v>16</v>
      </c>
      <c r="CF4">
        <v>9</v>
      </c>
      <c r="CG4">
        <v>15</v>
      </c>
      <c r="CH4">
        <v>8</v>
      </c>
      <c r="CI4">
        <v>8</v>
      </c>
      <c r="CJ4">
        <v>9</v>
      </c>
      <c r="CL4">
        <v>10</v>
      </c>
      <c r="CM4">
        <v>0</v>
      </c>
      <c r="CN4">
        <v>0</v>
      </c>
      <c r="CO4">
        <v>3</v>
      </c>
      <c r="CP4">
        <v>8</v>
      </c>
      <c r="CQ4">
        <v>0</v>
      </c>
      <c r="CR4">
        <v>8</v>
      </c>
      <c r="CS4">
        <v>0</v>
      </c>
      <c r="CT4">
        <v>9</v>
      </c>
      <c r="CU4">
        <v>0</v>
      </c>
      <c r="CV4">
        <v>8</v>
      </c>
      <c r="CW4">
        <v>1</v>
      </c>
      <c r="CX4">
        <v>9</v>
      </c>
      <c r="CY4">
        <v>3</v>
      </c>
      <c r="CZ4">
        <v>0</v>
      </c>
      <c r="DA4">
        <v>1</v>
      </c>
      <c r="DC4">
        <f>((8/16)*100)</f>
        <v>50</v>
      </c>
      <c r="DD4">
        <f>((7/16)*100)</f>
        <v>43.75</v>
      </c>
      <c r="DE4">
        <f>((8/16)*100)</f>
        <v>50</v>
      </c>
      <c r="DF4">
        <f>((7/17)*100)</f>
        <v>41.17647058823529</v>
      </c>
      <c r="DG4">
        <f>((16/17)*100)</f>
        <v>94.117647058823522</v>
      </c>
      <c r="DH4">
        <f>((8/17)*100)</f>
        <v>47.058823529411761</v>
      </c>
      <c r="DI4">
        <f>((7/17)*100)</f>
        <v>41.17647058823529</v>
      </c>
      <c r="DJ4">
        <f>((16/17)*100)</f>
        <v>94.117647058823522</v>
      </c>
      <c r="DK4">
        <f>((9/17)*100)</f>
        <v>52.941176470588239</v>
      </c>
      <c r="DL4">
        <f>((8/15)*100)</f>
        <v>53.333333333333336</v>
      </c>
      <c r="DM4">
        <f>((8/15)*100)</f>
        <v>53.333333333333336</v>
      </c>
      <c r="DN4">
        <f>((9/15)*100)</f>
        <v>60</v>
      </c>
      <c r="DP4">
        <f>((0/10)*100)</f>
        <v>0</v>
      </c>
      <c r="DQ4">
        <f>((0/10)*100)</f>
        <v>0</v>
      </c>
      <c r="DR4">
        <f>((3/10)*100)</f>
        <v>30</v>
      </c>
      <c r="DS4">
        <f>((0/8)*100)</f>
        <v>0</v>
      </c>
      <c r="DT4">
        <f>((8/8)*100)</f>
        <v>100</v>
      </c>
      <c r="DU4">
        <f>((0/8)*100)</f>
        <v>0</v>
      </c>
      <c r="DV4">
        <f>((0/9)*100)</f>
        <v>0</v>
      </c>
      <c r="DW4">
        <f>((8/9)*100)</f>
        <v>88.888888888888886</v>
      </c>
      <c r="DX4">
        <f>((1/9)*100)</f>
        <v>11.111111111111111</v>
      </c>
      <c r="DY4">
        <f>((3/9)*100)</f>
        <v>33.333333333333329</v>
      </c>
      <c r="DZ4">
        <f>((0/9)*100)</f>
        <v>0</v>
      </c>
      <c r="EA4">
        <f>((1/9)*100)</f>
        <v>11.111111111111111</v>
      </c>
    </row>
    <row r="5" spans="1:131" x14ac:dyDescent="0.25">
      <c r="A5">
        <v>180.345125</v>
      </c>
      <c r="B5">
        <v>8.9998090000000008</v>
      </c>
      <c r="C5">
        <v>164.554528</v>
      </c>
      <c r="D5">
        <v>8.3877710000000008</v>
      </c>
      <c r="E5">
        <v>156.150587</v>
      </c>
      <c r="F5">
        <v>10.491427</v>
      </c>
      <c r="G5">
        <v>162.25821999999999</v>
      </c>
      <c r="H5">
        <v>8.6046720000000008</v>
      </c>
      <c r="K5">
        <f>(14/200)</f>
        <v>7.0000000000000007E-2</v>
      </c>
      <c r="L5">
        <f>(15/200)</f>
        <v>7.4999999999999997E-2</v>
      </c>
      <c r="M5">
        <f>(15/200)</f>
        <v>7.4999999999999997E-2</v>
      </c>
      <c r="N5">
        <f>(15/200)</f>
        <v>7.4999999999999997E-2</v>
      </c>
      <c r="P5">
        <f>(9/200)</f>
        <v>4.4999999999999998E-2</v>
      </c>
      <c r="Q5">
        <f>(8/200)</f>
        <v>0.04</v>
      </c>
      <c r="R5">
        <f>(9/200)</f>
        <v>4.4999999999999998E-2</v>
      </c>
      <c r="S5">
        <f>(8/200)</f>
        <v>0.04</v>
      </c>
      <c r="U5">
        <f>0.07+0.045</f>
        <v>0.115</v>
      </c>
      <c r="V5">
        <f>0.075+0.04</f>
        <v>0.11499999999999999</v>
      </c>
      <c r="W5">
        <f>0.075+0.045</f>
        <v>0.12</v>
      </c>
      <c r="X5">
        <f>0.075+0.04</f>
        <v>0.11499999999999999</v>
      </c>
      <c r="Z5">
        <f>SQRT((ABS($A$6-$A$5)^2+(ABS($B$6-$B$5)^2)))</f>
        <v>25.682315631454919</v>
      </c>
      <c r="AA5">
        <f>SQRT((ABS($C$6-$C$5)^2+(ABS($D$6-$D$5)^2)))</f>
        <v>24.287802623633429</v>
      </c>
      <c r="AB5">
        <f>SQRT((ABS($E$6-$E$5)^2+(ABS($F$6-$F$5)^2)))</f>
        <v>25.167888799907004</v>
      </c>
      <c r="AC5">
        <f>SQRT((ABS($G$6-$G$5)^2+(ABS($H$6-$H$5)^2)))</f>
        <v>23.932310700433629</v>
      </c>
      <c r="AJ5">
        <f>1/0.115</f>
        <v>8.695652173913043</v>
      </c>
      <c r="AK5">
        <f>1/0.115</f>
        <v>8.695652173913043</v>
      </c>
      <c r="AL5">
        <f>1/0.12</f>
        <v>8.3333333333333339</v>
      </c>
      <c r="AM5">
        <f>1/0.115</f>
        <v>8.695652173913043</v>
      </c>
      <c r="AO5">
        <f>$Z5/$U5</f>
        <v>223.32448375178191</v>
      </c>
      <c r="AP5">
        <f>$AA5/$V5</f>
        <v>211.19828368376895</v>
      </c>
      <c r="AQ5">
        <f>$AB5/$W5</f>
        <v>209.73240666589172</v>
      </c>
      <c r="AR5">
        <f>$AC5/$X5</f>
        <v>208.10704956898809</v>
      </c>
      <c r="AT5" t="s">
        <v>304</v>
      </c>
      <c r="AV5">
        <f>((0.07/0.115)*100)</f>
        <v>60.869565217391312</v>
      </c>
      <c r="AW5">
        <f>((0.075/0.115)*100)</f>
        <v>65.217391304347814</v>
      </c>
      <c r="AX5">
        <f>((0.075/0.12)*100)</f>
        <v>62.5</v>
      </c>
      <c r="AY5">
        <f>((0.075/0.115)*100)</f>
        <v>65.217391304347814</v>
      </c>
      <c r="BA5">
        <f>((0.045/0.115)*100)</f>
        <v>39.130434782608688</v>
      </c>
      <c r="BB5">
        <f>((0.04/0.115)*100)</f>
        <v>34.782608695652172</v>
      </c>
      <c r="BC5">
        <f>((0.045/0.12)*100)</f>
        <v>37.5</v>
      </c>
      <c r="BD5">
        <f>((0.04/0.115)*100)</f>
        <v>34.782608695652172</v>
      </c>
      <c r="BF5">
        <f>ABS($B$5-$D$5)</f>
        <v>0.61203800000000008</v>
      </c>
      <c r="BG5">
        <f>ABS($F$5-$H$5)</f>
        <v>1.8867549999999991</v>
      </c>
      <c r="BL5">
        <f>SQRT((ABS($A$5-$E$6)^2+(ABS($B$5-$F$6)^2)))</f>
        <v>2.0960296311285744</v>
      </c>
      <c r="BM5">
        <f>SQRT((ABS($C$5-$G$5)^2+(ABS($D$5-$H$5)^2)))</f>
        <v>2.3065290968607024</v>
      </c>
      <c r="BO5">
        <f>SQRT((ABS($A$5-$G$6)^2+(ABS($B$5-$H$6)^2)))</f>
        <v>6.0735715294752213</v>
      </c>
      <c r="BP5">
        <f>SQRT((ABS($C$5-$E$5)^2+(ABS($D$5-$F$5)^2)))</f>
        <v>8.663232243095937</v>
      </c>
      <c r="BR5">
        <f>DEGREES(ACOS((6.39241936145572^2+25.167888799907^2-19.1902890308498^2)/(2*6.39241936145572*25.167888799907)))</f>
        <v>18.000301361036701</v>
      </c>
      <c r="BS5">
        <f>DEGREES(ACOS((19.1902890308498^2+23.9323107004336^2-6.05384562405625^2)/(2*19.1902890308498*23.9323107004336)))</f>
        <v>10.074318965530486</v>
      </c>
      <c r="BU5">
        <v>14</v>
      </c>
      <c r="BV5">
        <v>8</v>
      </c>
      <c r="BW5">
        <v>4</v>
      </c>
      <c r="BX5">
        <v>6</v>
      </c>
      <c r="BY5">
        <v>15</v>
      </c>
      <c r="BZ5">
        <v>7</v>
      </c>
      <c r="CA5">
        <v>13</v>
      </c>
      <c r="CB5">
        <v>8</v>
      </c>
      <c r="CC5">
        <v>15</v>
      </c>
      <c r="CD5">
        <v>6</v>
      </c>
      <c r="CE5">
        <v>13</v>
      </c>
      <c r="CF5">
        <v>10</v>
      </c>
      <c r="CG5">
        <v>15</v>
      </c>
      <c r="CH5">
        <v>6</v>
      </c>
      <c r="CI5">
        <v>8</v>
      </c>
      <c r="CJ5">
        <v>10</v>
      </c>
      <c r="CL5">
        <v>9</v>
      </c>
      <c r="CM5">
        <v>1</v>
      </c>
      <c r="CN5">
        <v>0</v>
      </c>
      <c r="CO5">
        <v>0</v>
      </c>
      <c r="CP5">
        <v>8</v>
      </c>
      <c r="CQ5">
        <v>0</v>
      </c>
      <c r="CR5">
        <v>7</v>
      </c>
      <c r="CS5">
        <v>1</v>
      </c>
      <c r="CT5">
        <v>9</v>
      </c>
      <c r="CU5">
        <v>0</v>
      </c>
      <c r="CV5">
        <v>7</v>
      </c>
      <c r="CW5">
        <v>3</v>
      </c>
      <c r="CX5">
        <v>8</v>
      </c>
      <c r="CY5">
        <v>0</v>
      </c>
      <c r="CZ5">
        <v>1</v>
      </c>
      <c r="DA5">
        <v>3</v>
      </c>
      <c r="DC5">
        <f>((8/14)*100)</f>
        <v>57.142857142857139</v>
      </c>
      <c r="DD5">
        <f>((4/14)*100)</f>
        <v>28.571428571428569</v>
      </c>
      <c r="DE5">
        <f>((6/14)*100)</f>
        <v>42.857142857142854</v>
      </c>
      <c r="DF5">
        <f>((7/15)*100)</f>
        <v>46.666666666666664</v>
      </c>
      <c r="DG5">
        <f>((13/15)*100)</f>
        <v>86.666666666666671</v>
      </c>
      <c r="DH5">
        <f>((8/15)*100)</f>
        <v>53.333333333333336</v>
      </c>
      <c r="DI5">
        <f>((6/15)*100)</f>
        <v>40</v>
      </c>
      <c r="DJ5">
        <f>((13/15)*100)</f>
        <v>86.666666666666671</v>
      </c>
      <c r="DK5">
        <f>((10/15)*100)</f>
        <v>66.666666666666657</v>
      </c>
      <c r="DL5">
        <f>((6/15)*100)</f>
        <v>40</v>
      </c>
      <c r="DM5">
        <f>((8/15)*100)</f>
        <v>53.333333333333336</v>
      </c>
      <c r="DN5">
        <f>((10/15)*100)</f>
        <v>66.666666666666657</v>
      </c>
      <c r="DP5">
        <f>((1/9)*100)</f>
        <v>11.111111111111111</v>
      </c>
      <c r="DQ5">
        <f>((0/9)*100)</f>
        <v>0</v>
      </c>
      <c r="DR5">
        <f>((0/9)*100)</f>
        <v>0</v>
      </c>
      <c r="DS5">
        <f>((0/8)*100)</f>
        <v>0</v>
      </c>
      <c r="DT5">
        <f>((7/8)*100)</f>
        <v>87.5</v>
      </c>
      <c r="DU5">
        <f>((1/8)*100)</f>
        <v>12.5</v>
      </c>
      <c r="DV5">
        <f>((0/9)*100)</f>
        <v>0</v>
      </c>
      <c r="DW5">
        <f>((7/9)*100)</f>
        <v>77.777777777777786</v>
      </c>
      <c r="DX5">
        <f>((3/9)*100)</f>
        <v>33.333333333333329</v>
      </c>
      <c r="DY5">
        <f>((0/8)*100)</f>
        <v>0</v>
      </c>
      <c r="DZ5">
        <f>((1/8)*100)</f>
        <v>12.5</v>
      </c>
      <c r="EA5">
        <f>((3/8)*100)</f>
        <v>37.5</v>
      </c>
    </row>
    <row r="6" spans="1:131" x14ac:dyDescent="0.25">
      <c r="A6">
        <v>205.99963199999999</v>
      </c>
      <c r="B6">
        <v>7.8049840000000001</v>
      </c>
      <c r="C6">
        <v>188.80570799999998</v>
      </c>
      <c r="D6">
        <v>7.0544950000000002</v>
      </c>
      <c r="E6">
        <v>181.31581299999999</v>
      </c>
      <c r="F6">
        <v>10.857524</v>
      </c>
      <c r="G6">
        <v>186.15006099999999</v>
      </c>
      <c r="H6">
        <v>7.2134749999999999</v>
      </c>
      <c r="K6">
        <f>(12/200)</f>
        <v>0.06</v>
      </c>
      <c r="L6">
        <f>(16/200)</f>
        <v>0.08</v>
      </c>
      <c r="M6">
        <f>(15/200)</f>
        <v>7.4999999999999997E-2</v>
      </c>
      <c r="N6">
        <f>(17/200)</f>
        <v>8.5000000000000006E-2</v>
      </c>
      <c r="P6">
        <f>(10/200)</f>
        <v>0.05</v>
      </c>
      <c r="Q6">
        <f>(7/200)</f>
        <v>3.5000000000000003E-2</v>
      </c>
      <c r="R6">
        <f>(10/200)</f>
        <v>0.05</v>
      </c>
      <c r="S6">
        <f>(8/200)</f>
        <v>0.04</v>
      </c>
      <c r="U6">
        <f>0.06+0.05</f>
        <v>0.11</v>
      </c>
      <c r="V6">
        <f>0.08+0.035</f>
        <v>0.115</v>
      </c>
      <c r="W6">
        <f>0.075+0.05</f>
        <v>0.125</v>
      </c>
      <c r="X6">
        <f>0.085+0.04</f>
        <v>0.125</v>
      </c>
      <c r="Z6">
        <f>SQRT((ABS($A$7-$A$6)^2+(ABS($B$7-$B$6)^2)))</f>
        <v>20.867562998052076</v>
      </c>
      <c r="AA6">
        <f>SQRT((ABS($C$7-$C$6)^2+(ABS($D$7-$D$6)^2)))</f>
        <v>25.935413731676348</v>
      </c>
      <c r="AB6">
        <f>SQRT((ABS($E$7-$E$6)^2+(ABS($F$7-$F$6)^2)))</f>
        <v>26.572076137443329</v>
      </c>
      <c r="AC6">
        <f>SQRT((ABS($G$7-$G$6)^2+(ABS($H$7-$H$6)^2)))</f>
        <v>27.346630729221861</v>
      </c>
      <c r="AJ6">
        <f>1/0.11</f>
        <v>9.0909090909090917</v>
      </c>
      <c r="AK6">
        <f>1/0.115</f>
        <v>8.695652173913043</v>
      </c>
      <c r="AL6">
        <f>1/0.125</f>
        <v>8</v>
      </c>
      <c r="AM6">
        <f>1/0.125</f>
        <v>8</v>
      </c>
      <c r="AO6">
        <f>$Z6/$U6</f>
        <v>189.70511816410979</v>
      </c>
      <c r="AP6">
        <f>$AA6/$V6</f>
        <v>225.52533679718562</v>
      </c>
      <c r="AQ6">
        <f>$AB6/$W6</f>
        <v>212.57660909954663</v>
      </c>
      <c r="AR6">
        <f>$AC6/$X6</f>
        <v>218.77304583377489</v>
      </c>
      <c r="AT6">
        <f>SUM(U:X)</f>
        <v>21.244999999999997</v>
      </c>
      <c r="AV6">
        <f>((0.06/0.11)*100)</f>
        <v>54.54545454545454</v>
      </c>
      <c r="AW6">
        <f>((0.08/0.115)*100)</f>
        <v>69.565217391304344</v>
      </c>
      <c r="AX6">
        <f>((0.075/0.125)*100)</f>
        <v>60</v>
      </c>
      <c r="AY6">
        <f>((0.085/0.125)*100)</f>
        <v>68</v>
      </c>
      <c r="BA6">
        <f>((0.05/0.11)*100)</f>
        <v>45.45454545454546</v>
      </c>
      <c r="BB6">
        <f>((0.035/0.115)*100)</f>
        <v>30.434782608695656</v>
      </c>
      <c r="BC6">
        <f>((0.05/0.125)*100)</f>
        <v>40</v>
      </c>
      <c r="BD6">
        <f>((0.04/0.125)*100)</f>
        <v>32</v>
      </c>
      <c r="BF6">
        <f>ABS($B$6-$D$6)</f>
        <v>0.75048899999999996</v>
      </c>
      <c r="BG6">
        <f>ABS($F$6-$H$6)</f>
        <v>3.6440489999999999</v>
      </c>
      <c r="BL6">
        <f>SQRT((ABS($A$6-$E$7)^2+(ABS($B$6-$F$7)^2)))</f>
        <v>2.0148692720452139</v>
      </c>
      <c r="BM6">
        <f>SQRT((ABS($C$6-$G$6)^2+(ABS($D$6-$H$6)^2)))</f>
        <v>2.6604014037375889</v>
      </c>
      <c r="BO6">
        <f>SQRT((ABS($A$6-$G$7)^2+(ABS($B$6-$H$7)^2)))</f>
        <v>7.8897964532835161</v>
      </c>
      <c r="BP6">
        <f>SQRT((ABS($C$6-$E$6)^2+(ABS($D$6-$F$6)^2)))</f>
        <v>8.4000926593619099</v>
      </c>
      <c r="BR6">
        <f>DEGREES(ACOS((6.05384562405625^2+26.5720761374433^2-21.702267573548^2)/(2*6.05384562405625*26.5720761374433)))</f>
        <v>32.369011897182929</v>
      </c>
      <c r="BS6">
        <f>DEGREES(ACOS((21.702267573548^2+27.3466307292219^2-6.66745800905031^2)/(2*21.702267573548*27.3466307292219)))</f>
        <v>8.354530983016657</v>
      </c>
      <c r="BU6">
        <v>12</v>
      </c>
      <c r="BV6">
        <v>5</v>
      </c>
      <c r="BW6">
        <v>2</v>
      </c>
      <c r="BX6">
        <v>7</v>
      </c>
      <c r="BY6">
        <v>16</v>
      </c>
      <c r="BZ6">
        <v>8</v>
      </c>
      <c r="CA6">
        <v>11</v>
      </c>
      <c r="CB6">
        <v>8</v>
      </c>
      <c r="CC6">
        <v>15</v>
      </c>
      <c r="CD6">
        <v>5</v>
      </c>
      <c r="CE6">
        <v>11</v>
      </c>
      <c r="CF6">
        <v>12</v>
      </c>
      <c r="CG6">
        <v>17</v>
      </c>
      <c r="CH6">
        <v>7</v>
      </c>
      <c r="CI6">
        <v>8</v>
      </c>
      <c r="CJ6">
        <v>12</v>
      </c>
      <c r="CL6">
        <v>10</v>
      </c>
      <c r="CM6">
        <v>2</v>
      </c>
      <c r="CN6">
        <v>0</v>
      </c>
      <c r="CO6">
        <v>0</v>
      </c>
      <c r="CP6">
        <v>7</v>
      </c>
      <c r="CQ6">
        <v>1</v>
      </c>
      <c r="CR6">
        <v>5</v>
      </c>
      <c r="CS6">
        <v>0</v>
      </c>
      <c r="CT6">
        <v>10</v>
      </c>
      <c r="CU6">
        <v>0</v>
      </c>
      <c r="CV6">
        <v>5</v>
      </c>
      <c r="CW6">
        <v>5</v>
      </c>
      <c r="CX6">
        <v>8</v>
      </c>
      <c r="CY6">
        <v>0</v>
      </c>
      <c r="CZ6">
        <v>0</v>
      </c>
      <c r="DA6">
        <v>5</v>
      </c>
      <c r="DC6">
        <f>((5/12)*100)</f>
        <v>41.666666666666671</v>
      </c>
      <c r="DD6">
        <f>((2/12)*100)</f>
        <v>16.666666666666664</v>
      </c>
      <c r="DE6">
        <f>((7/12)*100)</f>
        <v>58.333333333333336</v>
      </c>
      <c r="DF6">
        <f>((8/16)*100)</f>
        <v>50</v>
      </c>
      <c r="DG6">
        <f>((11/16)*100)</f>
        <v>68.75</v>
      </c>
      <c r="DH6">
        <f>((8/16)*100)</f>
        <v>50</v>
      </c>
      <c r="DI6">
        <f>((5/15)*100)</f>
        <v>33.333333333333329</v>
      </c>
      <c r="DJ6">
        <f>((11/15)*100)</f>
        <v>73.333333333333329</v>
      </c>
      <c r="DK6">
        <f>((12/15)*100)</f>
        <v>80</v>
      </c>
      <c r="DL6">
        <f>((7/17)*100)</f>
        <v>41.17647058823529</v>
      </c>
      <c r="DM6">
        <f>((8/17)*100)</f>
        <v>47.058823529411761</v>
      </c>
      <c r="DN6">
        <f>((12/17)*100)</f>
        <v>70.588235294117652</v>
      </c>
      <c r="DP6">
        <f>((2/10)*100)</f>
        <v>20</v>
      </c>
      <c r="DQ6">
        <f>((0/10)*100)</f>
        <v>0</v>
      </c>
      <c r="DR6">
        <f>((0/10)*100)</f>
        <v>0</v>
      </c>
      <c r="DS6">
        <f>((1/7)*100)</f>
        <v>14.285714285714285</v>
      </c>
      <c r="DT6">
        <f>((5/7)*100)</f>
        <v>71.428571428571431</v>
      </c>
      <c r="DU6">
        <f>((0/7)*100)</f>
        <v>0</v>
      </c>
      <c r="DV6">
        <f>((0/10)*100)</f>
        <v>0</v>
      </c>
      <c r="DW6">
        <f>((5/10)*100)</f>
        <v>50</v>
      </c>
      <c r="DX6">
        <f>((5/10)*100)</f>
        <v>50</v>
      </c>
      <c r="DY6">
        <f>((0/8)*100)</f>
        <v>0</v>
      </c>
      <c r="DZ6">
        <f>((0/8)*100)</f>
        <v>0</v>
      </c>
      <c r="EA6">
        <f>((5/8)*100)</f>
        <v>62.5</v>
      </c>
    </row>
    <row r="7" spans="1:131" x14ac:dyDescent="0.25">
      <c r="A7">
        <v>226.84093799999999</v>
      </c>
      <c r="B7">
        <v>6.7584900000000001</v>
      </c>
      <c r="C7">
        <v>214.669532</v>
      </c>
      <c r="D7">
        <v>5.1288020000000003</v>
      </c>
      <c r="E7">
        <v>207.80080599999999</v>
      </c>
      <c r="F7">
        <v>8.7080179999999991</v>
      </c>
      <c r="G7">
        <v>213.415886</v>
      </c>
      <c r="H7">
        <v>5.1127609999999999</v>
      </c>
      <c r="K7">
        <f>(13/200)</f>
        <v>6.5000000000000002E-2</v>
      </c>
      <c r="L7">
        <f>(13/200)</f>
        <v>6.5000000000000002E-2</v>
      </c>
      <c r="M7">
        <f>(15/200)</f>
        <v>7.4999999999999997E-2</v>
      </c>
      <c r="N7">
        <f>(13/200)</f>
        <v>6.5000000000000002E-2</v>
      </c>
      <c r="P7">
        <f>(11/200)</f>
        <v>5.5E-2</v>
      </c>
      <c r="Q7">
        <f>(9/200)</f>
        <v>4.4999999999999998E-2</v>
      </c>
      <c r="R7">
        <f>(10/200)</f>
        <v>0.05</v>
      </c>
      <c r="S7">
        <f>(10/200)</f>
        <v>0.05</v>
      </c>
      <c r="U7">
        <f>0.065+0.055</f>
        <v>0.12</v>
      </c>
      <c r="V7">
        <f>0.065+0.045</f>
        <v>0.11</v>
      </c>
      <c r="W7">
        <f>0.075+0.05</f>
        <v>0.125</v>
      </c>
      <c r="X7">
        <f>0.065+0.05</f>
        <v>0.115</v>
      </c>
      <c r="Z7">
        <f>SQRT((ABS($A$8-$A$7)^2+(ABS($B$8-$B$7)^2)))</f>
        <v>20.722573956558826</v>
      </c>
      <c r="AA7">
        <f>SQRT((ABS($C$8-$C$7)^2+(ABS($D$8-$D$7)^2)))</f>
        <v>18.989056325384503</v>
      </c>
      <c r="AB7">
        <f>SQRT((ABS($E$8-$E$7)^2+(ABS($F$8-$F$7)^2)))</f>
        <v>20.493618658952283</v>
      </c>
      <c r="AC7">
        <f>SQRT((ABS($G$8-$G$7)^2+(ABS($H$8-$H$7)^2)))</f>
        <v>18.059190267647875</v>
      </c>
      <c r="AJ7">
        <f>1/0.12</f>
        <v>8.3333333333333339</v>
      </c>
      <c r="AK7">
        <f>1/0.11</f>
        <v>9.0909090909090917</v>
      </c>
      <c r="AL7">
        <f>1/0.125</f>
        <v>8</v>
      </c>
      <c r="AM7">
        <f>1/0.115</f>
        <v>8.695652173913043</v>
      </c>
      <c r="AO7">
        <f>$Z7/$U7</f>
        <v>172.68811630465689</v>
      </c>
      <c r="AP7">
        <f>$AA7/$V7</f>
        <v>172.62778477622277</v>
      </c>
      <c r="AQ7">
        <f>$AB7/$W7</f>
        <v>163.94894927161826</v>
      </c>
      <c r="AR7">
        <f>$AC7/$X7</f>
        <v>157.03643710998151</v>
      </c>
      <c r="AV7">
        <f>((0.065/0.12)*100)</f>
        <v>54.166666666666671</v>
      </c>
      <c r="AW7">
        <f>((0.065/0.11)*100)</f>
        <v>59.090909090909093</v>
      </c>
      <c r="AX7">
        <f>((0.075/0.125)*100)</f>
        <v>60</v>
      </c>
      <c r="AY7">
        <f>((0.065/0.115)*100)</f>
        <v>56.521739130434781</v>
      </c>
      <c r="BA7">
        <f>((0.055/0.12)*100)</f>
        <v>45.833333333333336</v>
      </c>
      <c r="BB7">
        <f>((0.045/0.11)*100)</f>
        <v>40.909090909090907</v>
      </c>
      <c r="BC7">
        <f>((0.05/0.125)*100)</f>
        <v>40</v>
      </c>
      <c r="BD7">
        <f>((0.05/0.115)*100)</f>
        <v>43.478260869565219</v>
      </c>
      <c r="BF7">
        <f>ABS($B$7-$D$7)</f>
        <v>1.6296879999999998</v>
      </c>
      <c r="BG7">
        <f>ABS($F$7-$H$7)</f>
        <v>3.5952569999999993</v>
      </c>
      <c r="BL7">
        <f>SQRT((ABS($A$7-$E$8)^2+(ABS($B$7-$F$8)^2)))</f>
        <v>2.0107632826200645</v>
      </c>
      <c r="BM7">
        <f>SQRT((ABS($C$7-$G$7)^2+(ABS($D$7-$H$7)^2)))</f>
        <v>1.2537486219322469</v>
      </c>
      <c r="BO7">
        <f>SQRT((ABS($A$7-$G$8)^2+(ABS($B$7-$H$8)^2)))</f>
        <v>5.0749291276553814</v>
      </c>
      <c r="BP7">
        <f>SQRT((ABS($C$7-$E$7)^2+(ABS($D$7-$F$7)^2)))</f>
        <v>7.7453330488580105</v>
      </c>
      <c r="BR7">
        <f>DEGREES(ACOS((6.66745800905031^2+20.4936186589523^2-15.1792218028426^2)/(2*6.66745800905031*20.4936186589523)))</f>
        <v>31.086451289704016</v>
      </c>
      <c r="BS7">
        <f>DEGREES(ACOS((15.1792218028426^2+18.0591902676479^2-4.71427118686568^2)/(2*15.1792218028426*18.0591902676479)))</f>
        <v>12.943456582072852</v>
      </c>
      <c r="BU7">
        <v>13</v>
      </c>
      <c r="BV7">
        <v>5</v>
      </c>
      <c r="BW7">
        <v>4</v>
      </c>
      <c r="BX7">
        <v>7</v>
      </c>
      <c r="BY7">
        <v>13</v>
      </c>
      <c r="BZ7">
        <v>5</v>
      </c>
      <c r="CA7">
        <v>8</v>
      </c>
      <c r="CB7">
        <v>3</v>
      </c>
      <c r="CC7">
        <v>15</v>
      </c>
      <c r="CD7">
        <v>4</v>
      </c>
      <c r="CE7">
        <v>8</v>
      </c>
      <c r="CF7">
        <v>10</v>
      </c>
      <c r="CG7">
        <v>13</v>
      </c>
      <c r="CH7">
        <v>7</v>
      </c>
      <c r="CI7">
        <v>3</v>
      </c>
      <c r="CJ7">
        <v>10</v>
      </c>
      <c r="CL7">
        <v>11</v>
      </c>
      <c r="CM7">
        <v>3</v>
      </c>
      <c r="CN7">
        <v>0</v>
      </c>
      <c r="CO7">
        <v>5</v>
      </c>
      <c r="CP7">
        <v>9</v>
      </c>
      <c r="CQ7">
        <v>2</v>
      </c>
      <c r="CR7">
        <v>5</v>
      </c>
      <c r="CS7">
        <v>0</v>
      </c>
      <c r="CT7">
        <v>10</v>
      </c>
      <c r="CU7">
        <v>0</v>
      </c>
      <c r="CV7">
        <v>5</v>
      </c>
      <c r="CW7">
        <v>5</v>
      </c>
      <c r="CX7">
        <v>10</v>
      </c>
      <c r="CY7">
        <v>5</v>
      </c>
      <c r="CZ7">
        <v>0</v>
      </c>
      <c r="DA7">
        <v>5</v>
      </c>
      <c r="DC7">
        <f>((5/13)*100)</f>
        <v>38.461538461538467</v>
      </c>
      <c r="DD7">
        <f>((4/13)*100)</f>
        <v>30.76923076923077</v>
      </c>
      <c r="DE7">
        <f>((7/13)*100)</f>
        <v>53.846153846153847</v>
      </c>
      <c r="DF7">
        <f>((5/13)*100)</f>
        <v>38.461538461538467</v>
      </c>
      <c r="DG7">
        <f>((8/13)*100)</f>
        <v>61.53846153846154</v>
      </c>
      <c r="DH7">
        <f>((3/13)*100)</f>
        <v>23.076923076923077</v>
      </c>
      <c r="DI7">
        <f>((4/15)*100)</f>
        <v>26.666666666666668</v>
      </c>
      <c r="DJ7">
        <f>((8/15)*100)</f>
        <v>53.333333333333336</v>
      </c>
      <c r="DK7">
        <f>((10/15)*100)</f>
        <v>66.666666666666657</v>
      </c>
      <c r="DL7">
        <f>((7/13)*100)</f>
        <v>53.846153846153847</v>
      </c>
      <c r="DM7">
        <f>((3/13)*100)</f>
        <v>23.076923076923077</v>
      </c>
      <c r="DN7">
        <f>((10/13)*100)</f>
        <v>76.923076923076934</v>
      </c>
      <c r="DP7">
        <f>((3/11)*100)</f>
        <v>27.27272727272727</v>
      </c>
      <c r="DQ7">
        <f>((0/11)*100)</f>
        <v>0</v>
      </c>
      <c r="DR7">
        <f>((5/11)*100)</f>
        <v>45.454545454545453</v>
      </c>
      <c r="DS7">
        <f>((2/9)*100)</f>
        <v>22.222222222222221</v>
      </c>
      <c r="DT7">
        <f>((5/9)*100)</f>
        <v>55.555555555555557</v>
      </c>
      <c r="DU7">
        <f>((0/9)*100)</f>
        <v>0</v>
      </c>
      <c r="DV7">
        <f>((0/10)*100)</f>
        <v>0</v>
      </c>
      <c r="DW7">
        <f>((5/10)*100)</f>
        <v>50</v>
      </c>
      <c r="DX7">
        <f>((5/10)*100)</f>
        <v>50</v>
      </c>
      <c r="DY7">
        <f>((5/10)*100)</f>
        <v>50</v>
      </c>
      <c r="DZ7">
        <f>((0/10)*100)</f>
        <v>0</v>
      </c>
      <c r="EA7">
        <f>((5/10)*100)</f>
        <v>50</v>
      </c>
    </row>
    <row r="8" spans="1:131" x14ac:dyDescent="0.25">
      <c r="A8">
        <v>247.562343</v>
      </c>
      <c r="B8">
        <v>6.5383849999999999</v>
      </c>
      <c r="C8">
        <v>233.65755200000001</v>
      </c>
      <c r="D8">
        <v>4.9304170000000003</v>
      </c>
      <c r="E8">
        <v>228.28698</v>
      </c>
      <c r="F8">
        <v>8.1556770000000007</v>
      </c>
      <c r="G8">
        <v>231.46984399999999</v>
      </c>
      <c r="H8">
        <v>4.6780730000000004</v>
      </c>
      <c r="K8">
        <f>(11/200)</f>
        <v>5.5E-2</v>
      </c>
      <c r="L8">
        <f>(15/200)</f>
        <v>7.4999999999999997E-2</v>
      </c>
      <c r="M8">
        <f>(15/200)</f>
        <v>7.4999999999999997E-2</v>
      </c>
      <c r="N8">
        <f>(16/200)</f>
        <v>0.08</v>
      </c>
      <c r="P8">
        <f>(14/200)</f>
        <v>7.0000000000000007E-2</v>
      </c>
      <c r="Q8">
        <f>(11/200)</f>
        <v>5.5E-2</v>
      </c>
      <c r="R8">
        <f>(10/200)</f>
        <v>0.05</v>
      </c>
      <c r="S8">
        <f>(12/200)</f>
        <v>0.06</v>
      </c>
      <c r="U8">
        <f>0.055+0.07</f>
        <v>0.125</v>
      </c>
      <c r="V8">
        <f>0.075+0.055</f>
        <v>0.13</v>
      </c>
      <c r="W8">
        <f>0.075+0.05</f>
        <v>0.125</v>
      </c>
      <c r="X8">
        <f>0.08+0.06</f>
        <v>0.14000000000000001</v>
      </c>
      <c r="Z8">
        <f>SQRT((ABS($A$9-$A$8)^2+(ABS($B$9-$B$8)^2)))</f>
        <v>18.400677027470923</v>
      </c>
      <c r="AA8">
        <f>SQRT((ABS($C$9-$C$8)^2+(ABS($D$9-$D$8)^2)))</f>
        <v>21.203514646458959</v>
      </c>
      <c r="AB8">
        <f>SQRT((ABS($E$9-$E$8)^2+(ABS($F$9-$F$8)^2)))</f>
        <v>19.171825365860947</v>
      </c>
      <c r="AC8">
        <f>SQRT((ABS($G$9-$G$8)^2+(ABS($H$9-$H$8)^2)))</f>
        <v>20.723335217423685</v>
      </c>
      <c r="AJ8">
        <f>1/0.125</f>
        <v>8</v>
      </c>
      <c r="AK8">
        <f>1/0.13</f>
        <v>7.6923076923076916</v>
      </c>
      <c r="AL8">
        <f>1/0.125</f>
        <v>8</v>
      </c>
      <c r="AM8">
        <f>1/0.14</f>
        <v>7.1428571428571423</v>
      </c>
      <c r="AO8">
        <f>$Z8/$U8</f>
        <v>147.20541621976739</v>
      </c>
      <c r="AP8">
        <f>$AA8/$V8</f>
        <v>163.10395881891506</v>
      </c>
      <c r="AQ8">
        <f>$AB8/$W8</f>
        <v>153.37460292688758</v>
      </c>
      <c r="AR8">
        <f>$AC8/$X8</f>
        <v>148.02382298159773</v>
      </c>
      <c r="AV8">
        <f>((0.055/0.125)*100)</f>
        <v>44</v>
      </c>
      <c r="AW8">
        <f>((0.075/0.13)*100)</f>
        <v>57.692307692307686</v>
      </c>
      <c r="AX8">
        <f>((0.075/0.125)*100)</f>
        <v>60</v>
      </c>
      <c r="AY8">
        <f>((0.08/0.14)*100)</f>
        <v>57.142857142857139</v>
      </c>
      <c r="BA8">
        <f>((0.07/0.125)*100)</f>
        <v>56.000000000000007</v>
      </c>
      <c r="BB8">
        <f>((0.055/0.13)*100)</f>
        <v>42.307692307692307</v>
      </c>
      <c r="BC8">
        <f>((0.05/0.125)*100)</f>
        <v>40</v>
      </c>
      <c r="BD8">
        <f>((0.06/0.14)*100)</f>
        <v>42.857142857142847</v>
      </c>
      <c r="BF8">
        <f>ABS($B$8-$D$8)</f>
        <v>1.6079679999999996</v>
      </c>
      <c r="BG8">
        <f>ABS($F$8-$H$8)</f>
        <v>3.4776040000000004</v>
      </c>
      <c r="BL8">
        <f>SQRT((ABS($A$8-$E$9)^2+(ABS($B$8-$F$9)^2)))</f>
        <v>1.2006120269970639</v>
      </c>
      <c r="BM8">
        <f>SQRT((ABS($C$8-$G$8)^2+(ABS($D$8-$H$8)^2)))</f>
        <v>2.2022133837573654</v>
      </c>
      <c r="BO8">
        <f>SQRT((ABS($A$8-$G$9)^2+(ABS($B$8-$H$9)^2)))</f>
        <v>5.109883563361608</v>
      </c>
      <c r="BP8">
        <f>SQRT((ABS($C$8-$E$8)^2+(ABS($D$8-$F$8)^2)))</f>
        <v>6.2646105764671525</v>
      </c>
      <c r="BR8">
        <f>DEGREES(ACOS((4.71427118686568^2+19.1718253658609^2-16.273846019548^2)/(2*4.71427118686568*19.1718253658609)))</f>
        <v>46.273848387745595</v>
      </c>
      <c r="BS8">
        <f>DEGREES(ACOS((16.273846019548^2+20.7233352174237^2-5.80785157620519^2)/(2*16.273846019548*20.7233352174237)))</f>
        <v>11.666037672087517</v>
      </c>
      <c r="BU8">
        <v>11</v>
      </c>
      <c r="BV8">
        <v>1</v>
      </c>
      <c r="BW8">
        <v>2</v>
      </c>
      <c r="BX8">
        <v>8</v>
      </c>
      <c r="BY8">
        <v>15</v>
      </c>
      <c r="BZ8">
        <v>5</v>
      </c>
      <c r="CA8">
        <v>9</v>
      </c>
      <c r="CB8">
        <v>4</v>
      </c>
      <c r="CC8">
        <v>15</v>
      </c>
      <c r="CD8">
        <v>2</v>
      </c>
      <c r="CE8">
        <v>9</v>
      </c>
      <c r="CF8">
        <v>10</v>
      </c>
      <c r="CG8">
        <v>16</v>
      </c>
      <c r="CH8">
        <v>8</v>
      </c>
      <c r="CI8">
        <v>4</v>
      </c>
      <c r="CJ8">
        <v>10</v>
      </c>
      <c r="CL8">
        <v>14</v>
      </c>
      <c r="CM8">
        <v>4</v>
      </c>
      <c r="CN8">
        <v>1</v>
      </c>
      <c r="CO8">
        <v>6</v>
      </c>
      <c r="CP8">
        <v>11</v>
      </c>
      <c r="CQ8">
        <v>3</v>
      </c>
      <c r="CR8">
        <v>4</v>
      </c>
      <c r="CS8">
        <v>1</v>
      </c>
      <c r="CT8">
        <v>10</v>
      </c>
      <c r="CU8">
        <v>1</v>
      </c>
      <c r="CV8">
        <v>4</v>
      </c>
      <c r="CW8">
        <v>7</v>
      </c>
      <c r="CX8">
        <v>12</v>
      </c>
      <c r="CY8">
        <v>6</v>
      </c>
      <c r="CZ8">
        <v>1</v>
      </c>
      <c r="DA8">
        <v>7</v>
      </c>
      <c r="DC8">
        <f>((1/11)*100)</f>
        <v>9.0909090909090917</v>
      </c>
      <c r="DD8">
        <f>((2/11)*100)</f>
        <v>18.181818181818183</v>
      </c>
      <c r="DE8">
        <f>((8/11)*100)</f>
        <v>72.727272727272734</v>
      </c>
      <c r="DF8">
        <f>((5/15)*100)</f>
        <v>33.333333333333329</v>
      </c>
      <c r="DG8">
        <f>((9/15)*100)</f>
        <v>60</v>
      </c>
      <c r="DH8">
        <f>((4/15)*100)</f>
        <v>26.666666666666668</v>
      </c>
      <c r="DI8">
        <f>((2/15)*100)</f>
        <v>13.333333333333334</v>
      </c>
      <c r="DJ8">
        <f>((9/15)*100)</f>
        <v>60</v>
      </c>
      <c r="DK8">
        <f>((10/15)*100)</f>
        <v>66.666666666666657</v>
      </c>
      <c r="DL8">
        <f>((8/16)*100)</f>
        <v>50</v>
      </c>
      <c r="DM8">
        <f>((4/16)*100)</f>
        <v>25</v>
      </c>
      <c r="DN8">
        <f>((10/16)*100)</f>
        <v>62.5</v>
      </c>
      <c r="DP8">
        <f>((4/14)*100)</f>
        <v>28.571428571428569</v>
      </c>
      <c r="DQ8">
        <f>((1/14)*100)</f>
        <v>7.1428571428571423</v>
      </c>
      <c r="DR8">
        <f>((6/14)*100)</f>
        <v>42.857142857142854</v>
      </c>
      <c r="DS8">
        <f>((3/11)*100)</f>
        <v>27.27272727272727</v>
      </c>
      <c r="DT8">
        <f>((4/11)*100)</f>
        <v>36.363636363636367</v>
      </c>
      <c r="DU8">
        <f>((1/11)*100)</f>
        <v>9.0909090909090917</v>
      </c>
      <c r="DV8">
        <f>((1/10)*100)</f>
        <v>10</v>
      </c>
      <c r="DW8">
        <f>((4/10)*100)</f>
        <v>40</v>
      </c>
      <c r="DX8">
        <f>((7/10)*100)</f>
        <v>70</v>
      </c>
      <c r="DY8">
        <f>((6/12)*100)</f>
        <v>50</v>
      </c>
      <c r="DZ8">
        <f>((1/12)*100)</f>
        <v>8.3333333333333321</v>
      </c>
      <c r="EA8">
        <f>((7/12)*100)</f>
        <v>58.333333333333336</v>
      </c>
    </row>
    <row r="9" spans="1:131" x14ac:dyDescent="0.25">
      <c r="A9">
        <v>265.95718699999998</v>
      </c>
      <c r="B9">
        <v>6.0751039999999996</v>
      </c>
      <c r="C9">
        <v>254.851146</v>
      </c>
      <c r="D9">
        <v>4.2818750000000003</v>
      </c>
      <c r="E9">
        <v>247.45417</v>
      </c>
      <c r="F9">
        <v>7.7341139999999999</v>
      </c>
      <c r="G9">
        <v>252.19094000000001</v>
      </c>
      <c r="H9">
        <v>4.373437</v>
      </c>
      <c r="L9">
        <f>(13/200)</f>
        <v>6.5000000000000002E-2</v>
      </c>
      <c r="P9">
        <f>(19/200)</f>
        <v>9.5000000000000001E-2</v>
      </c>
      <c r="Q9">
        <f>(14/200)</f>
        <v>7.0000000000000007E-2</v>
      </c>
      <c r="R9">
        <f>(13/200)</f>
        <v>6.5000000000000002E-2</v>
      </c>
      <c r="S9">
        <f>(17/200)</f>
        <v>8.5000000000000006E-2</v>
      </c>
      <c r="V9">
        <f>0.065+0.07</f>
        <v>0.13500000000000001</v>
      </c>
      <c r="AA9">
        <f>SQRT((ABS($C$10-$C$9)^2+(ABS($D$10-$D$9)^2)))</f>
        <v>16.689123132465195</v>
      </c>
      <c r="AK9">
        <f>1/0.135</f>
        <v>7.4074074074074066</v>
      </c>
      <c r="AP9">
        <f>$AA9/$V9</f>
        <v>123.62313431455699</v>
      </c>
      <c r="AW9">
        <f>((0.065/0.135)*100)</f>
        <v>48.148148148148145</v>
      </c>
      <c r="BB9">
        <f>((0.07/0.135)*100)</f>
        <v>51.851851851851848</v>
      </c>
      <c r="BF9">
        <f>ABS($B$9-$D$9)</f>
        <v>1.7932289999999993</v>
      </c>
      <c r="BG9">
        <f>ABS($F$9-$H$9)</f>
        <v>3.3606769999999999</v>
      </c>
      <c r="BI9">
        <v>4.0048740000000009</v>
      </c>
      <c r="BJ9">
        <v>3.7710584999999996</v>
      </c>
      <c r="BM9">
        <f>SQRT((ABS($C$9-$G$9)^2+(ABS($D$9-$H$9)^2)))</f>
        <v>2.6617812761908022</v>
      </c>
      <c r="BP9">
        <f>SQRT((ABS($C$9-$E$9)^2+(ABS($D$9-$F$9)^2)))</f>
        <v>8.1629166391490813</v>
      </c>
      <c r="BY9">
        <v>13</v>
      </c>
      <c r="BZ9">
        <v>1</v>
      </c>
      <c r="CA9">
        <v>8</v>
      </c>
      <c r="CB9">
        <v>0</v>
      </c>
      <c r="CL9">
        <v>19</v>
      </c>
      <c r="CM9">
        <v>7</v>
      </c>
      <c r="CN9">
        <v>4</v>
      </c>
      <c r="CO9">
        <v>14</v>
      </c>
      <c r="CP9">
        <v>14</v>
      </c>
      <c r="CQ9">
        <v>4</v>
      </c>
      <c r="CR9">
        <v>8</v>
      </c>
      <c r="CS9">
        <v>2</v>
      </c>
      <c r="CT9">
        <v>13</v>
      </c>
      <c r="CU9">
        <v>4</v>
      </c>
      <c r="CV9">
        <v>8</v>
      </c>
      <c r="CW9">
        <v>7</v>
      </c>
      <c r="CX9">
        <v>17</v>
      </c>
      <c r="CY9">
        <v>14</v>
      </c>
      <c r="CZ9">
        <v>4</v>
      </c>
      <c r="DA9">
        <v>7</v>
      </c>
      <c r="DF9">
        <f>((1/13)*100)</f>
        <v>7.6923076923076925</v>
      </c>
      <c r="DG9">
        <f>((8/13)*100)</f>
        <v>61.53846153846154</v>
      </c>
      <c r="DH9">
        <f>((0/13)*100)</f>
        <v>0</v>
      </c>
      <c r="DP9">
        <f>((7/19)*100)</f>
        <v>36.84210526315789</v>
      </c>
      <c r="DQ9">
        <f>((4/19)*100)</f>
        <v>21.052631578947366</v>
      </c>
      <c r="DR9">
        <f>((14/19)*100)</f>
        <v>73.68421052631578</v>
      </c>
      <c r="DS9">
        <f>((4/14)*100)</f>
        <v>28.571428571428569</v>
      </c>
      <c r="DT9">
        <f>((8/14)*100)</f>
        <v>57.142857142857139</v>
      </c>
      <c r="DU9">
        <f>((2/14)*100)</f>
        <v>14.285714285714285</v>
      </c>
      <c r="DV9">
        <f>((4/13)*100)</f>
        <v>30.76923076923077</v>
      </c>
      <c r="DW9">
        <f>((8/13)*100)</f>
        <v>61.53846153846154</v>
      </c>
      <c r="DX9">
        <f>((7/13)*100)</f>
        <v>53.846153846153847</v>
      </c>
      <c r="DY9">
        <f>((14/17)*100)</f>
        <v>82.35294117647058</v>
      </c>
      <c r="DZ9">
        <f>((4/17)*100)</f>
        <v>23.52941176470588</v>
      </c>
      <c r="EA9">
        <f>((7/17)*100)</f>
        <v>41.17647058823529</v>
      </c>
    </row>
    <row r="10" spans="1:131" x14ac:dyDescent="0.25">
      <c r="C10">
        <v>271.540054</v>
      </c>
      <c r="D10">
        <v>4.3666140000000002</v>
      </c>
    </row>
    <row r="11" spans="1:131" x14ac:dyDescent="0.25">
      <c r="A11" t="s">
        <v>22</v>
      </c>
      <c r="B11" t="s">
        <v>22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BR11">
        <f>DEGREES(ACOS((13.8685639693258^2+23.9516227633664^2-10.5402249337502^2)/(2*13.8685639693258*23.9516227633664)))</f>
        <v>9.6642978907675214</v>
      </c>
      <c r="BS11">
        <f>DEGREES(ACOS((11.2775882146634^2+24.5478784654904^2-13.8685639693258^2)/(2*11.2775882146634*24.5478784654904)))</f>
        <v>13.90978102682986</v>
      </c>
    </row>
    <row r="12" spans="1:131" x14ac:dyDescent="0.25">
      <c r="A12">
        <v>229.564323</v>
      </c>
      <c r="B12">
        <v>6.8145829999999998</v>
      </c>
      <c r="C12">
        <v>240.78067899999999</v>
      </c>
      <c r="D12">
        <v>7.3240100000000004</v>
      </c>
      <c r="E12">
        <v>231.66541799999999</v>
      </c>
      <c r="F12">
        <v>5.6321349999999999</v>
      </c>
      <c r="G12">
        <v>242.50875099999999</v>
      </c>
      <c r="H12">
        <v>8.7315100000000001</v>
      </c>
      <c r="K12">
        <f>(18/200)</f>
        <v>0.09</v>
      </c>
      <c r="L12">
        <f>(19/200)</f>
        <v>9.5000000000000001E-2</v>
      </c>
      <c r="M12">
        <f>(17/200)</f>
        <v>8.5000000000000006E-2</v>
      </c>
      <c r="N12">
        <f>(19/200)</f>
        <v>9.5000000000000001E-2</v>
      </c>
      <c r="P12">
        <f>(12/200)</f>
        <v>0.06</v>
      </c>
      <c r="Q12">
        <f>(15/200)</f>
        <v>7.4999999999999997E-2</v>
      </c>
      <c r="R12">
        <f>(12/200)</f>
        <v>0.06</v>
      </c>
      <c r="S12">
        <f>(14/200)</f>
        <v>7.0000000000000007E-2</v>
      </c>
      <c r="U12">
        <f>0.09+0.06</f>
        <v>0.15</v>
      </c>
      <c r="V12">
        <f>0.095+0.075</f>
        <v>0.16999999999999998</v>
      </c>
      <c r="W12">
        <f>0.085+0.06</f>
        <v>0.14500000000000002</v>
      </c>
      <c r="X12">
        <f>0.095+0.07</f>
        <v>0.16500000000000001</v>
      </c>
      <c r="Z12">
        <f>SQRT((ABS($A$13-$A$12)^2+(ABS($B$13-$B$12)^2)))</f>
        <v>22.906900785290244</v>
      </c>
      <c r="AA12">
        <f>SQRT((ABS($C$13-$C$12)^2+(ABS($D$13-$D$12)^2)))</f>
        <v>23.113482535402063</v>
      </c>
      <c r="AB12">
        <f>SQRT((ABS($E$13-$E$12)^2+(ABS($F$13-$F$12)^2)))</f>
        <v>23.951622763366441</v>
      </c>
      <c r="AC12">
        <f>SQRT((ABS($G$13-$G$12)^2+(ABS($H$13-$H$12)^2)))</f>
        <v>24.54787846549042</v>
      </c>
      <c r="AJ12">
        <f>1/0.15</f>
        <v>6.666666666666667</v>
      </c>
      <c r="AK12">
        <f>1/0.17</f>
        <v>5.8823529411764701</v>
      </c>
      <c r="AL12">
        <f>1/0.145</f>
        <v>6.8965517241379315</v>
      </c>
      <c r="AM12">
        <f>1/0.165</f>
        <v>6.0606060606060606</v>
      </c>
      <c r="AO12">
        <f>$Z12/$U12</f>
        <v>152.71267190193495</v>
      </c>
      <c r="AP12">
        <f>$AA12/$V12</f>
        <v>135.96166197295332</v>
      </c>
      <c r="AQ12">
        <f>$AB12/$W12</f>
        <v>165.18360526459611</v>
      </c>
      <c r="AR12">
        <f>$AC12/$X12</f>
        <v>148.77502100297224</v>
      </c>
      <c r="AV12">
        <f>((0.09/0.15)*100)</f>
        <v>60</v>
      </c>
      <c r="AW12">
        <f>((0.095/0.17)*100)</f>
        <v>55.882352941176471</v>
      </c>
      <c r="AX12">
        <f>((0.085/0.145)*100)</f>
        <v>58.62068965517242</v>
      </c>
      <c r="AY12">
        <f>((0.095/0.165)*100)</f>
        <v>57.575757575757571</v>
      </c>
      <c r="BA12">
        <f>((0.06/0.15)*100)</f>
        <v>40</v>
      </c>
      <c r="BB12">
        <f>((0.075/0.17)*100)</f>
        <v>44.117647058823522</v>
      </c>
      <c r="BC12">
        <f>((0.06/0.145)*100)</f>
        <v>41.379310344827587</v>
      </c>
      <c r="BD12">
        <f>((0.07/0.165)*100)</f>
        <v>42.424242424242422</v>
      </c>
      <c r="BF12">
        <f>ABS($B$12-$D$12)</f>
        <v>0.50942700000000052</v>
      </c>
      <c r="BG12">
        <f>ABS($F$12-$H$12)</f>
        <v>3.0993750000000002</v>
      </c>
      <c r="BL12">
        <f>SQRT((ABS($A$12-$E$12)^2+(ABS($B$12-$F$12)^2)))</f>
        <v>2.410971478829425</v>
      </c>
      <c r="BM12">
        <f>SQRT((ABS($C$12-$G$12)^2+(ABS($D$12-$H$12)^2)))</f>
        <v>2.228741592734337</v>
      </c>
      <c r="BO12">
        <f>SQRT((ABS($A$12-$G$13)^2+(ABS($B$12-$H$13)^2)))</f>
        <v>11.634645018038148</v>
      </c>
      <c r="BP12">
        <f>SQRT((ABS($C$12-$E$12)^2+(ABS($D$12-$F$12)^2)))</f>
        <v>9.2709451575201367</v>
      </c>
      <c r="BR12">
        <f>DEGREES(ACOS((20.9843283908113^2+22.6018796441899^2-3.61397078279904^2)/(2*20.9843283908113*22.6018796441899)))</f>
        <v>8.5102446207808953</v>
      </c>
      <c r="BS12">
        <f>DEGREES(ACOS((10.5402249337502^2+31.1870321938106^2-20.9843283908113^2)/(2*10.5402249337502*31.1870321938106)))</f>
        <v>11.867161277269251</v>
      </c>
      <c r="BU12">
        <v>18</v>
      </c>
      <c r="BV12">
        <v>7</v>
      </c>
      <c r="BW12">
        <v>7</v>
      </c>
      <c r="BX12">
        <v>17</v>
      </c>
      <c r="BY12">
        <v>19</v>
      </c>
      <c r="BZ12">
        <v>7</v>
      </c>
      <c r="CA12">
        <v>13</v>
      </c>
      <c r="CB12">
        <v>7</v>
      </c>
      <c r="CC12">
        <v>17</v>
      </c>
      <c r="CD12">
        <v>8</v>
      </c>
      <c r="CE12">
        <v>12</v>
      </c>
      <c r="CF12">
        <v>7</v>
      </c>
      <c r="CG12">
        <v>19</v>
      </c>
      <c r="CH12">
        <v>17</v>
      </c>
      <c r="CI12">
        <v>8</v>
      </c>
      <c r="CJ12">
        <v>7</v>
      </c>
      <c r="CL12">
        <v>12</v>
      </c>
      <c r="CM12">
        <v>0</v>
      </c>
      <c r="CN12">
        <v>1</v>
      </c>
      <c r="CO12">
        <v>10</v>
      </c>
      <c r="CP12">
        <v>15</v>
      </c>
      <c r="CQ12">
        <v>0</v>
      </c>
      <c r="CR12">
        <v>0</v>
      </c>
      <c r="CS12">
        <v>2</v>
      </c>
      <c r="CT12">
        <v>12</v>
      </c>
      <c r="CU12">
        <v>1</v>
      </c>
      <c r="CV12">
        <v>6</v>
      </c>
      <c r="CW12">
        <v>0</v>
      </c>
      <c r="CX12">
        <v>14</v>
      </c>
      <c r="CY12">
        <v>10</v>
      </c>
      <c r="CZ12">
        <v>2</v>
      </c>
      <c r="DA12">
        <v>0</v>
      </c>
      <c r="DC12">
        <f>((7/18)*100)</f>
        <v>38.888888888888893</v>
      </c>
      <c r="DD12">
        <f>((7/18)*100)</f>
        <v>38.888888888888893</v>
      </c>
      <c r="DE12">
        <f>((17/18)*100)</f>
        <v>94.444444444444443</v>
      </c>
      <c r="DF12">
        <f>((7/19)*100)</f>
        <v>36.84210526315789</v>
      </c>
      <c r="DG12">
        <f>((13/19)*100)</f>
        <v>68.421052631578945</v>
      </c>
      <c r="DH12">
        <f>((7/19)*100)</f>
        <v>36.84210526315789</v>
      </c>
      <c r="DI12">
        <f>((8/17)*100)</f>
        <v>47.058823529411761</v>
      </c>
      <c r="DJ12">
        <f>((12/17)*100)</f>
        <v>70.588235294117652</v>
      </c>
      <c r="DK12">
        <f>((7/17)*100)</f>
        <v>41.17647058823529</v>
      </c>
      <c r="DL12">
        <f>((17/19)*100)</f>
        <v>89.473684210526315</v>
      </c>
      <c r="DM12">
        <f>((8/19)*100)</f>
        <v>42.105263157894733</v>
      </c>
      <c r="DN12">
        <f>((7/19)*100)</f>
        <v>36.84210526315789</v>
      </c>
      <c r="DP12">
        <f>((0/12)*100)</f>
        <v>0</v>
      </c>
      <c r="DQ12">
        <f>((1/12)*100)</f>
        <v>8.3333333333333321</v>
      </c>
      <c r="DR12">
        <f>((10/12)*100)</f>
        <v>83.333333333333343</v>
      </c>
      <c r="DS12">
        <f>((0/15)*100)</f>
        <v>0</v>
      </c>
      <c r="DT12">
        <f>((0/15)*100)</f>
        <v>0</v>
      </c>
      <c r="DU12">
        <f>((2/15)*100)</f>
        <v>13.333333333333334</v>
      </c>
      <c r="DV12">
        <f>((1/12)*100)</f>
        <v>8.3333333333333321</v>
      </c>
      <c r="DW12">
        <f>((6/12)*100)</f>
        <v>50</v>
      </c>
      <c r="DX12">
        <f>((0/12)*100)</f>
        <v>0</v>
      </c>
      <c r="DY12">
        <f>((10/14)*100)</f>
        <v>71.428571428571431</v>
      </c>
      <c r="DZ12">
        <f>((2/14)*100)</f>
        <v>14.285714285714285</v>
      </c>
      <c r="EA12">
        <f>((0/14)*100)</f>
        <v>0</v>
      </c>
    </row>
    <row r="13" spans="1:131" x14ac:dyDescent="0.25">
      <c r="A13">
        <v>206.67102599999998</v>
      </c>
      <c r="B13">
        <v>6.0252439999999998</v>
      </c>
      <c r="C13">
        <v>217.67192800000001</v>
      </c>
      <c r="D13">
        <v>6.8563539999999996</v>
      </c>
      <c r="E13">
        <v>207.71447999999998</v>
      </c>
      <c r="F13">
        <v>5.451022</v>
      </c>
      <c r="G13">
        <v>217.97645900000001</v>
      </c>
      <c r="H13">
        <v>7.8568749999999996</v>
      </c>
      <c r="K13">
        <f>(14/200)</f>
        <v>7.0000000000000007E-2</v>
      </c>
      <c r="L13">
        <f>(15/200)</f>
        <v>7.4999999999999997E-2</v>
      </c>
      <c r="M13">
        <f>(12/200)</f>
        <v>0.06</v>
      </c>
      <c r="N13">
        <f>(20/200)</f>
        <v>0.1</v>
      </c>
      <c r="P13">
        <f>(9/200)</f>
        <v>4.4999999999999998E-2</v>
      </c>
      <c r="Q13">
        <f>(11/200)</f>
        <v>5.5E-2</v>
      </c>
      <c r="R13">
        <f>(9/200)</f>
        <v>4.4999999999999998E-2</v>
      </c>
      <c r="S13">
        <f>(10/200)</f>
        <v>0.05</v>
      </c>
      <c r="U13">
        <f>0.07+0.045</f>
        <v>0.115</v>
      </c>
      <c r="V13">
        <f>0.075+0.055</f>
        <v>0.13</v>
      </c>
      <c r="W13">
        <f>0.06+0.045</f>
        <v>0.105</v>
      </c>
      <c r="X13">
        <f>0.1+0.05</f>
        <v>0.15000000000000002</v>
      </c>
      <c r="Z13">
        <f>SQRT((ABS($A$14-$A$13)^2+(ABS($B$14-$B$13)^2)))</f>
        <v>24.494230938148014</v>
      </c>
      <c r="AA13">
        <f>SQRT((ABS($C$14-$C$13)^2+(ABS($D$14-$D$13)^2)))</f>
        <v>24.848399589803062</v>
      </c>
      <c r="AB13">
        <f>SQRT((ABS($E$14-$E$13)^2+(ABS($F$14-$F$13)^2)))</f>
        <v>22.601879644189875</v>
      </c>
      <c r="AC13">
        <f>SQRT((ABS($G$14-$G$13)^2+(ABS($H$14-$H$13)^2)))</f>
        <v>31.187032193810612</v>
      </c>
      <c r="AJ13">
        <f>1/0.115</f>
        <v>8.695652173913043</v>
      </c>
      <c r="AK13">
        <f>1/0.13</f>
        <v>7.6923076923076916</v>
      </c>
      <c r="AL13">
        <f>1/0.105</f>
        <v>9.5238095238095237</v>
      </c>
      <c r="AM13">
        <f>1/0.15</f>
        <v>6.666666666666667</v>
      </c>
      <c r="AO13">
        <f>$Z13/$U13</f>
        <v>212.99331250563489</v>
      </c>
      <c r="AP13">
        <f>$AA13/$V13</f>
        <v>191.14153530617739</v>
      </c>
      <c r="AQ13">
        <f>$AB13/$W13</f>
        <v>215.25599661133217</v>
      </c>
      <c r="AR13">
        <f>$AC13/$X13</f>
        <v>207.91354795873738</v>
      </c>
      <c r="AV13">
        <f>((0.07/0.115)*100)</f>
        <v>60.869565217391312</v>
      </c>
      <c r="AW13">
        <f>((0.075/0.13)*100)</f>
        <v>57.692307692307686</v>
      </c>
      <c r="AX13">
        <f>((0.06/0.105)*100)</f>
        <v>57.142857142857139</v>
      </c>
      <c r="AY13">
        <f>((0.1/0.15)*100)</f>
        <v>66.666666666666671</v>
      </c>
      <c r="BA13">
        <f>((0.045/0.115)*100)</f>
        <v>39.130434782608688</v>
      </c>
      <c r="BB13">
        <f>((0.055/0.13)*100)</f>
        <v>42.307692307692307</v>
      </c>
      <c r="BC13">
        <f>((0.045/0.105)*100)</f>
        <v>42.857142857142854</v>
      </c>
      <c r="BD13">
        <f>((0.05/0.15)*100)</f>
        <v>33.333333333333336</v>
      </c>
      <c r="BF13">
        <f>ABS($B$13-$D$13)</f>
        <v>0.83110999999999979</v>
      </c>
      <c r="BG13">
        <f>ABS($F$13-$H$13)</f>
        <v>2.4058529999999996</v>
      </c>
      <c r="BL13">
        <f>SQRT((ABS($A$13-$E$13)^2+(ABS($B$13-$F$13)^2)))</f>
        <v>1.1910193765846102</v>
      </c>
      <c r="BM13">
        <f>SQRT((ABS($C$13-$G$13)^2+(ABS($D$13-$H$13)^2)))</f>
        <v>1.0458400458014592</v>
      </c>
      <c r="BO13">
        <f>SQRT((ABS($A$13-$G$14)^2+(ABS($B$13-$H$14)^2)))</f>
        <v>19.904168762942319</v>
      </c>
      <c r="BP13">
        <f>SQRT((ABS($C$13-$E$13)^2+(ABS($D$13-$F$13)^2)))</f>
        <v>10.056128912406033</v>
      </c>
      <c r="BR13">
        <f>DEGREES(ACOS((20.1979244451745^2+22.1969129974822^2-3.70924564568189^2)/(2*20.1979244451745*22.1969129974822)))</f>
        <v>8.4625137708942137</v>
      </c>
      <c r="BS13">
        <f>DEGREES(ACOS((3.61397078279904^2+21.5399822149717^2-20.1979244451745^2)/(2*3.61397078279904*21.5399822149717)))</f>
        <v>63.661475274142013</v>
      </c>
      <c r="BU13">
        <v>14</v>
      </c>
      <c r="BV13">
        <v>5</v>
      </c>
      <c r="BW13">
        <v>5</v>
      </c>
      <c r="BX13">
        <v>14</v>
      </c>
      <c r="BY13">
        <v>15</v>
      </c>
      <c r="BZ13">
        <v>6</v>
      </c>
      <c r="CA13">
        <v>12</v>
      </c>
      <c r="CB13">
        <v>5</v>
      </c>
      <c r="CC13">
        <v>12</v>
      </c>
      <c r="CD13">
        <v>4</v>
      </c>
      <c r="CE13">
        <v>9</v>
      </c>
      <c r="CF13">
        <v>10</v>
      </c>
      <c r="CG13">
        <v>20</v>
      </c>
      <c r="CH13">
        <v>14</v>
      </c>
      <c r="CI13">
        <v>11</v>
      </c>
      <c r="CJ13">
        <v>11</v>
      </c>
      <c r="CL13">
        <v>9</v>
      </c>
      <c r="CM13">
        <v>0</v>
      </c>
      <c r="CN13">
        <v>0</v>
      </c>
      <c r="CO13">
        <v>9</v>
      </c>
      <c r="CP13">
        <v>11</v>
      </c>
      <c r="CQ13">
        <v>0</v>
      </c>
      <c r="CR13">
        <v>6</v>
      </c>
      <c r="CS13">
        <v>0</v>
      </c>
      <c r="CT13">
        <v>9</v>
      </c>
      <c r="CU13">
        <v>0</v>
      </c>
      <c r="CV13">
        <v>6</v>
      </c>
      <c r="CW13">
        <v>0</v>
      </c>
      <c r="CX13">
        <v>10</v>
      </c>
      <c r="CY13">
        <v>9</v>
      </c>
      <c r="CZ13">
        <v>0</v>
      </c>
      <c r="DA13">
        <v>0</v>
      </c>
      <c r="DC13">
        <f>((5/14)*100)</f>
        <v>35.714285714285715</v>
      </c>
      <c r="DD13">
        <f>((5/14)*100)</f>
        <v>35.714285714285715</v>
      </c>
      <c r="DE13">
        <f>((14/14)*100)</f>
        <v>100</v>
      </c>
      <c r="DF13">
        <f>((6/15)*100)</f>
        <v>40</v>
      </c>
      <c r="DG13">
        <f>((12/15)*100)</f>
        <v>80</v>
      </c>
      <c r="DH13">
        <f>((5/15)*100)</f>
        <v>33.333333333333329</v>
      </c>
      <c r="DI13">
        <f>((4/12)*100)</f>
        <v>33.333333333333329</v>
      </c>
      <c r="DJ13">
        <f>((9/12)*100)</f>
        <v>75</v>
      </c>
      <c r="DK13">
        <f>((10/12)*100)</f>
        <v>83.333333333333343</v>
      </c>
      <c r="DL13">
        <f>((14/20)*100)</f>
        <v>70</v>
      </c>
      <c r="DM13">
        <f>((11/20)*100)</f>
        <v>55.000000000000007</v>
      </c>
      <c r="DN13">
        <f>((11/20)*100)</f>
        <v>55.000000000000007</v>
      </c>
      <c r="DP13">
        <f>((0/9)*100)</f>
        <v>0</v>
      </c>
      <c r="DQ13">
        <f>((0/9)*100)</f>
        <v>0</v>
      </c>
      <c r="DR13">
        <f>((9/9)*100)</f>
        <v>100</v>
      </c>
      <c r="DS13">
        <f>((0/11)*100)</f>
        <v>0</v>
      </c>
      <c r="DT13">
        <f>((6/11)*100)</f>
        <v>54.54545454545454</v>
      </c>
      <c r="DU13">
        <f>((0/11)*100)</f>
        <v>0</v>
      </c>
      <c r="DV13">
        <f>((0/9)*100)</f>
        <v>0</v>
      </c>
      <c r="DW13">
        <f>((6/9)*100)</f>
        <v>66.666666666666657</v>
      </c>
      <c r="DX13">
        <f>((0/9)*100)</f>
        <v>0</v>
      </c>
      <c r="DY13">
        <f>((9/10)*100)</f>
        <v>90</v>
      </c>
      <c r="DZ13">
        <f>((0/10)*100)</f>
        <v>0</v>
      </c>
      <c r="EA13">
        <f>((0/10)*100)</f>
        <v>0</v>
      </c>
    </row>
    <row r="14" spans="1:131" x14ac:dyDescent="0.25">
      <c r="A14">
        <v>182.292834</v>
      </c>
      <c r="B14">
        <v>3.6438359999999999</v>
      </c>
      <c r="C14">
        <v>192.82574700000001</v>
      </c>
      <c r="D14">
        <v>6.5243120000000001</v>
      </c>
      <c r="E14">
        <v>185.16517099999999</v>
      </c>
      <c r="F14">
        <v>3.910364</v>
      </c>
      <c r="G14">
        <v>186.79779300000001</v>
      </c>
      <c r="H14">
        <v>7.1345429999999999</v>
      </c>
      <c r="K14">
        <f>(14/200)</f>
        <v>7.0000000000000007E-2</v>
      </c>
      <c r="L14">
        <f>(15/200)</f>
        <v>7.4999999999999997E-2</v>
      </c>
      <c r="M14">
        <f>(13/200)</f>
        <v>6.5000000000000002E-2</v>
      </c>
      <c r="N14">
        <f>(14/200)</f>
        <v>7.0000000000000007E-2</v>
      </c>
      <c r="P14">
        <f>(9/200)</f>
        <v>4.4999999999999998E-2</v>
      </c>
      <c r="Q14">
        <f>(9/200)</f>
        <v>4.4999999999999998E-2</v>
      </c>
      <c r="R14">
        <f>(9/200)</f>
        <v>4.4999999999999998E-2</v>
      </c>
      <c r="S14">
        <f>(8/200)</f>
        <v>0.04</v>
      </c>
      <c r="U14">
        <f>0.07+0.045</f>
        <v>0.115</v>
      </c>
      <c r="V14">
        <f>0.075+0.045</f>
        <v>0.12</v>
      </c>
      <c r="W14">
        <f>0.065+0.045</f>
        <v>0.11</v>
      </c>
      <c r="X14">
        <f>0.07+0.04</f>
        <v>0.11000000000000001</v>
      </c>
      <c r="Z14">
        <f>SQRT((ABS($A$15-$A$14)^2+(ABS($B$15-$B$14)^2)))</f>
        <v>22.563113586820879</v>
      </c>
      <c r="AA14">
        <f>SQRT((ABS($C$15-$C$14)^2+(ABS($D$15-$D$14)^2)))</f>
        <v>25.744669386542551</v>
      </c>
      <c r="AB14">
        <f>SQRT((ABS($E$15-$E$14)^2+(ABS($F$15-$F$14)^2)))</f>
        <v>22.196912997482169</v>
      </c>
      <c r="AC14">
        <f>SQRT((ABS($G$15-$G$14)^2+(ABS($H$15-$H$14)^2)))</f>
        <v>21.539982214971733</v>
      </c>
      <c r="AJ14">
        <f>1/0.115</f>
        <v>8.695652173913043</v>
      </c>
      <c r="AK14">
        <f>1/0.12</f>
        <v>8.3333333333333339</v>
      </c>
      <c r="AL14">
        <f>1/0.11</f>
        <v>9.0909090909090917</v>
      </c>
      <c r="AM14">
        <f>1/0.11</f>
        <v>9.0909090909090917</v>
      </c>
      <c r="AO14">
        <f>$Z14/$U14</f>
        <v>196.20098771148591</v>
      </c>
      <c r="AP14">
        <f>$AA14/$V14</f>
        <v>214.53891155452126</v>
      </c>
      <c r="AQ14">
        <f>$AB14/$W14</f>
        <v>201.79011815892881</v>
      </c>
      <c r="AR14">
        <f>$AC14/$X14</f>
        <v>195.81802013610664</v>
      </c>
      <c r="AV14">
        <f>((0.07/0.115)*100)</f>
        <v>60.869565217391312</v>
      </c>
      <c r="AW14">
        <f>((0.075/0.12)*100)</f>
        <v>62.5</v>
      </c>
      <c r="AX14">
        <f>((0.065/0.11)*100)</f>
        <v>59.090909090909093</v>
      </c>
      <c r="AY14">
        <f>((0.07/0.11)*100)</f>
        <v>63.636363636363647</v>
      </c>
      <c r="BA14">
        <f>((0.045/0.115)*100)</f>
        <v>39.130434782608688</v>
      </c>
      <c r="BB14">
        <f>((0.045/0.12)*100)</f>
        <v>37.5</v>
      </c>
      <c r="BC14">
        <f>((0.045/0.11)*100)</f>
        <v>40.909090909090907</v>
      </c>
      <c r="BD14">
        <f>((0.04/0.11)*100)</f>
        <v>36.363636363636367</v>
      </c>
      <c r="BF14">
        <f>ABS($B$14-$D$14)</f>
        <v>2.8804760000000003</v>
      </c>
      <c r="BG14">
        <f>ABS($F$14-$H$14)</f>
        <v>3.2241789999999999</v>
      </c>
      <c r="BL14">
        <f>SQRT((ABS($A$14-$E$14)^2+(ABS($B$14-$F$14)^2)))</f>
        <v>2.8846762411669227</v>
      </c>
      <c r="BM14">
        <f>SQRT((ABS($C$14-$G$14)^2+(ABS($D$14-$H$14)^2)))</f>
        <v>6.0587631823233465</v>
      </c>
      <c r="BO14">
        <f>SQRT((ABS($A$14-$G$14)^2+(ABS($B$14-$H$14)^2)))</f>
        <v>5.6990956257576624</v>
      </c>
      <c r="BP14">
        <f>SQRT((ABS($C$14-$E$14)^2+(ABS($D$14-$F$14)^2)))</f>
        <v>8.0942664150916297</v>
      </c>
      <c r="BR14">
        <f>DEGREES(ACOS((14.0540302268143^2+26.4204217339363^2-13.8387320311691^2)/(2*14.0540302268143*26.4204217339363)))</f>
        <v>18.550175646521854</v>
      </c>
      <c r="BS14">
        <f>DEGREES(ACOS((3.70924564568189^2+15.893936533391^2-14.0540302268143^2)/(2*3.70924564568189*15.893936533391)))</f>
        <v>54.266975845709716</v>
      </c>
      <c r="BU14">
        <v>14</v>
      </c>
      <c r="BV14">
        <v>5</v>
      </c>
      <c r="BW14">
        <v>6</v>
      </c>
      <c r="BX14">
        <v>9</v>
      </c>
      <c r="BY14">
        <v>15</v>
      </c>
      <c r="BZ14">
        <v>6</v>
      </c>
      <c r="CA14">
        <v>9</v>
      </c>
      <c r="CB14">
        <v>7</v>
      </c>
      <c r="CC14">
        <v>13</v>
      </c>
      <c r="CD14">
        <v>6</v>
      </c>
      <c r="CE14">
        <v>5</v>
      </c>
      <c r="CF14">
        <v>11</v>
      </c>
      <c r="CG14">
        <v>14</v>
      </c>
      <c r="CH14">
        <v>9</v>
      </c>
      <c r="CI14">
        <v>3</v>
      </c>
      <c r="CJ14">
        <v>11</v>
      </c>
      <c r="CL14">
        <v>9</v>
      </c>
      <c r="CM14">
        <v>0</v>
      </c>
      <c r="CN14">
        <v>1</v>
      </c>
      <c r="CO14">
        <v>3</v>
      </c>
      <c r="CP14">
        <v>9</v>
      </c>
      <c r="CQ14">
        <v>0</v>
      </c>
      <c r="CR14">
        <v>6</v>
      </c>
      <c r="CS14">
        <v>0</v>
      </c>
      <c r="CT14">
        <v>9</v>
      </c>
      <c r="CU14">
        <v>1</v>
      </c>
      <c r="CV14">
        <v>3</v>
      </c>
      <c r="CW14">
        <v>6</v>
      </c>
      <c r="CX14">
        <v>8</v>
      </c>
      <c r="CY14">
        <v>3</v>
      </c>
      <c r="CZ14">
        <v>0</v>
      </c>
      <c r="DA14">
        <v>6</v>
      </c>
      <c r="DC14">
        <f>((5/14)*100)</f>
        <v>35.714285714285715</v>
      </c>
      <c r="DD14">
        <f>((6/14)*100)</f>
        <v>42.857142857142854</v>
      </c>
      <c r="DE14">
        <f>((9/14)*100)</f>
        <v>64.285714285714292</v>
      </c>
      <c r="DF14">
        <f>((6/15)*100)</f>
        <v>40</v>
      </c>
      <c r="DG14">
        <f>((9/15)*100)</f>
        <v>60</v>
      </c>
      <c r="DH14">
        <f>((7/15)*100)</f>
        <v>46.666666666666664</v>
      </c>
      <c r="DI14">
        <f>((6/13)*100)</f>
        <v>46.153846153846153</v>
      </c>
      <c r="DJ14">
        <f>((5/13)*100)</f>
        <v>38.461538461538467</v>
      </c>
      <c r="DK14">
        <f>((11/13)*100)</f>
        <v>84.615384615384613</v>
      </c>
      <c r="DL14">
        <f>((9/14)*100)</f>
        <v>64.285714285714292</v>
      </c>
      <c r="DM14">
        <f>((3/14)*100)</f>
        <v>21.428571428571427</v>
      </c>
      <c r="DN14">
        <f>((11/14)*100)</f>
        <v>78.571428571428569</v>
      </c>
      <c r="DP14">
        <f>((0/9)*100)</f>
        <v>0</v>
      </c>
      <c r="DQ14">
        <f>((1/9)*100)</f>
        <v>11.111111111111111</v>
      </c>
      <c r="DR14">
        <f>((3/9)*100)</f>
        <v>33.333333333333329</v>
      </c>
      <c r="DS14">
        <f>((0/9)*100)</f>
        <v>0</v>
      </c>
      <c r="DT14">
        <f>((6/9)*100)</f>
        <v>66.666666666666657</v>
      </c>
      <c r="DU14">
        <f>((0/9)*100)</f>
        <v>0</v>
      </c>
      <c r="DV14">
        <f>((1/9)*100)</f>
        <v>11.111111111111111</v>
      </c>
      <c r="DW14">
        <f>((3/9)*100)</f>
        <v>33.333333333333329</v>
      </c>
      <c r="DX14">
        <f>((6/9)*100)</f>
        <v>66.666666666666657</v>
      </c>
      <c r="DY14">
        <f>((3/8)*100)</f>
        <v>37.5</v>
      </c>
      <c r="DZ14">
        <f>((0/8)*100)</f>
        <v>0</v>
      </c>
      <c r="EA14">
        <f>((6/8)*100)</f>
        <v>75</v>
      </c>
    </row>
    <row r="15" spans="1:131" x14ac:dyDescent="0.25">
      <c r="A15">
        <v>159.745384</v>
      </c>
      <c r="B15">
        <v>4.4844270000000002</v>
      </c>
      <c r="C15">
        <v>167.081513</v>
      </c>
      <c r="D15">
        <v>6.6740370000000002</v>
      </c>
      <c r="E15">
        <v>162.97381899999999</v>
      </c>
      <c r="F15">
        <v>4.407197</v>
      </c>
      <c r="G15">
        <v>165.25869</v>
      </c>
      <c r="H15">
        <v>7.3291599999999999</v>
      </c>
      <c r="K15">
        <f>(15/200)</f>
        <v>7.4999999999999997E-2</v>
      </c>
      <c r="L15">
        <f>(13/200)</f>
        <v>6.5000000000000002E-2</v>
      </c>
      <c r="M15">
        <f>(14/200)</f>
        <v>7.0000000000000007E-2</v>
      </c>
      <c r="N15">
        <f>(14/200)</f>
        <v>7.0000000000000007E-2</v>
      </c>
      <c r="P15">
        <f>(9/200)</f>
        <v>4.4999999999999998E-2</v>
      </c>
      <c r="Q15">
        <f>(11/200)</f>
        <v>5.5E-2</v>
      </c>
      <c r="R15">
        <f>(10/200)</f>
        <v>0.05</v>
      </c>
      <c r="S15">
        <f>(9/200)</f>
        <v>4.4999999999999998E-2</v>
      </c>
      <c r="U15">
        <f>0.075+0.045</f>
        <v>0.12</v>
      </c>
      <c r="V15">
        <f>0.065+0.055</f>
        <v>0.12</v>
      </c>
      <c r="W15">
        <f>0.07+0.05</f>
        <v>0.12000000000000001</v>
      </c>
      <c r="X15">
        <f>0.07+0.045</f>
        <v>0.115</v>
      </c>
      <c r="Z15">
        <f>SQRT((ABS($A$16-$A$15)^2+(ABS($B$16-$B$15)^2)))</f>
        <v>26.119860265248352</v>
      </c>
      <c r="AA15">
        <f>SQRT((ABS($C$16-$C$15)^2+(ABS($D$16-$D$15)^2)))</f>
        <v>17.202530644117619</v>
      </c>
      <c r="AB15">
        <f>SQRT((ABS($E$16-$E$15)^2+(ABS($F$16-$F$15)^2)))</f>
        <v>26.420421733936333</v>
      </c>
      <c r="AC15">
        <f>SQRT((ABS($G$16-$G$15)^2+(ABS($H$16-$H$15)^2)))</f>
        <v>15.89393653339101</v>
      </c>
      <c r="AJ15">
        <f>1/0.12</f>
        <v>8.3333333333333339</v>
      </c>
      <c r="AK15">
        <f>1/0.12</f>
        <v>8.3333333333333339</v>
      </c>
      <c r="AL15">
        <f>1/0.12</f>
        <v>8.3333333333333339</v>
      </c>
      <c r="AM15">
        <f>1/0.115</f>
        <v>8.695652173913043</v>
      </c>
      <c r="AO15">
        <f>$Z15/$U15</f>
        <v>217.66550221040293</v>
      </c>
      <c r="AP15">
        <f>$AA15/$V15</f>
        <v>143.3544220343135</v>
      </c>
      <c r="AQ15">
        <f>$AB15/$W15</f>
        <v>220.17018111613609</v>
      </c>
      <c r="AR15">
        <f>$AC15/$X15</f>
        <v>138.20814376861748</v>
      </c>
      <c r="AV15">
        <f>((0.075/0.12)*100)</f>
        <v>62.5</v>
      </c>
      <c r="AW15">
        <f>((0.065/0.12)*100)</f>
        <v>54.166666666666671</v>
      </c>
      <c r="AX15">
        <f>((0.07/0.12)*100)</f>
        <v>58.333333333333336</v>
      </c>
      <c r="AY15">
        <f>((0.07/0.115)*100)</f>
        <v>60.869565217391312</v>
      </c>
      <c r="BA15">
        <f>((0.045/0.12)*100)</f>
        <v>37.5</v>
      </c>
      <c r="BB15">
        <f>((0.055/0.12)*100)</f>
        <v>45.833333333333336</v>
      </c>
      <c r="BC15">
        <f>((0.05/0.12)*100)</f>
        <v>41.666666666666671</v>
      </c>
      <c r="BD15">
        <f>((0.045/0.115)*100)</f>
        <v>39.130434782608688</v>
      </c>
      <c r="BF15">
        <f>ABS($B$15-$D$15)</f>
        <v>2.1896100000000001</v>
      </c>
      <c r="BG15">
        <f>ABS($F$15-$H$15)</f>
        <v>2.9219629999999999</v>
      </c>
      <c r="BL15">
        <f>SQRT((ABS($A$15-$E$15)^2+(ABS($B$15-$F$15)^2)))</f>
        <v>3.2293586084739707</v>
      </c>
      <c r="BM15">
        <f>SQRT((ABS($C$15-$G$15)^2+(ABS($D$15-$H$15)^2)))</f>
        <v>1.9369744021173843</v>
      </c>
      <c r="BO15">
        <f>SQRT((ABS($A$15-$G$15)^2+(ABS($B$15-$H$15)^2)))</f>
        <v>6.2039542947159916</v>
      </c>
      <c r="BP15">
        <f>SQRT((ABS($C$15-$E$15)^2+(ABS($D$15-$F$15)^2)))</f>
        <v>4.6916642658267946</v>
      </c>
      <c r="BR15">
        <f>DEGREES(ACOS((19.4576993973529^2+23.5780485641893^2-5.74599425014471^2)/(2*19.4576993973529*23.5780485641893)))</f>
        <v>10.728737408884985</v>
      </c>
      <c r="BS15">
        <f>DEGREES(ACOS((13.8387320311691^2+31.9285624470793^2-19.4576993973529^2)/(2*13.8387320311691*31.9285624470793)))</f>
        <v>19.630163683543994</v>
      </c>
      <c r="BU15">
        <v>15</v>
      </c>
      <c r="BV15">
        <v>6</v>
      </c>
      <c r="BW15">
        <v>7</v>
      </c>
      <c r="BX15">
        <v>10</v>
      </c>
      <c r="BY15">
        <v>13</v>
      </c>
      <c r="BZ15">
        <v>6</v>
      </c>
      <c r="CA15">
        <v>5</v>
      </c>
      <c r="CB15">
        <v>4</v>
      </c>
      <c r="CC15">
        <v>14</v>
      </c>
      <c r="CD15">
        <v>7</v>
      </c>
      <c r="CE15">
        <v>6</v>
      </c>
      <c r="CF15">
        <v>11</v>
      </c>
      <c r="CG15">
        <v>14</v>
      </c>
      <c r="CH15">
        <v>10</v>
      </c>
      <c r="CI15">
        <v>4</v>
      </c>
      <c r="CJ15">
        <v>11</v>
      </c>
      <c r="CL15">
        <v>9</v>
      </c>
      <c r="CM15">
        <v>2</v>
      </c>
      <c r="CN15">
        <v>2</v>
      </c>
      <c r="CO15">
        <v>4</v>
      </c>
      <c r="CP15">
        <v>11</v>
      </c>
      <c r="CQ15">
        <v>2</v>
      </c>
      <c r="CR15">
        <v>3</v>
      </c>
      <c r="CS15">
        <v>0</v>
      </c>
      <c r="CT15">
        <v>10</v>
      </c>
      <c r="CU15">
        <v>2</v>
      </c>
      <c r="CV15">
        <v>2</v>
      </c>
      <c r="CW15">
        <v>7</v>
      </c>
      <c r="CX15">
        <v>9</v>
      </c>
      <c r="CY15">
        <v>4</v>
      </c>
      <c r="CZ15">
        <v>0</v>
      </c>
      <c r="DA15">
        <v>7</v>
      </c>
      <c r="DC15">
        <f>((6/15)*100)</f>
        <v>40</v>
      </c>
      <c r="DD15">
        <f>((7/15)*100)</f>
        <v>46.666666666666664</v>
      </c>
      <c r="DE15">
        <f>((10/15)*100)</f>
        <v>66.666666666666657</v>
      </c>
      <c r="DF15">
        <f>((6/13)*100)</f>
        <v>46.153846153846153</v>
      </c>
      <c r="DG15">
        <f>((5/13)*100)</f>
        <v>38.461538461538467</v>
      </c>
      <c r="DH15">
        <f>((4/13)*100)</f>
        <v>30.76923076923077</v>
      </c>
      <c r="DI15">
        <f>((7/14)*100)</f>
        <v>50</v>
      </c>
      <c r="DJ15">
        <f>((6/14)*100)</f>
        <v>42.857142857142854</v>
      </c>
      <c r="DK15">
        <f>((11/14)*100)</f>
        <v>78.571428571428569</v>
      </c>
      <c r="DL15">
        <f>((10/14)*100)</f>
        <v>71.428571428571431</v>
      </c>
      <c r="DM15">
        <f>((4/14)*100)</f>
        <v>28.571428571428569</v>
      </c>
      <c r="DN15">
        <f>((11/14)*100)</f>
        <v>78.571428571428569</v>
      </c>
      <c r="DP15">
        <f>((2/9)*100)</f>
        <v>22.222222222222221</v>
      </c>
      <c r="DQ15">
        <f>((2/9)*100)</f>
        <v>22.222222222222221</v>
      </c>
      <c r="DR15">
        <f>((4/9)*100)</f>
        <v>44.444444444444443</v>
      </c>
      <c r="DS15">
        <f>((2/11)*100)</f>
        <v>18.181818181818183</v>
      </c>
      <c r="DT15">
        <f>((3/11)*100)</f>
        <v>27.27272727272727</v>
      </c>
      <c r="DU15">
        <f>((0/11)*100)</f>
        <v>0</v>
      </c>
      <c r="DV15">
        <f>((2/10)*100)</f>
        <v>20</v>
      </c>
      <c r="DW15">
        <f>((2/10)*100)</f>
        <v>20</v>
      </c>
      <c r="DX15">
        <f>((7/10)*100)</f>
        <v>70</v>
      </c>
      <c r="DY15">
        <f>((4/9)*100)</f>
        <v>44.444444444444443</v>
      </c>
      <c r="DZ15">
        <f>((0/9)*100)</f>
        <v>0</v>
      </c>
      <c r="EA15">
        <f>((7/9)*100)</f>
        <v>77.777777777777786</v>
      </c>
    </row>
    <row r="16" spans="1:131" x14ac:dyDescent="0.25">
      <c r="A16">
        <v>133.66099800000001</v>
      </c>
      <c r="B16">
        <v>3.1235789999999999</v>
      </c>
      <c r="C16">
        <v>149.88365399999998</v>
      </c>
      <c r="D16">
        <v>7.0749190000000004</v>
      </c>
      <c r="E16">
        <v>136.614203</v>
      </c>
      <c r="F16">
        <v>2.6157370000000002</v>
      </c>
      <c r="G16">
        <v>149.37745899999999</v>
      </c>
      <c r="H16">
        <v>7.96455</v>
      </c>
      <c r="K16">
        <f>(17/200)</f>
        <v>8.5000000000000006E-2</v>
      </c>
      <c r="L16">
        <f>(15/200)</f>
        <v>7.4999999999999997E-2</v>
      </c>
      <c r="M16">
        <f>(14/200)</f>
        <v>7.0000000000000007E-2</v>
      </c>
      <c r="N16">
        <f>(15/200)</f>
        <v>7.4999999999999997E-2</v>
      </c>
      <c r="P16">
        <f>(9/200)</f>
        <v>4.4999999999999998E-2</v>
      </c>
      <c r="Q16">
        <f>(10/200)</f>
        <v>0.05</v>
      </c>
      <c r="R16">
        <f>(9/200)</f>
        <v>4.4999999999999998E-2</v>
      </c>
      <c r="S16">
        <f>(8/200)</f>
        <v>0.04</v>
      </c>
      <c r="U16">
        <f>0.085+0.045</f>
        <v>0.13</v>
      </c>
      <c r="V16">
        <f>0.075+0.05</f>
        <v>0.125</v>
      </c>
      <c r="W16">
        <f>0.07+0.045</f>
        <v>0.115</v>
      </c>
      <c r="X16">
        <f>0.075+0.04</f>
        <v>0.11499999999999999</v>
      </c>
      <c r="Z16">
        <f>SQRT((ABS($A$17-$A$16)^2+(ABS($B$17-$B$16)^2)))</f>
        <v>25.977852827122287</v>
      </c>
      <c r="AA16">
        <f>SQRT((ABS($C$17-$C$16)^2+(ABS($D$17-$D$16)^2)))</f>
        <v>31.697304126825603</v>
      </c>
      <c r="AB16">
        <f>SQRT((ABS($E$17-$E$16)^2+(ABS($F$17-$F$16)^2)))</f>
        <v>23.578048564189274</v>
      </c>
      <c r="AC16">
        <f>SQRT((ABS($G$17-$G$16)^2+(ABS($H$17-$H$16)^2)))</f>
        <v>31.928562447079315</v>
      </c>
      <c r="AJ16">
        <f>1/0.13</f>
        <v>7.6923076923076916</v>
      </c>
      <c r="AK16">
        <f>1/0.125</f>
        <v>8</v>
      </c>
      <c r="AL16">
        <f>1/0.115</f>
        <v>8.695652173913043</v>
      </c>
      <c r="AM16">
        <f>1/0.115</f>
        <v>8.695652173913043</v>
      </c>
      <c r="AO16">
        <f>$Z16/$U16</f>
        <v>199.82963713170989</v>
      </c>
      <c r="AP16">
        <f>$AA16/$V16</f>
        <v>253.57843301460483</v>
      </c>
      <c r="AQ16">
        <f>$AB16/$W16</f>
        <v>205.02650925381977</v>
      </c>
      <c r="AR16">
        <f>$AC16/$X16</f>
        <v>277.63967345286363</v>
      </c>
      <c r="AV16">
        <f>((0.085/0.13)*100)</f>
        <v>65.384615384615387</v>
      </c>
      <c r="AW16">
        <f>((0.075/0.125)*100)</f>
        <v>60</v>
      </c>
      <c r="AX16">
        <f>((0.07/0.115)*100)</f>
        <v>60.869565217391312</v>
      </c>
      <c r="AY16">
        <f>((0.075/0.115)*100)</f>
        <v>65.217391304347814</v>
      </c>
      <c r="BA16">
        <f>((0.045/0.13)*100)</f>
        <v>34.615384615384613</v>
      </c>
      <c r="BB16">
        <f>((0.05/0.125)*100)</f>
        <v>40</v>
      </c>
      <c r="BC16">
        <f>((0.045/0.115)*100)</f>
        <v>39.130434782608688</v>
      </c>
      <c r="BD16">
        <f>((0.04/0.115)*100)</f>
        <v>34.782608695652172</v>
      </c>
      <c r="BF16">
        <f>ABS($B$16-$D$16)</f>
        <v>3.9513400000000005</v>
      </c>
      <c r="BG16">
        <f>ABS($F$16-$H$16)</f>
        <v>5.3488129999999998</v>
      </c>
      <c r="BL16">
        <f>SQRT((ABS($A$16-$E$16)^2+(ABS($B$16-$F$16)^2)))</f>
        <v>2.9965518965953155</v>
      </c>
      <c r="BM16">
        <f>SQRT((ABS($C$16-$G$16)^2+(ABS($D$16-$H$16)^2)))</f>
        <v>1.0235607916416056</v>
      </c>
      <c r="BO16">
        <f>SQRT((ABS($A$16-$G$16)^2+(ABS($B$16-$H$16)^2)))</f>
        <v>16.445125313823588</v>
      </c>
      <c r="BP16">
        <f>SQRT((ABS($C$16-$E$16)^2+(ABS($D$16-$F$16)^2)))</f>
        <v>13.998665434623558</v>
      </c>
      <c r="BR16">
        <f>DEGREES(ACOS((24.4429487062378^2+27.1030843859702^2-4.09114905676595^2)/(2*24.4429487062378*27.1030843859702)))</f>
        <v>6.9233419616111869</v>
      </c>
      <c r="BS16">
        <f>DEGREES(ACOS((5.74599425014471^2+28.701503177255^2-24.4429487062378^2)/(2*5.74599425014471*28.701503177255)))</f>
        <v>38.163456658822682</v>
      </c>
      <c r="BU16">
        <v>17</v>
      </c>
      <c r="BV16">
        <v>7</v>
      </c>
      <c r="BW16">
        <v>10</v>
      </c>
      <c r="BX16">
        <v>14</v>
      </c>
      <c r="BY16">
        <v>15</v>
      </c>
      <c r="BZ16">
        <v>7</v>
      </c>
      <c r="CA16">
        <v>6</v>
      </c>
      <c r="CB16">
        <v>7</v>
      </c>
      <c r="CC16">
        <v>14</v>
      </c>
      <c r="CD16">
        <v>10</v>
      </c>
      <c r="CE16">
        <v>4</v>
      </c>
      <c r="CF16">
        <v>11</v>
      </c>
      <c r="CG16">
        <v>15</v>
      </c>
      <c r="CH16">
        <v>14</v>
      </c>
      <c r="CI16">
        <v>5</v>
      </c>
      <c r="CJ16">
        <v>11</v>
      </c>
      <c r="CL16">
        <v>9</v>
      </c>
      <c r="CM16">
        <v>1</v>
      </c>
      <c r="CN16">
        <v>2</v>
      </c>
      <c r="CO16">
        <v>5</v>
      </c>
      <c r="CP16">
        <v>10</v>
      </c>
      <c r="CQ16">
        <v>1</v>
      </c>
      <c r="CR16">
        <v>2</v>
      </c>
      <c r="CS16">
        <v>0</v>
      </c>
      <c r="CT16">
        <v>9</v>
      </c>
      <c r="CU16">
        <v>2</v>
      </c>
      <c r="CV16">
        <v>0</v>
      </c>
      <c r="CW16">
        <v>5</v>
      </c>
      <c r="CX16">
        <v>8</v>
      </c>
      <c r="CY16">
        <v>5</v>
      </c>
      <c r="CZ16">
        <v>0</v>
      </c>
      <c r="DA16">
        <v>5</v>
      </c>
      <c r="DC16">
        <f>((7/17)*100)</f>
        <v>41.17647058823529</v>
      </c>
      <c r="DD16">
        <f>((10/17)*100)</f>
        <v>58.82352941176471</v>
      </c>
      <c r="DE16">
        <f>((14/17)*100)</f>
        <v>82.35294117647058</v>
      </c>
      <c r="DF16">
        <f>((7/15)*100)</f>
        <v>46.666666666666664</v>
      </c>
      <c r="DG16">
        <f>((6/15)*100)</f>
        <v>40</v>
      </c>
      <c r="DH16">
        <f>((7/15)*100)</f>
        <v>46.666666666666664</v>
      </c>
      <c r="DI16">
        <f>((10/14)*100)</f>
        <v>71.428571428571431</v>
      </c>
      <c r="DJ16">
        <f>((4/14)*100)</f>
        <v>28.571428571428569</v>
      </c>
      <c r="DK16">
        <f>((11/14)*100)</f>
        <v>78.571428571428569</v>
      </c>
      <c r="DL16">
        <f>((14/15)*100)</f>
        <v>93.333333333333329</v>
      </c>
      <c r="DM16">
        <f>((5/15)*100)</f>
        <v>33.333333333333329</v>
      </c>
      <c r="DN16">
        <f>((11/15)*100)</f>
        <v>73.333333333333329</v>
      </c>
      <c r="DP16">
        <f>((1/9)*100)</f>
        <v>11.111111111111111</v>
      </c>
      <c r="DQ16">
        <f>((2/9)*100)</f>
        <v>22.222222222222221</v>
      </c>
      <c r="DR16">
        <f>((5/9)*100)</f>
        <v>55.555555555555557</v>
      </c>
      <c r="DS16">
        <f>((1/10)*100)</f>
        <v>10</v>
      </c>
      <c r="DT16">
        <f>((2/10)*100)</f>
        <v>20</v>
      </c>
      <c r="DU16">
        <f>((0/10)*100)</f>
        <v>0</v>
      </c>
      <c r="DV16">
        <f>((2/9)*100)</f>
        <v>22.222222222222221</v>
      </c>
      <c r="DW16">
        <f>((0/9)*100)</f>
        <v>0</v>
      </c>
      <c r="DX16">
        <f>((5/9)*100)</f>
        <v>55.555555555555557</v>
      </c>
      <c r="DY16">
        <f>((5/8)*100)</f>
        <v>62.5</v>
      </c>
      <c r="DZ16">
        <f>((0/8)*100)</f>
        <v>0</v>
      </c>
      <c r="EA16">
        <f>((5/8)*100)</f>
        <v>62.5</v>
      </c>
    </row>
    <row r="17" spans="1:131" x14ac:dyDescent="0.25">
      <c r="A17">
        <v>107.68394700000002</v>
      </c>
      <c r="B17">
        <v>2.9194740000000001</v>
      </c>
      <c r="C17">
        <v>118.252368</v>
      </c>
      <c r="D17">
        <v>5.0302100000000003</v>
      </c>
      <c r="E17">
        <v>113.03615500000001</v>
      </c>
      <c r="F17">
        <v>2.610579</v>
      </c>
      <c r="G17">
        <v>117.49584100000001</v>
      </c>
      <c r="H17">
        <v>6.2337889999999998</v>
      </c>
      <c r="K17">
        <f>(15/200)</f>
        <v>7.4999999999999997E-2</v>
      </c>
      <c r="L17">
        <f>(14/200)</f>
        <v>7.0000000000000007E-2</v>
      </c>
      <c r="M17">
        <f>(16/200)</f>
        <v>0.08</v>
      </c>
      <c r="N17">
        <f>(18/200)</f>
        <v>0.09</v>
      </c>
      <c r="P17">
        <f>(8/200)</f>
        <v>0.04</v>
      </c>
      <c r="Q17">
        <f>(10/200)</f>
        <v>0.05</v>
      </c>
      <c r="R17">
        <f>(10/200)</f>
        <v>0.05</v>
      </c>
      <c r="S17">
        <f>(9/200)</f>
        <v>4.4999999999999998E-2</v>
      </c>
      <c r="U17">
        <f>0.075+0.04</f>
        <v>0.11499999999999999</v>
      </c>
      <c r="V17">
        <f>0.07+0.05</f>
        <v>0.12000000000000001</v>
      </c>
      <c r="W17">
        <f>0.08+0.05</f>
        <v>0.13</v>
      </c>
      <c r="X17">
        <f>0.09+0.045</f>
        <v>0.13500000000000001</v>
      </c>
      <c r="Z17">
        <f>SQRT((ABS($A$18-$A$17)^2+(ABS($B$18-$B$17)^2)))</f>
        <v>24.039256239642054</v>
      </c>
      <c r="AA17">
        <f>SQRT((ABS($C$18-$C$17)^2+(ABS($D$18-$D$17)^2)))</f>
        <v>26.315711604014606</v>
      </c>
      <c r="AB17">
        <f>SQRT((ABS($E$18-$E$17)^2+(ABS($F$18-$F$17)^2)))</f>
        <v>27.103084385970192</v>
      </c>
      <c r="AC17">
        <f>SQRT((ABS($G$18-$G$17)^2+(ABS($H$18-$H$17)^2)))</f>
        <v>28.701503177254988</v>
      </c>
      <c r="AJ17">
        <f>1/0.115</f>
        <v>8.695652173913043</v>
      </c>
      <c r="AK17">
        <f>1/0.12</f>
        <v>8.3333333333333339</v>
      </c>
      <c r="AL17">
        <f>1/0.13</f>
        <v>7.6923076923076916</v>
      </c>
      <c r="AM17">
        <f>1/0.135</f>
        <v>7.4074074074074066</v>
      </c>
      <c r="AO17">
        <f>$Z17/$U17</f>
        <v>209.03701077949614</v>
      </c>
      <c r="AP17">
        <f>$AA17/$V17</f>
        <v>219.29759670012169</v>
      </c>
      <c r="AQ17">
        <f>$AB17/$W17</f>
        <v>208.485264507463</v>
      </c>
      <c r="AR17">
        <f>$AC17/$X17</f>
        <v>212.60372723892581</v>
      </c>
      <c r="AV17">
        <f>((0.075/0.115)*100)</f>
        <v>65.217391304347814</v>
      </c>
      <c r="AW17">
        <f>((0.07/0.12)*100)</f>
        <v>58.333333333333336</v>
      </c>
      <c r="AX17">
        <f>((0.08/0.13)*100)</f>
        <v>61.53846153846154</v>
      </c>
      <c r="AY17">
        <f>((0.09/0.135)*100)</f>
        <v>66.666666666666657</v>
      </c>
      <c r="BA17">
        <f>((0.04/0.115)*100)</f>
        <v>34.782608695652172</v>
      </c>
      <c r="BB17">
        <f>((0.05/0.12)*100)</f>
        <v>41.666666666666671</v>
      </c>
      <c r="BC17">
        <f>((0.05/0.13)*100)</f>
        <v>38.461538461538467</v>
      </c>
      <c r="BD17">
        <f>((0.045/0.135)*100)</f>
        <v>33.333333333333329</v>
      </c>
      <c r="BF17">
        <f>ABS($B$17-$D$17)</f>
        <v>2.1107360000000002</v>
      </c>
      <c r="BG17">
        <f>ABS($F$17-$H$17)</f>
        <v>3.6232099999999998</v>
      </c>
      <c r="BL17">
        <f>SQRT((ABS($A$17-$E$17)^2+(ABS($B$17-$F$17)^2)))</f>
        <v>5.3611143054675576</v>
      </c>
      <c r="BM17">
        <f>SQRT((ABS($C$17-$G$17)^2+(ABS($D$17-$H$17)^2)))</f>
        <v>1.4215961138698943</v>
      </c>
      <c r="BO17">
        <f>SQRT((ABS($A$17-$G$17)^2+(ABS($B$17-$H$17)^2)))</f>
        <v>10.356541304241533</v>
      </c>
      <c r="BP17">
        <f>SQRT((ABS($C$17-$E$17)^2+(ABS($D$17-$F$17)^2)))</f>
        <v>5.7500862808770066</v>
      </c>
      <c r="BR17">
        <f>DEGREES(ACOS((16.1417443775146^2+20.963305130057^2-6.08238251905789^2)/(2*16.1417443775146*20.963305130057)))</f>
        <v>11.568421575236872</v>
      </c>
      <c r="BS17">
        <f>DEGREES(ACOS((4.09114905676595^2+18.4589988268774^2-16.1417443775146^2)/(2*4.09114905676595*18.4589988268774)))</f>
        <v>50.083393941408112</v>
      </c>
      <c r="BU17">
        <v>15</v>
      </c>
      <c r="BV17">
        <v>6</v>
      </c>
      <c r="BW17">
        <v>9</v>
      </c>
      <c r="BX17">
        <v>13</v>
      </c>
      <c r="BY17">
        <v>14</v>
      </c>
      <c r="BZ17">
        <v>6</v>
      </c>
      <c r="CA17">
        <v>4</v>
      </c>
      <c r="CB17">
        <v>5</v>
      </c>
      <c r="CC17">
        <v>16</v>
      </c>
      <c r="CD17">
        <v>9</v>
      </c>
      <c r="CE17">
        <v>6</v>
      </c>
      <c r="CF17">
        <v>14</v>
      </c>
      <c r="CG17">
        <v>18</v>
      </c>
      <c r="CH17">
        <v>13</v>
      </c>
      <c r="CI17">
        <v>8</v>
      </c>
      <c r="CJ17">
        <v>14</v>
      </c>
      <c r="CL17">
        <v>8</v>
      </c>
      <c r="CM17">
        <v>0</v>
      </c>
      <c r="CN17">
        <v>4</v>
      </c>
      <c r="CO17">
        <v>7</v>
      </c>
      <c r="CP17">
        <v>10</v>
      </c>
      <c r="CQ17">
        <v>0</v>
      </c>
      <c r="CR17">
        <v>0</v>
      </c>
      <c r="CS17">
        <v>0</v>
      </c>
      <c r="CT17">
        <v>10</v>
      </c>
      <c r="CU17">
        <v>4</v>
      </c>
      <c r="CV17">
        <v>0</v>
      </c>
      <c r="CW17">
        <v>6</v>
      </c>
      <c r="CX17">
        <v>9</v>
      </c>
      <c r="CY17">
        <v>7</v>
      </c>
      <c r="CZ17">
        <v>0</v>
      </c>
      <c r="DA17">
        <v>6</v>
      </c>
      <c r="DC17">
        <f>((6/15)*100)</f>
        <v>40</v>
      </c>
      <c r="DD17">
        <f>((9/15)*100)</f>
        <v>60</v>
      </c>
      <c r="DE17">
        <f>((13/15)*100)</f>
        <v>86.666666666666671</v>
      </c>
      <c r="DF17">
        <f>((6/14)*100)</f>
        <v>42.857142857142854</v>
      </c>
      <c r="DG17">
        <f>((4/14)*100)</f>
        <v>28.571428571428569</v>
      </c>
      <c r="DH17">
        <f>((5/14)*100)</f>
        <v>35.714285714285715</v>
      </c>
      <c r="DI17">
        <f>((9/16)*100)</f>
        <v>56.25</v>
      </c>
      <c r="DJ17">
        <f>((6/16)*100)</f>
        <v>37.5</v>
      </c>
      <c r="DK17">
        <f>((14/16)*100)</f>
        <v>87.5</v>
      </c>
      <c r="DL17">
        <f>((13/18)*100)</f>
        <v>72.222222222222214</v>
      </c>
      <c r="DM17">
        <f>((8/18)*100)</f>
        <v>44.444444444444443</v>
      </c>
      <c r="DN17">
        <f>((14/18)*100)</f>
        <v>77.777777777777786</v>
      </c>
      <c r="DP17">
        <f>((0/8)*100)</f>
        <v>0</v>
      </c>
      <c r="DQ17">
        <f>((4/8)*100)</f>
        <v>50</v>
      </c>
      <c r="DR17">
        <f>((7/8)*100)</f>
        <v>87.5</v>
      </c>
      <c r="DS17">
        <f>((0/10)*100)</f>
        <v>0</v>
      </c>
      <c r="DT17">
        <f>((0/10)*100)</f>
        <v>0</v>
      </c>
      <c r="DU17">
        <f>((0/10)*100)</f>
        <v>0</v>
      </c>
      <c r="DV17">
        <f>((4/10)*100)</f>
        <v>40</v>
      </c>
      <c r="DW17">
        <f>((0/10)*100)</f>
        <v>0</v>
      </c>
      <c r="DX17">
        <f>((6/10)*100)</f>
        <v>60</v>
      </c>
      <c r="DY17">
        <f>((7/9)*100)</f>
        <v>77.777777777777786</v>
      </c>
      <c r="DZ17">
        <f>((0/9)*100)</f>
        <v>0</v>
      </c>
      <c r="EA17">
        <f>((6/9)*100)</f>
        <v>66.666666666666657</v>
      </c>
    </row>
    <row r="18" spans="1:131" x14ac:dyDescent="0.25">
      <c r="A18">
        <v>83.645210000000006</v>
      </c>
      <c r="B18">
        <v>3.077474</v>
      </c>
      <c r="C18">
        <v>91.956630000000004</v>
      </c>
      <c r="D18">
        <v>4.0051050000000004</v>
      </c>
      <c r="E18">
        <v>85.934105000000002</v>
      </c>
      <c r="F18">
        <v>2.8473679999999999</v>
      </c>
      <c r="G18">
        <v>88.798104000000009</v>
      </c>
      <c r="H18">
        <v>5.7688420000000002</v>
      </c>
      <c r="K18">
        <f>(14/200)</f>
        <v>7.0000000000000007E-2</v>
      </c>
      <c r="L18">
        <f>(14/200)</f>
        <v>7.0000000000000007E-2</v>
      </c>
      <c r="M18">
        <f>(15/200)</f>
        <v>7.4999999999999997E-2</v>
      </c>
      <c r="N18">
        <f>(13/200)</f>
        <v>6.5000000000000002E-2</v>
      </c>
      <c r="P18">
        <f>(9/200)</f>
        <v>4.4999999999999998E-2</v>
      </c>
      <c r="Q18">
        <f>(10/200)</f>
        <v>0.05</v>
      </c>
      <c r="R18">
        <f>(9/200)</f>
        <v>4.4999999999999998E-2</v>
      </c>
      <c r="S18">
        <f>(9/200)</f>
        <v>4.4999999999999998E-2</v>
      </c>
      <c r="U18">
        <f>0.07+0.045</f>
        <v>0.115</v>
      </c>
      <c r="V18">
        <f>0.07+0.05</f>
        <v>0.12000000000000001</v>
      </c>
      <c r="W18">
        <f>0.075+0.045</f>
        <v>0.12</v>
      </c>
      <c r="X18">
        <f>0.065+0.045</f>
        <v>0.11</v>
      </c>
      <c r="Z18">
        <f>SQRT((ABS($A$19-$A$18)^2+(ABS($B$19-$B$18)^2)))</f>
        <v>20.759542429575664</v>
      </c>
      <c r="AA18">
        <f>SQRT((ABS($C$19-$C$18)^2+(ABS($D$19-$D$18)^2)))</f>
        <v>20.430856735522859</v>
      </c>
      <c r="AB18">
        <f>SQRT((ABS($E$19-$E$18)^2+(ABS($F$19-$F$18)^2)))</f>
        <v>20.963305130057002</v>
      </c>
      <c r="AC18">
        <f>SQRT((ABS($G$19-$G$18)^2+(ABS($H$19-$H$18)^2)))</f>
        <v>18.458998826877366</v>
      </c>
      <c r="AJ18">
        <f>1/0.115</f>
        <v>8.695652173913043</v>
      </c>
      <c r="AK18">
        <f>1/0.12</f>
        <v>8.3333333333333339</v>
      </c>
      <c r="AL18">
        <f>1/0.12</f>
        <v>8.3333333333333339</v>
      </c>
      <c r="AM18">
        <f>1/0.11</f>
        <v>9.0909090909090917</v>
      </c>
      <c r="AO18">
        <f>$Z18/$U18</f>
        <v>180.51776025717967</v>
      </c>
      <c r="AP18">
        <f>$AA18/$V18</f>
        <v>170.25713946269047</v>
      </c>
      <c r="AQ18">
        <f>$AB18/$W18</f>
        <v>174.69420941714168</v>
      </c>
      <c r="AR18">
        <f>$AC18/$X18</f>
        <v>167.8090802443397</v>
      </c>
      <c r="AV18">
        <f>((0.07/0.115)*100)</f>
        <v>60.869565217391312</v>
      </c>
      <c r="AW18">
        <f>((0.07/0.12)*100)</f>
        <v>58.333333333333336</v>
      </c>
      <c r="AX18">
        <f>((0.075/0.12)*100)</f>
        <v>62.5</v>
      </c>
      <c r="AY18">
        <f>((0.065/0.11)*100)</f>
        <v>59.090909090909093</v>
      </c>
      <c r="BA18">
        <f>((0.045/0.115)*100)</f>
        <v>39.130434782608688</v>
      </c>
      <c r="BB18">
        <f>((0.05/0.12)*100)</f>
        <v>41.666666666666671</v>
      </c>
      <c r="BC18">
        <f>((0.045/0.12)*100)</f>
        <v>37.5</v>
      </c>
      <c r="BD18">
        <f>((0.045/0.11)*100)</f>
        <v>40.909090909090907</v>
      </c>
      <c r="BF18">
        <f>ABS($B$18-$D$18)</f>
        <v>0.92763100000000032</v>
      </c>
      <c r="BG18">
        <f>ABS($F$18-$H$18)</f>
        <v>2.9214740000000003</v>
      </c>
      <c r="BL18">
        <f>SQRT((ABS($A$18-$E$18)^2+(ABS($B$18-$F$18)^2)))</f>
        <v>2.3004323707209879</v>
      </c>
      <c r="BM18">
        <f>SQRT((ABS($C$18-$G$18)^2+(ABS($D$18-$H$18)^2)))</f>
        <v>3.6176034467372138</v>
      </c>
      <c r="BO18">
        <f>SQRT((ABS($A$18-$G$18)^2+(ABS($B$18-$H$18)^2)))</f>
        <v>5.8134136517763846</v>
      </c>
      <c r="BP18">
        <f>SQRT((ABS($C$18-$E$18)^2+(ABS($D$18-$F$18)^2)))</f>
        <v>6.1327940073667904</v>
      </c>
      <c r="BU18">
        <v>14</v>
      </c>
      <c r="BV18">
        <v>6</v>
      </c>
      <c r="BW18">
        <v>7</v>
      </c>
      <c r="BX18">
        <v>9</v>
      </c>
      <c r="BY18">
        <v>14</v>
      </c>
      <c r="BZ18">
        <v>6</v>
      </c>
      <c r="CA18">
        <v>6</v>
      </c>
      <c r="CB18">
        <v>5</v>
      </c>
      <c r="CC18">
        <v>15</v>
      </c>
      <c r="CD18">
        <v>7</v>
      </c>
      <c r="CE18">
        <v>5</v>
      </c>
      <c r="CF18">
        <v>11</v>
      </c>
      <c r="CG18">
        <v>13</v>
      </c>
      <c r="CH18">
        <v>9</v>
      </c>
      <c r="CI18">
        <v>2</v>
      </c>
      <c r="CJ18">
        <v>11</v>
      </c>
      <c r="CL18">
        <v>9</v>
      </c>
      <c r="CM18">
        <v>1</v>
      </c>
      <c r="CN18">
        <v>2</v>
      </c>
      <c r="CO18">
        <v>4</v>
      </c>
      <c r="CP18">
        <v>10</v>
      </c>
      <c r="CQ18">
        <v>1</v>
      </c>
      <c r="CR18">
        <v>0</v>
      </c>
      <c r="CS18">
        <v>0</v>
      </c>
      <c r="CT18">
        <v>9</v>
      </c>
      <c r="CU18">
        <v>2</v>
      </c>
      <c r="CV18">
        <v>1</v>
      </c>
      <c r="CW18">
        <v>7</v>
      </c>
      <c r="CX18">
        <v>9</v>
      </c>
      <c r="CY18">
        <v>4</v>
      </c>
      <c r="CZ18">
        <v>0</v>
      </c>
      <c r="DA18">
        <v>7</v>
      </c>
      <c r="DC18">
        <f>((6/14)*100)</f>
        <v>42.857142857142854</v>
      </c>
      <c r="DD18">
        <f>((7/14)*100)</f>
        <v>50</v>
      </c>
      <c r="DE18">
        <f>((9/14)*100)</f>
        <v>64.285714285714292</v>
      </c>
      <c r="DF18">
        <f>((6/14)*100)</f>
        <v>42.857142857142854</v>
      </c>
      <c r="DG18">
        <f>((6/14)*100)</f>
        <v>42.857142857142854</v>
      </c>
      <c r="DH18">
        <f>((5/14)*100)</f>
        <v>35.714285714285715</v>
      </c>
      <c r="DI18">
        <f>((7/15)*100)</f>
        <v>46.666666666666664</v>
      </c>
      <c r="DJ18">
        <f>((5/15)*100)</f>
        <v>33.333333333333329</v>
      </c>
      <c r="DK18">
        <f>((11/15)*100)</f>
        <v>73.333333333333329</v>
      </c>
      <c r="DL18">
        <f>((9/13)*100)</f>
        <v>69.230769230769226</v>
      </c>
      <c r="DM18">
        <f>((2/13)*100)</f>
        <v>15.384615384615385</v>
      </c>
      <c r="DN18">
        <f>((11/13)*100)</f>
        <v>84.615384615384613</v>
      </c>
      <c r="DP18">
        <f>((1/9)*100)</f>
        <v>11.111111111111111</v>
      </c>
      <c r="DQ18">
        <f>((2/9)*100)</f>
        <v>22.222222222222221</v>
      </c>
      <c r="DR18">
        <f>((4/9)*100)</f>
        <v>44.444444444444443</v>
      </c>
      <c r="DS18">
        <f>((1/10)*100)</f>
        <v>10</v>
      </c>
      <c r="DT18">
        <f>((0/10)*100)</f>
        <v>0</v>
      </c>
      <c r="DU18">
        <f>((0/10)*100)</f>
        <v>0</v>
      </c>
      <c r="DV18">
        <f>((2/9)*100)</f>
        <v>22.222222222222221</v>
      </c>
      <c r="DW18">
        <f>((1/9)*100)</f>
        <v>11.111111111111111</v>
      </c>
      <c r="DX18">
        <f>((7/9)*100)</f>
        <v>77.777777777777786</v>
      </c>
      <c r="DY18">
        <f>((4/9)*100)</f>
        <v>44.444444444444443</v>
      </c>
      <c r="DZ18">
        <f>((0/9)*100)</f>
        <v>0</v>
      </c>
      <c r="EA18">
        <f>((7/9)*100)</f>
        <v>77.777777777777786</v>
      </c>
    </row>
    <row r="19" spans="1:131" x14ac:dyDescent="0.25">
      <c r="A19">
        <v>62.965736</v>
      </c>
      <c r="B19">
        <v>4.899</v>
      </c>
      <c r="C19">
        <v>71.639158000000009</v>
      </c>
      <c r="D19">
        <v>6.154579</v>
      </c>
      <c r="E19">
        <v>65.025897999999998</v>
      </c>
      <c r="F19">
        <v>4.366263</v>
      </c>
      <c r="G19">
        <v>70.39636800000001</v>
      </c>
      <c r="H19">
        <v>7.2216839999999998</v>
      </c>
      <c r="K19">
        <f>(15/200)</f>
        <v>7.4999999999999997E-2</v>
      </c>
      <c r="L19">
        <f>(10/200)</f>
        <v>0.05</v>
      </c>
      <c r="M19">
        <f>(13/200)</f>
        <v>6.5000000000000002E-2</v>
      </c>
      <c r="N19">
        <f>(11/200)</f>
        <v>5.5E-2</v>
      </c>
      <c r="P19">
        <f>(9/200)</f>
        <v>4.4999999999999998E-2</v>
      </c>
      <c r="Q19">
        <f>(11/200)</f>
        <v>5.5E-2</v>
      </c>
      <c r="R19">
        <f>(10/200)</f>
        <v>0.05</v>
      </c>
      <c r="S19">
        <f>(11/200)</f>
        <v>5.5E-2</v>
      </c>
      <c r="U19">
        <f>0.075+0.045</f>
        <v>0.12</v>
      </c>
      <c r="V19">
        <f>0.05+0.055</f>
        <v>0.10500000000000001</v>
      </c>
      <c r="W19">
        <f>0.065+0.05</f>
        <v>0.115</v>
      </c>
      <c r="X19">
        <f>0.055+0.055</f>
        <v>0.11</v>
      </c>
      <c r="Z19">
        <f>SQRT((ABS($A$20-$A$19)^2+(ABS($B$20-$B$19)^2)))</f>
        <v>24.448668590884861</v>
      </c>
      <c r="AA19">
        <f>SQRT((ABS($C$20-$C$19)^2+(ABS($D$20-$D$19)^2)))</f>
        <v>23.061475084247871</v>
      </c>
      <c r="AB19">
        <f>SQRT((ABS($E$20-$E$19)^2+(ABS($F$20-$F$19)^2)))</f>
        <v>22.686954451544874</v>
      </c>
      <c r="AC19">
        <f>SQRT((ABS($G$20-$G$19)^2+(ABS($H$20-$H$19)^2)))</f>
        <v>21.947260476631641</v>
      </c>
      <c r="AJ19">
        <f>1/0.12</f>
        <v>8.3333333333333339</v>
      </c>
      <c r="AK19">
        <f>1/0.105</f>
        <v>9.5238095238095237</v>
      </c>
      <c r="AL19">
        <f>1/0.115</f>
        <v>8.695652173913043</v>
      </c>
      <c r="AM19">
        <f>1/0.11</f>
        <v>9.0909090909090917</v>
      </c>
      <c r="AO19">
        <f>$Z19/$U19</f>
        <v>203.73890492404053</v>
      </c>
      <c r="AP19">
        <f>$AA19/$V19</f>
        <v>219.63309604045588</v>
      </c>
      <c r="AQ19">
        <f>$AB19/$W19</f>
        <v>197.27786479604237</v>
      </c>
      <c r="AR19">
        <f>$AC19/$X19</f>
        <v>199.52054978756038</v>
      </c>
      <c r="AV19">
        <f>((0.075/0.12)*100)</f>
        <v>62.5</v>
      </c>
      <c r="AW19">
        <f>((0.05/0.105)*100)</f>
        <v>47.61904761904762</v>
      </c>
      <c r="AX19">
        <f>((0.065/0.115)*100)</f>
        <v>56.521739130434781</v>
      </c>
      <c r="AY19">
        <f>((0.055/0.11)*100)</f>
        <v>50</v>
      </c>
      <c r="BA19">
        <f>((0.045/0.12)*100)</f>
        <v>37.5</v>
      </c>
      <c r="BB19">
        <f>((0.055/0.105)*100)</f>
        <v>52.380952380952387</v>
      </c>
      <c r="BC19">
        <f>((0.05/0.115)*100)</f>
        <v>43.478260869565219</v>
      </c>
      <c r="BD19">
        <f>((0.055/0.11)*100)</f>
        <v>50</v>
      </c>
      <c r="BF19">
        <f>ABS($B$19-$D$19)</f>
        <v>1.255579</v>
      </c>
      <c r="BG19">
        <f>ABS($F$19-$H$19)</f>
        <v>2.8554209999999998</v>
      </c>
      <c r="BL19">
        <f>SQRT((ABS($A$19-$E$19)^2+(ABS($B$19-$F$19)^2)))</f>
        <v>2.1279276720351641</v>
      </c>
      <c r="BM19">
        <f>SQRT((ABS($C$19-$G$19)^2+(ABS($D$19-$H$19)^2)))</f>
        <v>1.6380598478459198</v>
      </c>
      <c r="BO19">
        <f>SQRT((ABS($A$19-$G$19)^2+(ABS($B$19-$H$19)^2)))</f>
        <v>7.7851880441823722</v>
      </c>
      <c r="BP19">
        <f>SQRT((ABS($C$19-$E$19)^2+(ABS($D$19-$F$19)^2)))</f>
        <v>6.8507869579673946</v>
      </c>
      <c r="BU19">
        <v>15</v>
      </c>
      <c r="BV19">
        <v>4</v>
      </c>
      <c r="BW19">
        <v>6</v>
      </c>
      <c r="BX19">
        <v>9</v>
      </c>
      <c r="BY19">
        <v>10</v>
      </c>
      <c r="BZ19">
        <v>4</v>
      </c>
      <c r="CA19">
        <v>5</v>
      </c>
      <c r="CB19">
        <v>1</v>
      </c>
      <c r="CC19">
        <v>13</v>
      </c>
      <c r="CD19">
        <v>6</v>
      </c>
      <c r="CE19">
        <v>6</v>
      </c>
      <c r="CF19">
        <v>8</v>
      </c>
      <c r="CG19">
        <v>11</v>
      </c>
      <c r="CH19">
        <v>9</v>
      </c>
      <c r="CI19">
        <v>1</v>
      </c>
      <c r="CJ19">
        <v>8</v>
      </c>
      <c r="CL19">
        <v>9</v>
      </c>
      <c r="CM19">
        <v>3</v>
      </c>
      <c r="CN19">
        <v>1</v>
      </c>
      <c r="CO19">
        <v>5</v>
      </c>
      <c r="CP19">
        <v>11</v>
      </c>
      <c r="CQ19">
        <v>3</v>
      </c>
      <c r="CR19">
        <v>1</v>
      </c>
      <c r="CS19">
        <v>0</v>
      </c>
      <c r="CT19">
        <v>10</v>
      </c>
      <c r="CU19">
        <v>1</v>
      </c>
      <c r="CV19">
        <v>5</v>
      </c>
      <c r="CW19">
        <v>7</v>
      </c>
      <c r="CX19">
        <v>11</v>
      </c>
      <c r="CY19">
        <v>5</v>
      </c>
      <c r="CZ19">
        <v>2</v>
      </c>
      <c r="DA19">
        <v>7</v>
      </c>
      <c r="DC19">
        <f>((4/15)*100)</f>
        <v>26.666666666666668</v>
      </c>
      <c r="DD19">
        <f>((6/15)*100)</f>
        <v>40</v>
      </c>
      <c r="DE19">
        <f>((9/15)*100)</f>
        <v>60</v>
      </c>
      <c r="DF19">
        <f>((4/10)*100)</f>
        <v>40</v>
      </c>
      <c r="DG19">
        <f>((5/10)*100)</f>
        <v>50</v>
      </c>
      <c r="DH19">
        <f>((1/10)*100)</f>
        <v>10</v>
      </c>
      <c r="DI19">
        <f>((6/13)*100)</f>
        <v>46.153846153846153</v>
      </c>
      <c r="DJ19">
        <f>((6/13)*100)</f>
        <v>46.153846153846153</v>
      </c>
      <c r="DK19">
        <f>((8/13)*100)</f>
        <v>61.53846153846154</v>
      </c>
      <c r="DL19">
        <f>((9/11)*100)</f>
        <v>81.818181818181827</v>
      </c>
      <c r="DM19">
        <f>((1/11)*100)</f>
        <v>9.0909090909090917</v>
      </c>
      <c r="DN19">
        <f>((8/11)*100)</f>
        <v>72.727272727272734</v>
      </c>
      <c r="DP19">
        <f>((3/9)*100)</f>
        <v>33.333333333333329</v>
      </c>
      <c r="DQ19">
        <f>((1/9)*100)</f>
        <v>11.111111111111111</v>
      </c>
      <c r="DR19">
        <f>((5/9)*100)</f>
        <v>55.555555555555557</v>
      </c>
      <c r="DS19">
        <f>((3/11)*100)</f>
        <v>27.27272727272727</v>
      </c>
      <c r="DT19">
        <f>((1/11)*100)</f>
        <v>9.0909090909090917</v>
      </c>
      <c r="DU19">
        <f>((0/11)*100)</f>
        <v>0</v>
      </c>
      <c r="DV19">
        <f>((1/10)*100)</f>
        <v>10</v>
      </c>
      <c r="DW19">
        <f>((5/10)*100)</f>
        <v>50</v>
      </c>
      <c r="DX19">
        <f>((7/10)*100)</f>
        <v>70</v>
      </c>
      <c r="DY19">
        <f>((5/11)*100)</f>
        <v>45.454545454545453</v>
      </c>
      <c r="DZ19">
        <f>((2/11)*100)</f>
        <v>18.181818181818183</v>
      </c>
      <c r="EA19">
        <f>((7/11)*100)</f>
        <v>63.636363636363633</v>
      </c>
    </row>
    <row r="20" spans="1:131" x14ac:dyDescent="0.25">
      <c r="A20">
        <v>38.52037</v>
      </c>
      <c r="B20">
        <v>5.3008420000000003</v>
      </c>
      <c r="C20">
        <v>48.605682000000002</v>
      </c>
      <c r="D20">
        <v>7.2906319999999996</v>
      </c>
      <c r="E20">
        <v>42.352684000000004</v>
      </c>
      <c r="F20">
        <v>5.1557370000000002</v>
      </c>
      <c r="G20">
        <v>48.477054000000003</v>
      </c>
      <c r="H20">
        <v>8.3288949999999993</v>
      </c>
      <c r="K20">
        <f>(12/200)</f>
        <v>0.06</v>
      </c>
      <c r="L20">
        <f>(12/200)</f>
        <v>0.06</v>
      </c>
      <c r="P20">
        <f>(10/200)</f>
        <v>0.05</v>
      </c>
      <c r="Q20">
        <f>(12/200)</f>
        <v>0.06</v>
      </c>
      <c r="R20">
        <f>(12/200)</f>
        <v>0.06</v>
      </c>
      <c r="S20">
        <f>(10/200)</f>
        <v>0.05</v>
      </c>
      <c r="U20">
        <f>0.06+0.05</f>
        <v>0.11</v>
      </c>
      <c r="V20">
        <f>0.06+0.06</f>
        <v>0.12</v>
      </c>
      <c r="Z20">
        <f>SQRT((ABS($A$21-$A$20)^2+(ABS($B$21-$B$20)^2)))</f>
        <v>18.774605274947138</v>
      </c>
      <c r="AA20">
        <f>SQRT((ABS($C$21-$C$20)^2+(ABS($D$21-$D$20)^2)))</f>
        <v>22.026708959095089</v>
      </c>
      <c r="AJ20">
        <f>1/0.11</f>
        <v>9.0909090909090917</v>
      </c>
      <c r="AK20">
        <f>1/0.12</f>
        <v>8.3333333333333339</v>
      </c>
      <c r="AO20">
        <f>$Z20/$U20</f>
        <v>170.67822977224671</v>
      </c>
      <c r="AP20">
        <f>$AA20/$V20</f>
        <v>183.55590799245908</v>
      </c>
      <c r="AV20">
        <f>((0.06/0.11)*100)</f>
        <v>54.54545454545454</v>
      </c>
      <c r="AW20">
        <f>((0.06/0.12)*100)</f>
        <v>50</v>
      </c>
      <c r="BA20">
        <f>((0.05/0.11)*100)</f>
        <v>45.45454545454546</v>
      </c>
      <c r="BB20">
        <f>((0.06/0.12)*100)</f>
        <v>50</v>
      </c>
      <c r="BF20">
        <f>ABS($B$20-$D$20)</f>
        <v>1.9897899999999993</v>
      </c>
      <c r="BG20">
        <f>ABS($F$20-$H$20)</f>
        <v>3.173157999999999</v>
      </c>
      <c r="BI20">
        <v>3.672434</v>
      </c>
      <c r="BJ20">
        <v>3.0554940000000004</v>
      </c>
      <c r="BL20">
        <f>SQRT((ABS($A$20-$E$20)^2+(ABS($B$20-$F$20)^2)))</f>
        <v>3.8350601110831404</v>
      </c>
      <c r="BM20">
        <f>SQRT((ABS($C$20-$G$20)^2+(ABS($D$20-$H$20)^2)))</f>
        <v>1.0462003725639746</v>
      </c>
      <c r="BO20">
        <f>SQRT((ABS($A$20-$G$20)^2+(ABS($B$20-$H$20)^2)))</f>
        <v>10.406952543692368</v>
      </c>
      <c r="BP20">
        <f>SQRT((ABS($C$20-$E$20)^2+(ABS($D$20-$F$20)^2)))</f>
        <v>6.6074019590932238</v>
      </c>
      <c r="BR20">
        <f>DEGREES(ACOS((8.40872217517246^2+23.5479588800386^2-16.0610839500678^2)/(2*8.40872217517246*23.5479588800386)))</f>
        <v>21.971222470199368</v>
      </c>
      <c r="BS20">
        <f>DEGREES(ACOS((16.0610839500678^2+20.0103214312074^2-5.09236829822403^2)/(2*16.0610839500678*20.0103214312074)))</f>
        <v>10.288749587611038</v>
      </c>
      <c r="BU20">
        <v>12</v>
      </c>
      <c r="BV20">
        <v>3</v>
      </c>
      <c r="BW20">
        <v>3</v>
      </c>
      <c r="BX20">
        <v>10</v>
      </c>
      <c r="BY20">
        <v>12</v>
      </c>
      <c r="BZ20">
        <v>3</v>
      </c>
      <c r="CA20">
        <v>6</v>
      </c>
      <c r="CB20">
        <v>2</v>
      </c>
      <c r="CL20">
        <v>10</v>
      </c>
      <c r="CM20">
        <v>1</v>
      </c>
      <c r="CN20">
        <v>3</v>
      </c>
      <c r="CO20">
        <v>8</v>
      </c>
      <c r="CP20">
        <v>12</v>
      </c>
      <c r="CQ20">
        <v>1</v>
      </c>
      <c r="CR20">
        <v>5</v>
      </c>
      <c r="CS20">
        <v>2</v>
      </c>
      <c r="CT20">
        <v>12</v>
      </c>
      <c r="CU20">
        <v>3</v>
      </c>
      <c r="CV20">
        <v>6</v>
      </c>
      <c r="CW20">
        <v>5</v>
      </c>
      <c r="CX20">
        <v>10</v>
      </c>
      <c r="CY20">
        <v>8</v>
      </c>
      <c r="CZ20">
        <v>0</v>
      </c>
      <c r="DA20">
        <v>5</v>
      </c>
      <c r="DC20">
        <f>((3/12)*100)</f>
        <v>25</v>
      </c>
      <c r="DD20">
        <f>((3/12)*100)</f>
        <v>25</v>
      </c>
      <c r="DE20">
        <f>((10/12)*100)</f>
        <v>83.333333333333343</v>
      </c>
      <c r="DF20">
        <f>((3/12)*100)</f>
        <v>25</v>
      </c>
      <c r="DG20">
        <f>((6/12)*100)</f>
        <v>50</v>
      </c>
      <c r="DH20">
        <f>((2/12)*100)</f>
        <v>16.666666666666664</v>
      </c>
      <c r="DP20">
        <f>((1/10)*100)</f>
        <v>10</v>
      </c>
      <c r="DQ20">
        <f>((3/10)*100)</f>
        <v>30</v>
      </c>
      <c r="DR20">
        <f>((8/10)*100)</f>
        <v>80</v>
      </c>
      <c r="DS20">
        <f>((1/12)*100)</f>
        <v>8.3333333333333321</v>
      </c>
      <c r="DT20">
        <f>((5/12)*100)</f>
        <v>41.666666666666671</v>
      </c>
      <c r="DU20">
        <f>((2/12)*100)</f>
        <v>16.666666666666664</v>
      </c>
      <c r="DV20">
        <f>((3/12)*100)</f>
        <v>25</v>
      </c>
      <c r="DW20">
        <f>((6/12)*100)</f>
        <v>50</v>
      </c>
      <c r="DX20">
        <f>((5/12)*100)</f>
        <v>41.666666666666671</v>
      </c>
      <c r="DY20">
        <f>((8/10)*100)</f>
        <v>80</v>
      </c>
      <c r="DZ20">
        <f>((0/10)*100)</f>
        <v>0</v>
      </c>
      <c r="EA20">
        <f>((5/10)*100)</f>
        <v>50</v>
      </c>
    </row>
    <row r="21" spans="1:131" x14ac:dyDescent="0.25">
      <c r="A21">
        <v>19.755527000000001</v>
      </c>
      <c r="B21">
        <v>4.6954739999999999</v>
      </c>
      <c r="C21">
        <v>26.587528000000006</v>
      </c>
      <c r="D21">
        <v>6.6767899999999996</v>
      </c>
      <c r="Q21">
        <f>(12/200)</f>
        <v>0.06</v>
      </c>
      <c r="BF21">
        <f>ABS($B$21-$D$21)</f>
        <v>1.9813159999999996</v>
      </c>
      <c r="BR21">
        <f>DEGREES(ACOS((5.09236829822403^2+20.9320693052526^2-17.1364828445858^2)/(2*5.09236829822403*20.9320693052526)))</f>
        <v>36.926028559378565</v>
      </c>
      <c r="BS21">
        <f>DEGREES(ACOS((17.1364828445858^2+32.0289755341403^2-15.2605165837643^2)/(2*17.1364828445858*32.0289755341403)))</f>
        <v>8.1538016427871565</v>
      </c>
      <c r="CP21">
        <v>12</v>
      </c>
      <c r="CQ21">
        <v>3</v>
      </c>
      <c r="CR21">
        <v>6</v>
      </c>
      <c r="CS21">
        <v>0</v>
      </c>
      <c r="DS21">
        <f>((3/12)*100)</f>
        <v>25</v>
      </c>
      <c r="DT21">
        <f>((6/12)*100)</f>
        <v>50</v>
      </c>
      <c r="DU21">
        <f>((0/12)*100)</f>
        <v>0</v>
      </c>
    </row>
    <row r="22" spans="1:131" x14ac:dyDescent="0.25">
      <c r="A22" t="s">
        <v>22</v>
      </c>
      <c r="B22" t="s">
        <v>22</v>
      </c>
      <c r="C22" t="s">
        <v>22</v>
      </c>
      <c r="D22" t="s">
        <v>22</v>
      </c>
      <c r="E22" t="s">
        <v>22</v>
      </c>
      <c r="F22" t="s">
        <v>22</v>
      </c>
      <c r="G22" t="s">
        <v>22</v>
      </c>
      <c r="H22" t="s">
        <v>22</v>
      </c>
      <c r="BR22">
        <f>DEGREES(ACOS((15.2605165837643^2+21.1459678608139^2-6.42717026816817^2)/(2*15.2605165837643*21.1459678608139)))</f>
        <v>8.2444419160323168</v>
      </c>
      <c r="BS22">
        <f>DEGREES(ACOS((6.42717026816817^2+23.4843681724065^2-17.8704416842933^2)/(2*6.42717026816817*23.4843681724065)))</f>
        <v>25.054397888615302</v>
      </c>
    </row>
    <row r="23" spans="1:131" x14ac:dyDescent="0.25">
      <c r="A23">
        <v>226.14890700000001</v>
      </c>
      <c r="B23">
        <v>6.7974480000000002</v>
      </c>
      <c r="C23">
        <v>240.32192800000001</v>
      </c>
      <c r="D23">
        <v>8.0630210000000009</v>
      </c>
      <c r="E23">
        <v>251.14927299999999</v>
      </c>
      <c r="F23">
        <v>4.9910420000000002</v>
      </c>
      <c r="G23">
        <v>243.44093900000001</v>
      </c>
      <c r="H23">
        <v>8.3508329999999997</v>
      </c>
      <c r="K23">
        <f>(15/200)</f>
        <v>7.4999999999999997E-2</v>
      </c>
      <c r="L23">
        <f>(17/200)</f>
        <v>8.5000000000000006E-2</v>
      </c>
      <c r="M23">
        <f>(15/200)</f>
        <v>7.4999999999999997E-2</v>
      </c>
      <c r="N23">
        <f>(13/200)</f>
        <v>6.5000000000000002E-2</v>
      </c>
      <c r="P23">
        <f>(12/200)</f>
        <v>0.06</v>
      </c>
      <c r="Q23">
        <f>(12/200)</f>
        <v>0.06</v>
      </c>
      <c r="R23">
        <f>(15/200)</f>
        <v>7.4999999999999997E-2</v>
      </c>
      <c r="S23">
        <f>(12/200)</f>
        <v>0.06</v>
      </c>
      <c r="U23">
        <f>0.075+0.06</f>
        <v>0.13500000000000001</v>
      </c>
      <c r="V23">
        <f>0.085+0.06</f>
        <v>0.14500000000000002</v>
      </c>
      <c r="W23">
        <f>0.075+0.075</f>
        <v>0.15</v>
      </c>
      <c r="X23">
        <f>0.065+0.06</f>
        <v>0.125</v>
      </c>
      <c r="Z23">
        <f>SQRT((ABS($A$24-$A$23)^2+(ABS($B$24-$B$23)^2)))</f>
        <v>20.606575789857239</v>
      </c>
      <c r="AA23">
        <f>SQRT((ABS($C$24-$C$23)^2+(ABS($D$24-$D$23)^2)))</f>
        <v>21.011658160100946</v>
      </c>
      <c r="AB23">
        <f>SQRT((ABS($E$24-$E$23)^2+(ABS($F$24-$F$23)^2)))</f>
        <v>23.547958880038568</v>
      </c>
      <c r="AC23">
        <f>SQRT((ABS($G$24-$G$23)^2+(ABS($H$24-$H$23)^2)))</f>
        <v>20.010321431207466</v>
      </c>
      <c r="AJ23">
        <f>1/0.135</f>
        <v>7.4074074074074066</v>
      </c>
      <c r="AK23">
        <f>1/0.145</f>
        <v>6.8965517241379315</v>
      </c>
      <c r="AL23">
        <f>1/0.15</f>
        <v>6.666666666666667</v>
      </c>
      <c r="AM23">
        <f>1/0.125</f>
        <v>8</v>
      </c>
      <c r="AO23">
        <f>$Z23/$U23</f>
        <v>152.64130214709064</v>
      </c>
      <c r="AP23">
        <f>$AA23/$V23</f>
        <v>144.90798731104098</v>
      </c>
      <c r="AQ23">
        <f>$AB23/$W23</f>
        <v>156.98639253359045</v>
      </c>
      <c r="AR23">
        <f>$AC23/$X23</f>
        <v>160.08257144965972</v>
      </c>
      <c r="AV23">
        <f>((0.075/0.135)*100)</f>
        <v>55.55555555555555</v>
      </c>
      <c r="AW23">
        <f>((0.085/0.145)*100)</f>
        <v>58.62068965517242</v>
      </c>
      <c r="AX23">
        <f>((0.075/0.15)*100)</f>
        <v>50</v>
      </c>
      <c r="AY23">
        <f>((0.065/0.125)*100)</f>
        <v>52</v>
      </c>
      <c r="BA23">
        <f>((0.06/0.135)*100)</f>
        <v>44.444444444444443</v>
      </c>
      <c r="BB23">
        <f>((0.06/0.145)*100)</f>
        <v>41.379310344827587</v>
      </c>
      <c r="BC23">
        <f>((0.075/0.15)*100)</f>
        <v>50</v>
      </c>
      <c r="BD23">
        <f>((0.06/0.125)*100)</f>
        <v>48</v>
      </c>
      <c r="BF23">
        <f>ABS($B$23-$D$23)</f>
        <v>1.2655730000000007</v>
      </c>
      <c r="BG23">
        <f>ABS($F$23-$H$23)</f>
        <v>3.3597909999999995</v>
      </c>
      <c r="BL23">
        <f>SQRT((ABS($A$23-$E$24)^2+(ABS($B$23-$F$24)^2)))</f>
        <v>1.8641353619445129</v>
      </c>
      <c r="BM23">
        <f>SQRT((ABS($C$23-$G$23)^2+(ABS($D$23-$H$23)^2)))</f>
        <v>3.1322620205635738</v>
      </c>
      <c r="BO23">
        <f>SQRT((ABS($A$23-$G$24)^2+(ABS($B$23-$H$24)^2)))</f>
        <v>3.2337757198966477</v>
      </c>
      <c r="BP23">
        <f>SQRT((ABS($C$23-$E$23)^2+(ABS($D$23-$F$23)^2)))</f>
        <v>11.254708113739136</v>
      </c>
      <c r="BR23">
        <f>DEGREES(ACOS((17.8704416842933^2+24.7836436807276^2-7.44341388173123^2)/(2*17.8704416842933*24.7836436807276)))</f>
        <v>7.5168291891687016</v>
      </c>
      <c r="BS23">
        <f>DEGREES(ACOS((7.44341388173123^2+19.5584840957849^2-12.8001783820557^2)/(2*7.44341388173123*19.5584840957849)))</f>
        <v>19.716328601543019</v>
      </c>
      <c r="BU23">
        <v>15</v>
      </c>
      <c r="BV23">
        <v>7</v>
      </c>
      <c r="BW23">
        <v>5</v>
      </c>
      <c r="BX23">
        <v>4</v>
      </c>
      <c r="BY23">
        <v>17</v>
      </c>
      <c r="BZ23">
        <v>7</v>
      </c>
      <c r="CA23">
        <v>14</v>
      </c>
      <c r="CB23">
        <v>7</v>
      </c>
      <c r="CC23">
        <v>15</v>
      </c>
      <c r="CD23">
        <v>4</v>
      </c>
      <c r="CE23">
        <v>14</v>
      </c>
      <c r="CF23">
        <v>8</v>
      </c>
      <c r="CG23">
        <v>13</v>
      </c>
      <c r="CH23">
        <v>4</v>
      </c>
      <c r="CI23">
        <v>7</v>
      </c>
      <c r="CJ23">
        <v>8</v>
      </c>
      <c r="CL23">
        <v>12</v>
      </c>
      <c r="CM23">
        <v>2</v>
      </c>
      <c r="CN23">
        <v>1</v>
      </c>
      <c r="CO23">
        <v>3</v>
      </c>
      <c r="CP23">
        <v>12</v>
      </c>
      <c r="CQ23">
        <v>0</v>
      </c>
      <c r="CR23">
        <v>12</v>
      </c>
      <c r="CS23">
        <v>2</v>
      </c>
      <c r="CT23">
        <v>15</v>
      </c>
      <c r="CU23">
        <v>0</v>
      </c>
      <c r="CV23">
        <v>12</v>
      </c>
      <c r="CW23">
        <v>5</v>
      </c>
      <c r="CX23">
        <v>12</v>
      </c>
      <c r="CY23">
        <v>3</v>
      </c>
      <c r="CZ23">
        <v>2</v>
      </c>
      <c r="DA23">
        <v>5</v>
      </c>
      <c r="DC23">
        <f>((7/15)*100)</f>
        <v>46.666666666666664</v>
      </c>
      <c r="DD23">
        <f>((5/15)*100)</f>
        <v>33.333333333333329</v>
      </c>
      <c r="DE23">
        <f>((4/15)*100)</f>
        <v>26.666666666666668</v>
      </c>
      <c r="DF23">
        <f>((7/17)*100)</f>
        <v>41.17647058823529</v>
      </c>
      <c r="DG23">
        <f>((14/17)*100)</f>
        <v>82.35294117647058</v>
      </c>
      <c r="DH23">
        <f>((7/17)*100)</f>
        <v>41.17647058823529</v>
      </c>
      <c r="DI23">
        <f>((4/15)*100)</f>
        <v>26.666666666666668</v>
      </c>
      <c r="DJ23">
        <f>((14/15)*100)</f>
        <v>93.333333333333329</v>
      </c>
      <c r="DK23">
        <f>((8/15)*100)</f>
        <v>53.333333333333336</v>
      </c>
      <c r="DL23">
        <f>((4/13)*100)</f>
        <v>30.76923076923077</v>
      </c>
      <c r="DM23">
        <f>((7/13)*100)</f>
        <v>53.846153846153847</v>
      </c>
      <c r="DN23">
        <f>((8/13)*100)</f>
        <v>61.53846153846154</v>
      </c>
      <c r="DP23">
        <f>((2/12)*100)</f>
        <v>16.666666666666664</v>
      </c>
      <c r="DQ23">
        <f>((1/12)*100)</f>
        <v>8.3333333333333321</v>
      </c>
      <c r="DR23">
        <f>((3/12)*100)</f>
        <v>25</v>
      </c>
      <c r="DS23">
        <f>((0/12)*100)</f>
        <v>0</v>
      </c>
      <c r="DT23">
        <f>((12/12)*100)</f>
        <v>100</v>
      </c>
      <c r="DU23">
        <f>((2/12)*100)</f>
        <v>16.666666666666664</v>
      </c>
      <c r="DV23">
        <f>((0/15)*100)</f>
        <v>0</v>
      </c>
      <c r="DW23">
        <f>((12/15)*100)</f>
        <v>80</v>
      </c>
      <c r="DX23">
        <f>((5/15)*100)</f>
        <v>33.333333333333329</v>
      </c>
      <c r="DY23">
        <f>((3/12)*100)</f>
        <v>25</v>
      </c>
      <c r="DZ23">
        <f>((2/12)*100)</f>
        <v>16.666666666666664</v>
      </c>
      <c r="EA23">
        <f>((5/12)*100)</f>
        <v>41.666666666666671</v>
      </c>
    </row>
    <row r="24" spans="1:131" x14ac:dyDescent="0.25">
      <c r="A24">
        <v>205.58013</v>
      </c>
      <c r="B24">
        <v>5.5498989999999999</v>
      </c>
      <c r="C24">
        <v>219.310418</v>
      </c>
      <c r="D24">
        <v>8.1419270000000008</v>
      </c>
      <c r="E24">
        <v>227.61026100000001</v>
      </c>
      <c r="F24">
        <v>5.640104</v>
      </c>
      <c r="G24">
        <v>223.43161499999999</v>
      </c>
      <c r="H24">
        <v>8.5506250000000001</v>
      </c>
      <c r="K24">
        <f>(13/200)</f>
        <v>6.5000000000000002E-2</v>
      </c>
      <c r="L24">
        <f>(21/200)</f>
        <v>0.105</v>
      </c>
      <c r="M24">
        <f>(15/200)</f>
        <v>7.4999999999999997E-2</v>
      </c>
      <c r="N24">
        <f>(25/200)</f>
        <v>0.125</v>
      </c>
      <c r="P24">
        <f>(10/200)</f>
        <v>0.05</v>
      </c>
      <c r="Q24">
        <f>(10/200)</f>
        <v>0.05</v>
      </c>
      <c r="R24">
        <f>(11/200)</f>
        <v>5.5E-2</v>
      </c>
      <c r="S24">
        <f>(11/200)</f>
        <v>5.5E-2</v>
      </c>
      <c r="U24">
        <f>0.065+0.05</f>
        <v>0.115</v>
      </c>
      <c r="V24">
        <f>0.105+0.05</f>
        <v>0.155</v>
      </c>
      <c r="W24">
        <f>0.075+0.055</f>
        <v>0.13</v>
      </c>
      <c r="X24">
        <f>0.125+0.055</f>
        <v>0.18</v>
      </c>
      <c r="Z24">
        <f>SQRT((ABS($A$25-$A$24)^2+(ABS($B$25-$B$24)^2)))</f>
        <v>23.284656045048752</v>
      </c>
      <c r="AA24">
        <f>SQRT((ABS($C$25-$C$24)^2+(ABS($D$25-$D$24)^2)))</f>
        <v>28.072765360997565</v>
      </c>
      <c r="AB24">
        <f>SQRT((ABS($E$25-$E$24)^2+(ABS($F$25-$F$24)^2)))</f>
        <v>20.932069305252607</v>
      </c>
      <c r="AC24">
        <f>SQRT((ABS($G$25-$G$24)^2+(ABS($H$25-$H$24)^2)))</f>
        <v>32.028975534140287</v>
      </c>
      <c r="AJ24">
        <f>1/0.115</f>
        <v>8.695652173913043</v>
      </c>
      <c r="AK24">
        <f>1/0.155</f>
        <v>6.4516129032258069</v>
      </c>
      <c r="AL24">
        <f>1/0.13</f>
        <v>7.6923076923076916</v>
      </c>
      <c r="AM24">
        <f>1/0.18</f>
        <v>5.5555555555555554</v>
      </c>
      <c r="AO24">
        <f>$Z24/$U24</f>
        <v>202.47526995694565</v>
      </c>
      <c r="AP24">
        <f>$AA24/$V24</f>
        <v>181.11461523224236</v>
      </c>
      <c r="AQ24">
        <f>$AB24/$W24</f>
        <v>161.01591773271235</v>
      </c>
      <c r="AR24">
        <f>$AC24/$X24</f>
        <v>177.93875296744605</v>
      </c>
      <c r="AV24">
        <f>((0.065/0.115)*100)</f>
        <v>56.521739130434781</v>
      </c>
      <c r="AW24">
        <f>((0.105/0.155)*100)</f>
        <v>67.741935483870961</v>
      </c>
      <c r="AX24">
        <f>((0.075/0.13)*100)</f>
        <v>57.692307692307686</v>
      </c>
      <c r="AY24">
        <f>((0.125/0.18)*100)</f>
        <v>69.444444444444443</v>
      </c>
      <c r="BA24">
        <f>((0.05/0.115)*100)</f>
        <v>43.478260869565219</v>
      </c>
      <c r="BB24">
        <f>((0.05/0.155)*100)</f>
        <v>32.258064516129039</v>
      </c>
      <c r="BC24">
        <f>((0.055/0.13)*100)</f>
        <v>42.307692307692307</v>
      </c>
      <c r="BD24">
        <f>((0.055/0.18)*100)</f>
        <v>30.555555555555557</v>
      </c>
      <c r="BF24">
        <f>ABS($B$24-$D$24)</f>
        <v>2.5920280000000009</v>
      </c>
      <c r="BG24">
        <f>ABS($F$24-$H$24)</f>
        <v>2.9105210000000001</v>
      </c>
      <c r="BL24">
        <f>SQRT((ABS($A$24-$E$25)^2+(ABS($B$24-$F$25)^2)))</f>
        <v>1.2954732048637672</v>
      </c>
      <c r="BM24">
        <f>SQRT((ABS($C$24-$G$24)^2+(ABS($D$24-$H$24)^2)))</f>
        <v>4.1414126536742213</v>
      </c>
      <c r="BO24">
        <f>SQRT((ABS($A$24-$G$25)^2+(ABS($B$24-$H$25)^2)))</f>
        <v>14.106795854352262</v>
      </c>
      <c r="BP24">
        <f>SQRT((ABS($C$24-$E$24)^2+(ABS($D$24-$F$24)^2)))</f>
        <v>8.6687087935850151</v>
      </c>
      <c r="BR24">
        <f>DEGREES(ACOS((12.8001783820557^2+26.1370466101181^2-14.6898552662887^2)/(2*12.8001783820557*26.1370466101181)))</f>
        <v>19.381705942745199</v>
      </c>
      <c r="BS24">
        <f>DEGREES(ACOS((14.6898552662887^2+34.5386456213774^2-20.9680143404511^2)/(2*14.6898552662887*34.5386456213774)))</f>
        <v>17.257670190344488</v>
      </c>
      <c r="BU24">
        <v>13</v>
      </c>
      <c r="BV24">
        <v>4</v>
      </c>
      <c r="BW24">
        <v>3</v>
      </c>
      <c r="BX24">
        <v>13</v>
      </c>
      <c r="BY24">
        <v>21</v>
      </c>
      <c r="BZ24">
        <v>11</v>
      </c>
      <c r="CA24">
        <v>15</v>
      </c>
      <c r="CB24">
        <v>14</v>
      </c>
      <c r="CC24">
        <v>15</v>
      </c>
      <c r="CD24">
        <v>5</v>
      </c>
      <c r="CE24">
        <v>15</v>
      </c>
      <c r="CF24">
        <v>10</v>
      </c>
      <c r="CG24">
        <v>25</v>
      </c>
      <c r="CH24">
        <v>13</v>
      </c>
      <c r="CI24">
        <v>15</v>
      </c>
      <c r="CJ24">
        <v>15</v>
      </c>
      <c r="CL24">
        <v>10</v>
      </c>
      <c r="CM24">
        <v>0</v>
      </c>
      <c r="CN24">
        <v>0</v>
      </c>
      <c r="CO24">
        <v>0</v>
      </c>
      <c r="CP24">
        <v>10</v>
      </c>
      <c r="CQ24">
        <v>2</v>
      </c>
      <c r="CR24">
        <v>9</v>
      </c>
      <c r="CS24">
        <v>4</v>
      </c>
      <c r="CT24">
        <v>11</v>
      </c>
      <c r="CU24">
        <v>1</v>
      </c>
      <c r="CV24">
        <v>9</v>
      </c>
      <c r="CW24">
        <v>6</v>
      </c>
      <c r="CX24">
        <v>11</v>
      </c>
      <c r="CY24">
        <v>0</v>
      </c>
      <c r="CZ24">
        <v>4</v>
      </c>
      <c r="DA24">
        <v>6</v>
      </c>
      <c r="DC24">
        <f>((4/13)*100)</f>
        <v>30.76923076923077</v>
      </c>
      <c r="DD24">
        <f>((3/13)*100)</f>
        <v>23.076923076923077</v>
      </c>
      <c r="DE24">
        <f>((13/13)*100)</f>
        <v>100</v>
      </c>
      <c r="DF24">
        <f>((11/21)*100)</f>
        <v>52.380952380952387</v>
      </c>
      <c r="DG24">
        <f>((15/21)*100)</f>
        <v>71.428571428571431</v>
      </c>
      <c r="DH24">
        <f>((14/21)*100)</f>
        <v>66.666666666666657</v>
      </c>
      <c r="DI24">
        <f>((5/15)*100)</f>
        <v>33.333333333333329</v>
      </c>
      <c r="DJ24">
        <f>((15/15)*100)</f>
        <v>100</v>
      </c>
      <c r="DK24">
        <f>((10/15)*100)</f>
        <v>66.666666666666657</v>
      </c>
      <c r="DL24">
        <f>((13/25)*100)</f>
        <v>52</v>
      </c>
      <c r="DM24">
        <f>((15/25)*100)</f>
        <v>60</v>
      </c>
      <c r="DN24">
        <f>((15/25)*100)</f>
        <v>60</v>
      </c>
      <c r="DP24">
        <f>((0/10)*100)</f>
        <v>0</v>
      </c>
      <c r="DQ24">
        <f>((0/10)*100)</f>
        <v>0</v>
      </c>
      <c r="DR24">
        <f>((0/10)*100)</f>
        <v>0</v>
      </c>
      <c r="DS24">
        <f>((2/10)*100)</f>
        <v>20</v>
      </c>
      <c r="DT24">
        <f>((9/10)*100)</f>
        <v>90</v>
      </c>
      <c r="DU24">
        <f>((4/10)*100)</f>
        <v>40</v>
      </c>
      <c r="DV24">
        <f>((1/11)*100)</f>
        <v>9.0909090909090917</v>
      </c>
      <c r="DW24">
        <f>((9/11)*100)</f>
        <v>81.818181818181827</v>
      </c>
      <c r="DX24">
        <f>((6/11)*100)</f>
        <v>54.54545454545454</v>
      </c>
      <c r="DY24">
        <f>((0/11)*100)</f>
        <v>0</v>
      </c>
      <c r="DZ24">
        <f>((4/11)*100)</f>
        <v>36.363636363636367</v>
      </c>
      <c r="EA24">
        <f>((6/11)*100)</f>
        <v>54.54545454545454</v>
      </c>
    </row>
    <row r="25" spans="1:131" x14ac:dyDescent="0.25">
      <c r="A25">
        <v>182.43266499999999</v>
      </c>
      <c r="B25">
        <v>3.0259990000000001</v>
      </c>
      <c r="C25">
        <v>191.343333</v>
      </c>
      <c r="D25">
        <v>5.7083469999999998</v>
      </c>
      <c r="E25">
        <v>206.691824</v>
      </c>
      <c r="F25">
        <v>4.8847769999999997</v>
      </c>
      <c r="G25">
        <v>191.48858899999999</v>
      </c>
      <c r="H25">
        <v>6.2057659999999997</v>
      </c>
      <c r="K25">
        <f>(15/200)</f>
        <v>7.4999999999999997E-2</v>
      </c>
      <c r="L25">
        <f>(14/200)</f>
        <v>7.0000000000000007E-2</v>
      </c>
      <c r="M25">
        <f>(11/200)</f>
        <v>5.5E-2</v>
      </c>
      <c r="N25">
        <f>(15/200)</f>
        <v>7.4999999999999997E-2</v>
      </c>
      <c r="P25">
        <f>(10/200)</f>
        <v>0.05</v>
      </c>
      <c r="Q25">
        <f>(10/200)</f>
        <v>0.05</v>
      </c>
      <c r="R25">
        <f>(10/200)</f>
        <v>0.05</v>
      </c>
      <c r="S25">
        <f>(10/200)</f>
        <v>0.05</v>
      </c>
      <c r="U25">
        <f>0.075+0.05</f>
        <v>0.125</v>
      </c>
      <c r="V25">
        <f>0.07+0.05</f>
        <v>0.12000000000000001</v>
      </c>
      <c r="W25">
        <f>0.055+0.05</f>
        <v>0.10500000000000001</v>
      </c>
      <c r="X25">
        <f>0.075+0.05</f>
        <v>0.125</v>
      </c>
      <c r="Z25">
        <f>SQRT((ABS($A$26-$A$25)^2+(ABS($B$26-$B$25)^2)))</f>
        <v>22.940243823495955</v>
      </c>
      <c r="AA25">
        <f>SQRT((ABS($C$26-$C$25)^2+(ABS($D$26-$D$25)^2)))</f>
        <v>23.109396072232133</v>
      </c>
      <c r="AB25">
        <f>SQRT((ABS($E$26-$E$25)^2+(ABS($F$26-$F$25)^2)))</f>
        <v>21.145967860813862</v>
      </c>
      <c r="AC25">
        <f>SQRT((ABS($G$26-$G$25)^2+(ABS($H$26-$H$25)^2)))</f>
        <v>23.484368172406455</v>
      </c>
      <c r="AJ25">
        <f>1/0.125</f>
        <v>8</v>
      </c>
      <c r="AK25">
        <f>1/0.12</f>
        <v>8.3333333333333339</v>
      </c>
      <c r="AL25">
        <f>1/0.105</f>
        <v>9.5238095238095237</v>
      </c>
      <c r="AM25">
        <f>1/0.125</f>
        <v>8</v>
      </c>
      <c r="AO25">
        <f>$Z25/$U25</f>
        <v>183.52195058796764</v>
      </c>
      <c r="AP25">
        <f>$AA25/$V25</f>
        <v>192.57830060193444</v>
      </c>
      <c r="AQ25">
        <f>$AB25/$W25</f>
        <v>201.39017010298915</v>
      </c>
      <c r="AR25">
        <f>$AC25/$X25</f>
        <v>187.87494537925164</v>
      </c>
      <c r="AV25">
        <f>((0.075/0.125)*100)</f>
        <v>60</v>
      </c>
      <c r="AW25">
        <f>((0.07/0.12)*100)</f>
        <v>58.333333333333336</v>
      </c>
      <c r="AX25">
        <f>((0.055/0.105)*100)</f>
        <v>52.380952380952387</v>
      </c>
      <c r="AY25">
        <f>((0.075/0.125)*100)</f>
        <v>60</v>
      </c>
      <c r="BA25">
        <f>((0.05/0.125)*100)</f>
        <v>40</v>
      </c>
      <c r="BB25">
        <f>((0.05/0.12)*100)</f>
        <v>41.666666666666671</v>
      </c>
      <c r="BC25">
        <f>((0.05/0.105)*100)</f>
        <v>47.61904761904762</v>
      </c>
      <c r="BD25">
        <f>((0.05/0.125)*100)</f>
        <v>40</v>
      </c>
      <c r="BF25">
        <f>ABS($B$25-$D$25)</f>
        <v>2.6823479999999997</v>
      </c>
      <c r="BG25">
        <f>ABS($F$25-$H$25)</f>
        <v>1.320989</v>
      </c>
      <c r="BL25">
        <f>SQRT((ABS($A$25-$E$26)^2+(ABS($B$25-$F$26)^2)))</f>
        <v>3.214095791877102</v>
      </c>
      <c r="BM25">
        <f>SQRT((ABS($C$25-$G$25)^2+(ABS($D$25-$H$25)^2)))</f>
        <v>0.51819394737588043</v>
      </c>
      <c r="BO25">
        <f>SQRT((ABS($A$25-$G$25)^2+(ABS($B$25-$H$25)^2)))</f>
        <v>9.5979517433703059</v>
      </c>
      <c r="BP25">
        <f>SQRT((ABS($C$25-$E$26)^2+(ABS($D$25-$F$26)^2)))</f>
        <v>6.1109236281087655</v>
      </c>
      <c r="BR25">
        <f>DEGREES(ACOS((20.9680143404511^2+25.6020720942637^2-6.14071093146063^2)/(2*20.9680143404511*25.6020720942637)))</f>
        <v>9.9762147359303484</v>
      </c>
      <c r="BS25">
        <f>DEGREES(ACOS((6.14071093146063^2+26.0478652872073^2-21.4069450344027^2)/(2*6.14071093146063*26.0478652872073)))</f>
        <v>36.26308187060922</v>
      </c>
      <c r="BU25">
        <v>15</v>
      </c>
      <c r="BV25">
        <v>5</v>
      </c>
      <c r="BW25">
        <v>6</v>
      </c>
      <c r="BX25">
        <v>13</v>
      </c>
      <c r="BY25">
        <v>14</v>
      </c>
      <c r="BZ25">
        <v>5</v>
      </c>
      <c r="CA25">
        <v>7</v>
      </c>
      <c r="CB25">
        <v>4</v>
      </c>
      <c r="CC25">
        <v>11</v>
      </c>
      <c r="CD25">
        <v>3</v>
      </c>
      <c r="CE25">
        <v>7</v>
      </c>
      <c r="CF25">
        <v>5</v>
      </c>
      <c r="CG25">
        <v>15</v>
      </c>
      <c r="CH25">
        <v>13</v>
      </c>
      <c r="CI25">
        <v>5</v>
      </c>
      <c r="CJ25">
        <v>8</v>
      </c>
      <c r="CL25">
        <v>10</v>
      </c>
      <c r="CM25">
        <v>1</v>
      </c>
      <c r="CN25">
        <v>2</v>
      </c>
      <c r="CO25">
        <v>8</v>
      </c>
      <c r="CP25">
        <v>10</v>
      </c>
      <c r="CQ25">
        <v>1</v>
      </c>
      <c r="CR25">
        <v>6</v>
      </c>
      <c r="CS25">
        <v>0</v>
      </c>
      <c r="CT25">
        <v>10</v>
      </c>
      <c r="CU25">
        <v>0</v>
      </c>
      <c r="CV25">
        <v>6</v>
      </c>
      <c r="CW25">
        <v>0</v>
      </c>
      <c r="CX25">
        <v>10</v>
      </c>
      <c r="CY25">
        <v>8</v>
      </c>
      <c r="CZ25">
        <v>0</v>
      </c>
      <c r="DA25">
        <v>4</v>
      </c>
      <c r="DC25">
        <f>((5/15)*100)</f>
        <v>33.333333333333329</v>
      </c>
      <c r="DD25">
        <f>((6/15)*100)</f>
        <v>40</v>
      </c>
      <c r="DE25">
        <f>((13/15)*100)</f>
        <v>86.666666666666671</v>
      </c>
      <c r="DF25">
        <f>((5/14)*100)</f>
        <v>35.714285714285715</v>
      </c>
      <c r="DG25">
        <f>((7/14)*100)</f>
        <v>50</v>
      </c>
      <c r="DH25">
        <f>((4/14)*100)</f>
        <v>28.571428571428569</v>
      </c>
      <c r="DI25">
        <f>((3/11)*100)</f>
        <v>27.27272727272727</v>
      </c>
      <c r="DJ25">
        <f>((7/11)*100)</f>
        <v>63.636363636363633</v>
      </c>
      <c r="DK25">
        <f>((5/11)*100)</f>
        <v>45.454545454545453</v>
      </c>
      <c r="DL25">
        <f>((13/15)*100)</f>
        <v>86.666666666666671</v>
      </c>
      <c r="DM25">
        <f>((5/15)*100)</f>
        <v>33.333333333333329</v>
      </c>
      <c r="DN25">
        <f>((8/15)*100)</f>
        <v>53.333333333333336</v>
      </c>
      <c r="DP25">
        <f>((1/10)*100)</f>
        <v>10</v>
      </c>
      <c r="DQ25">
        <f>((2/10)*100)</f>
        <v>20</v>
      </c>
      <c r="DR25">
        <f>((8/10)*100)</f>
        <v>80</v>
      </c>
      <c r="DS25">
        <f>((1/10)*100)</f>
        <v>10</v>
      </c>
      <c r="DT25">
        <f>((6/10)*100)</f>
        <v>60</v>
      </c>
      <c r="DU25">
        <f>((0/10)*100)</f>
        <v>0</v>
      </c>
      <c r="DV25">
        <f>((0/10)*100)</f>
        <v>0</v>
      </c>
      <c r="DW25">
        <f>((6/10)*100)</f>
        <v>60</v>
      </c>
      <c r="DX25">
        <f>((0/10)*100)</f>
        <v>0</v>
      </c>
      <c r="DY25">
        <f>((8/10)*100)</f>
        <v>80</v>
      </c>
      <c r="DZ25">
        <f>((0/10)*100)</f>
        <v>0</v>
      </c>
      <c r="EA25">
        <f>((4/10)*100)</f>
        <v>40</v>
      </c>
    </row>
    <row r="26" spans="1:131" x14ac:dyDescent="0.25">
      <c r="A26">
        <v>159.56507499999998</v>
      </c>
      <c r="B26">
        <v>4.8503109999999996</v>
      </c>
      <c r="C26">
        <v>168.233946</v>
      </c>
      <c r="D26">
        <v>5.6878700000000002</v>
      </c>
      <c r="E26">
        <v>185.580466</v>
      </c>
      <c r="F26">
        <v>3.67543</v>
      </c>
      <c r="G26">
        <v>168.01672600000001</v>
      </c>
      <c r="H26">
        <v>6.9720529999999998</v>
      </c>
      <c r="K26">
        <f>(14/200)</f>
        <v>7.0000000000000007E-2</v>
      </c>
      <c r="L26">
        <f>(15/200)</f>
        <v>7.4999999999999997E-2</v>
      </c>
      <c r="M26">
        <f>(16/200)</f>
        <v>0.08</v>
      </c>
      <c r="N26">
        <f>(15/200)</f>
        <v>7.4999999999999997E-2</v>
      </c>
      <c r="P26">
        <f>(10/200)</f>
        <v>0.05</v>
      </c>
      <c r="Q26">
        <f>(10/200)</f>
        <v>0.05</v>
      </c>
      <c r="R26">
        <f>(11/200)</f>
        <v>5.5E-2</v>
      </c>
      <c r="S26">
        <f>(10/200)</f>
        <v>0.05</v>
      </c>
      <c r="U26">
        <f>0.07+0.05</f>
        <v>0.12000000000000001</v>
      </c>
      <c r="V26">
        <f>0.075+0.05</f>
        <v>0.125</v>
      </c>
      <c r="W26">
        <f>0.08+0.055</f>
        <v>0.13500000000000001</v>
      </c>
      <c r="X26">
        <f>0.075+0.05</f>
        <v>0.125</v>
      </c>
      <c r="Z26">
        <f>SQRT((ABS($A$27-$A$26)^2+(ABS($B$27-$B$26)^2)))</f>
        <v>27.41802411724214</v>
      </c>
      <c r="AA26">
        <f>SQRT((ABS($C$27-$C$26)^2+(ABS($D$27-$D$26)^2)))</f>
        <v>18.999339079541187</v>
      </c>
      <c r="AB26">
        <f>SQRT((ABS($E$27-$E$26)^2+(ABS($F$27-$F$26)^2)))</f>
        <v>24.783643680727589</v>
      </c>
      <c r="AC26">
        <f>SQRT((ABS($G$27-$G$26)^2+(ABS($H$27-$H$26)^2)))</f>
        <v>19.558484095784948</v>
      </c>
      <c r="AJ26">
        <f>1/0.12</f>
        <v>8.3333333333333339</v>
      </c>
      <c r="AK26">
        <f>1/0.125</f>
        <v>8</v>
      </c>
      <c r="AL26">
        <f>1/0.135</f>
        <v>7.4074074074074066</v>
      </c>
      <c r="AM26">
        <f>1/0.125</f>
        <v>8</v>
      </c>
      <c r="AO26">
        <f>$Z26/$U26</f>
        <v>228.48353431035116</v>
      </c>
      <c r="AP26">
        <f>$AA26/$V26</f>
        <v>151.9947126363295</v>
      </c>
      <c r="AQ26">
        <f>$AB26/$W26</f>
        <v>183.58254578316732</v>
      </c>
      <c r="AR26">
        <f>$AC26/$X26</f>
        <v>156.46787276627958</v>
      </c>
      <c r="AV26">
        <f>((0.07/0.12)*100)</f>
        <v>58.333333333333336</v>
      </c>
      <c r="AW26">
        <f>((0.075/0.125)*100)</f>
        <v>60</v>
      </c>
      <c r="AX26">
        <f>((0.08/0.135)*100)</f>
        <v>59.259259259259252</v>
      </c>
      <c r="AY26">
        <f>((0.075/0.125)*100)</f>
        <v>60</v>
      </c>
      <c r="BA26">
        <f>((0.05/0.12)*100)</f>
        <v>41.666666666666671</v>
      </c>
      <c r="BB26">
        <f>((0.05/0.125)*100)</f>
        <v>40</v>
      </c>
      <c r="BC26">
        <f>((0.055/0.135)*100)</f>
        <v>40.74074074074074</v>
      </c>
      <c r="BD26">
        <f>((0.05/0.125)*100)</f>
        <v>40</v>
      </c>
      <c r="BF26">
        <f>ABS($B$26-$D$26)</f>
        <v>0.83755900000000061</v>
      </c>
      <c r="BG26">
        <f>ABS($F$26-$H$26)</f>
        <v>3.2966229999999999</v>
      </c>
      <c r="BL26">
        <f>SQRT((ABS($A$26-$E$27)^2+(ABS($B$26-$F$27)^2)))</f>
        <v>1.2798441249535164</v>
      </c>
      <c r="BM26">
        <f>SQRT((ABS($C$26-$G$26)^2+(ABS($D$26-$H$26)^2)))</f>
        <v>1.3024248561391163</v>
      </c>
      <c r="BO26">
        <f>SQRT((ABS($A$26-$G$26)^2+(ABS($B$26-$H$26)^2)))</f>
        <v>8.7139080635708712</v>
      </c>
      <c r="BP26">
        <f>SQRT((ABS($C$26-$E$27)^2+(ABS($D$26-$F$27)^2)))</f>
        <v>7.4304715677208657</v>
      </c>
      <c r="BR26">
        <f>DEGREES(ACOS((21.4069450344027^2+23.0357602901958^2-3.92258896490061^2)/(2*21.4069450344027*23.0357602901958)))</f>
        <v>9.2169897075370226</v>
      </c>
      <c r="BS26">
        <f>DEGREES(ACOS((3.92258896490061^2+19.8878126338854^2-18.6109568583544^2)/(2*3.92258896490061*19.8878126338854)))</f>
        <v>65.563658354169533</v>
      </c>
      <c r="BU26">
        <v>14</v>
      </c>
      <c r="BV26">
        <v>5</v>
      </c>
      <c r="BW26">
        <v>6</v>
      </c>
      <c r="BX26">
        <v>12</v>
      </c>
      <c r="BY26">
        <v>15</v>
      </c>
      <c r="BZ26">
        <v>5</v>
      </c>
      <c r="CA26">
        <v>10</v>
      </c>
      <c r="CB26">
        <v>5</v>
      </c>
      <c r="CC26">
        <v>16</v>
      </c>
      <c r="CD26">
        <v>6</v>
      </c>
      <c r="CE26">
        <v>10</v>
      </c>
      <c r="CF26">
        <v>8</v>
      </c>
      <c r="CG26">
        <v>15</v>
      </c>
      <c r="CH26">
        <v>12</v>
      </c>
      <c r="CI26">
        <v>5</v>
      </c>
      <c r="CJ26">
        <v>9</v>
      </c>
      <c r="CL26">
        <v>10</v>
      </c>
      <c r="CM26">
        <v>0</v>
      </c>
      <c r="CN26">
        <v>0</v>
      </c>
      <c r="CO26">
        <v>8</v>
      </c>
      <c r="CP26">
        <v>10</v>
      </c>
      <c r="CQ26">
        <v>0</v>
      </c>
      <c r="CR26">
        <v>4</v>
      </c>
      <c r="CS26">
        <v>0</v>
      </c>
      <c r="CT26">
        <v>11</v>
      </c>
      <c r="CU26">
        <v>2</v>
      </c>
      <c r="CV26">
        <v>4</v>
      </c>
      <c r="CW26">
        <v>4</v>
      </c>
      <c r="CX26">
        <v>10</v>
      </c>
      <c r="CY26">
        <v>8</v>
      </c>
      <c r="CZ26">
        <v>0</v>
      </c>
      <c r="DA26">
        <v>2</v>
      </c>
      <c r="DC26">
        <f>((5/14)*100)</f>
        <v>35.714285714285715</v>
      </c>
      <c r="DD26">
        <f>((6/14)*100)</f>
        <v>42.857142857142854</v>
      </c>
      <c r="DE26">
        <f>((12/14)*100)</f>
        <v>85.714285714285708</v>
      </c>
      <c r="DF26">
        <f>((5/15)*100)</f>
        <v>33.333333333333329</v>
      </c>
      <c r="DG26">
        <f>((10/15)*100)</f>
        <v>66.666666666666657</v>
      </c>
      <c r="DH26">
        <f>((5/15)*100)</f>
        <v>33.333333333333329</v>
      </c>
      <c r="DI26">
        <f>((6/16)*100)</f>
        <v>37.5</v>
      </c>
      <c r="DJ26">
        <f>((10/16)*100)</f>
        <v>62.5</v>
      </c>
      <c r="DK26">
        <f>((8/16)*100)</f>
        <v>50</v>
      </c>
      <c r="DL26">
        <f>((12/15)*100)</f>
        <v>80</v>
      </c>
      <c r="DM26">
        <f>((5/15)*100)</f>
        <v>33.333333333333329</v>
      </c>
      <c r="DN26">
        <f>((9/15)*100)</f>
        <v>60</v>
      </c>
      <c r="DP26">
        <f>((0/10)*100)</f>
        <v>0</v>
      </c>
      <c r="DQ26">
        <f>((0/10)*100)</f>
        <v>0</v>
      </c>
      <c r="DR26">
        <f>((8/10)*100)</f>
        <v>80</v>
      </c>
      <c r="DS26">
        <f>((0/10)*100)</f>
        <v>0</v>
      </c>
      <c r="DT26">
        <f>((4/10)*100)</f>
        <v>40</v>
      </c>
      <c r="DU26">
        <f>((0/10)*100)</f>
        <v>0</v>
      </c>
      <c r="DV26">
        <f>((2/11)*100)</f>
        <v>18.181818181818183</v>
      </c>
      <c r="DW26">
        <f>((4/11)*100)</f>
        <v>36.363636363636367</v>
      </c>
      <c r="DX26">
        <f>((4/11)*100)</f>
        <v>36.363636363636367</v>
      </c>
      <c r="DY26">
        <f>((8/10)*100)</f>
        <v>80</v>
      </c>
      <c r="DZ26">
        <f>((0/10)*100)</f>
        <v>0</v>
      </c>
      <c r="EA26">
        <f>((2/10)*100)</f>
        <v>20</v>
      </c>
    </row>
    <row r="27" spans="1:131" x14ac:dyDescent="0.25">
      <c r="A27">
        <v>132.189368</v>
      </c>
      <c r="B27">
        <v>3.3275790000000001</v>
      </c>
      <c r="C27">
        <v>149.31804799999998</v>
      </c>
      <c r="D27">
        <v>7.4665460000000001</v>
      </c>
      <c r="E27">
        <v>160.83340799999999</v>
      </c>
      <c r="F27">
        <v>5.0215779999999999</v>
      </c>
      <c r="G27">
        <v>148.51920999999999</v>
      </c>
      <c r="H27">
        <v>8.5151570000000003</v>
      </c>
      <c r="K27">
        <f>(15/200)</f>
        <v>7.4999999999999997E-2</v>
      </c>
      <c r="L27">
        <f>(14/200)</f>
        <v>7.0000000000000007E-2</v>
      </c>
      <c r="M27">
        <f>(14/200)</f>
        <v>7.0000000000000007E-2</v>
      </c>
      <c r="N27">
        <f>(16/200)</f>
        <v>0.08</v>
      </c>
      <c r="P27">
        <f>(9/200)</f>
        <v>4.4999999999999998E-2</v>
      </c>
      <c r="Q27">
        <f>(10/200)</f>
        <v>0.05</v>
      </c>
      <c r="R27">
        <f>(8/200)</f>
        <v>0.04</v>
      </c>
      <c r="S27">
        <f>(9/200)</f>
        <v>4.4999999999999998E-2</v>
      </c>
      <c r="U27">
        <f>0.075+0.045</f>
        <v>0.12</v>
      </c>
      <c r="V27">
        <f>0.07+0.05</f>
        <v>0.12000000000000001</v>
      </c>
      <c r="W27">
        <f>0.07+0.04</f>
        <v>0.11000000000000001</v>
      </c>
      <c r="X27">
        <f>0.08+0.045</f>
        <v>0.125</v>
      </c>
      <c r="Z27">
        <f>SQRT((ABS($A$28-$A$27)^2+(ABS($B$28-$B$27)^2)))</f>
        <v>25.186622069149827</v>
      </c>
      <c r="AA27">
        <f>SQRT((ABS($C$28-$C$27)^2+(ABS($D$28-$D$27)^2)))</f>
        <v>32.419856531881315</v>
      </c>
      <c r="AB27">
        <f>SQRT((ABS($E$28-$E$27)^2+(ABS($F$28-$F$27)^2)))</f>
        <v>26.137046610118059</v>
      </c>
      <c r="AC27">
        <f>SQRT((ABS($G$28-$G$27)^2+(ABS($H$28-$H$27)^2)))</f>
        <v>34.53864562137737</v>
      </c>
      <c r="AJ27">
        <f>1/0.12</f>
        <v>8.3333333333333339</v>
      </c>
      <c r="AK27">
        <f>1/0.12</f>
        <v>8.3333333333333339</v>
      </c>
      <c r="AL27">
        <f>1/0.11</f>
        <v>9.0909090909090917</v>
      </c>
      <c r="AM27">
        <f>1/0.125</f>
        <v>8</v>
      </c>
      <c r="AO27">
        <f>$Z27/$U27</f>
        <v>209.88851724291524</v>
      </c>
      <c r="AP27">
        <f>$AA27/$V27</f>
        <v>270.16547109901092</v>
      </c>
      <c r="AQ27">
        <f>$AB27/$W27</f>
        <v>237.60951463743686</v>
      </c>
      <c r="AR27">
        <f>$AC27/$X27</f>
        <v>276.30916497101896</v>
      </c>
      <c r="AV27">
        <f>((0.075/0.12)*100)</f>
        <v>62.5</v>
      </c>
      <c r="AW27">
        <f>((0.07/0.12)*100)</f>
        <v>58.333333333333336</v>
      </c>
      <c r="AX27">
        <f>((0.07/0.11)*100)</f>
        <v>63.636363636363647</v>
      </c>
      <c r="AY27">
        <f>((0.08/0.125)*100)</f>
        <v>64</v>
      </c>
      <c r="BA27">
        <f>((0.045/0.12)*100)</f>
        <v>37.5</v>
      </c>
      <c r="BB27">
        <f>((0.05/0.12)*100)</f>
        <v>41.666666666666671</v>
      </c>
      <c r="BC27">
        <f>((0.04/0.11)*100)</f>
        <v>36.363636363636367</v>
      </c>
      <c r="BD27">
        <f>((0.045/0.125)*100)</f>
        <v>36</v>
      </c>
      <c r="BF27">
        <f>ABS($B$27-$D$27)</f>
        <v>4.1389670000000001</v>
      </c>
      <c r="BG27">
        <f>ABS($F$27-$H$27)</f>
        <v>3.4935790000000004</v>
      </c>
      <c r="BL27">
        <f>SQRT((ABS($A$27-$E$28)^2+(ABS($B$27-$F$28)^2)))</f>
        <v>2.5581612357081904</v>
      </c>
      <c r="BM27">
        <f>SQRT((ABS($C$27-$G$27)^2+(ABS($D$27-$H$27)^2)))</f>
        <v>1.3182288039505825</v>
      </c>
      <c r="BO27">
        <f>SQRT((ABS($A$27-$G$27)^2+(ABS($B$27-$H$27)^2)))</f>
        <v>17.134021864438235</v>
      </c>
      <c r="BP27">
        <f>SQRT((ABS($C$27-$E$28)^2+(ABS($D$27-$F$28)^2)))</f>
        <v>15.126798960202384</v>
      </c>
      <c r="BR27">
        <f>DEGREES(ACOS((18.6109568583544^2+21.8863859488837^2-5.08041552000956^2)/(2*18.6109568583544*21.8863859488837)))</f>
        <v>11.042202797676657</v>
      </c>
      <c r="BU27">
        <v>15</v>
      </c>
      <c r="BV27">
        <v>6</v>
      </c>
      <c r="BW27">
        <v>7</v>
      </c>
      <c r="BX27">
        <v>12</v>
      </c>
      <c r="BY27">
        <v>14</v>
      </c>
      <c r="BZ27">
        <v>6</v>
      </c>
      <c r="CA27">
        <v>7</v>
      </c>
      <c r="CB27">
        <v>5</v>
      </c>
      <c r="CC27">
        <v>14</v>
      </c>
      <c r="CD27">
        <v>6</v>
      </c>
      <c r="CE27">
        <v>7</v>
      </c>
      <c r="CF27">
        <v>9</v>
      </c>
      <c r="CG27">
        <v>16</v>
      </c>
      <c r="CH27">
        <v>12</v>
      </c>
      <c r="CI27">
        <v>7</v>
      </c>
      <c r="CJ27">
        <v>11</v>
      </c>
      <c r="CL27">
        <v>9</v>
      </c>
      <c r="CM27">
        <v>1</v>
      </c>
      <c r="CN27">
        <v>1</v>
      </c>
      <c r="CO27">
        <v>6</v>
      </c>
      <c r="CP27">
        <v>10</v>
      </c>
      <c r="CQ27">
        <v>1</v>
      </c>
      <c r="CR27">
        <v>3</v>
      </c>
      <c r="CS27">
        <v>0</v>
      </c>
      <c r="CT27">
        <v>8</v>
      </c>
      <c r="CU27">
        <v>0</v>
      </c>
      <c r="CV27">
        <v>3</v>
      </c>
      <c r="CW27">
        <v>2</v>
      </c>
      <c r="CX27">
        <v>9</v>
      </c>
      <c r="CY27">
        <v>6</v>
      </c>
      <c r="CZ27">
        <v>0</v>
      </c>
      <c r="DA27">
        <v>4</v>
      </c>
      <c r="DC27">
        <f>((6/15)*100)</f>
        <v>40</v>
      </c>
      <c r="DD27">
        <f>((7/15)*100)</f>
        <v>46.666666666666664</v>
      </c>
      <c r="DE27">
        <f>((12/15)*100)</f>
        <v>80</v>
      </c>
      <c r="DF27">
        <f>((6/14)*100)</f>
        <v>42.857142857142854</v>
      </c>
      <c r="DG27">
        <f>((7/14)*100)</f>
        <v>50</v>
      </c>
      <c r="DH27">
        <f>((5/14)*100)</f>
        <v>35.714285714285715</v>
      </c>
      <c r="DI27">
        <f>((6/14)*100)</f>
        <v>42.857142857142854</v>
      </c>
      <c r="DJ27">
        <f>((7/14)*100)</f>
        <v>50</v>
      </c>
      <c r="DK27">
        <f>((9/14)*100)</f>
        <v>64.285714285714292</v>
      </c>
      <c r="DL27">
        <f>((12/16)*100)</f>
        <v>75</v>
      </c>
      <c r="DM27">
        <f>((7/16)*100)</f>
        <v>43.75</v>
      </c>
      <c r="DN27">
        <f>((11/16)*100)</f>
        <v>68.75</v>
      </c>
      <c r="DP27">
        <f>((1/9)*100)</f>
        <v>11.111111111111111</v>
      </c>
      <c r="DQ27">
        <f>((1/9)*100)</f>
        <v>11.111111111111111</v>
      </c>
      <c r="DR27">
        <f>((6/9)*100)</f>
        <v>66.666666666666657</v>
      </c>
      <c r="DS27">
        <f>((1/10)*100)</f>
        <v>10</v>
      </c>
      <c r="DT27">
        <f>((3/10)*100)</f>
        <v>30</v>
      </c>
      <c r="DU27">
        <f>((0/10)*100)</f>
        <v>0</v>
      </c>
      <c r="DV27">
        <f>((0/8)*100)</f>
        <v>0</v>
      </c>
      <c r="DW27">
        <f>((3/8)*100)</f>
        <v>37.5</v>
      </c>
      <c r="DX27">
        <f>((2/8)*100)</f>
        <v>25</v>
      </c>
      <c r="DY27">
        <f>((6/9)*100)</f>
        <v>66.666666666666657</v>
      </c>
      <c r="DZ27">
        <f>((0/9)*100)</f>
        <v>0</v>
      </c>
      <c r="EA27">
        <f>((4/9)*100)</f>
        <v>44.444444444444443</v>
      </c>
    </row>
    <row r="28" spans="1:131" x14ac:dyDescent="0.25">
      <c r="A28">
        <v>107.005156</v>
      </c>
      <c r="B28">
        <v>3.6760000000000002</v>
      </c>
      <c r="C28">
        <v>116.94173700000002</v>
      </c>
      <c r="D28">
        <v>5.7867889999999997</v>
      </c>
      <c r="E28">
        <v>134.74631400000001</v>
      </c>
      <c r="F28">
        <v>3.4064209999999999</v>
      </c>
      <c r="G28">
        <v>114.03089400000002</v>
      </c>
      <c r="H28">
        <v>6.6512630000000001</v>
      </c>
      <c r="K28">
        <f>(13/200)</f>
        <v>6.5000000000000002E-2</v>
      </c>
      <c r="L28">
        <f>(14/200)</f>
        <v>7.0000000000000007E-2</v>
      </c>
      <c r="M28">
        <f>(14/200)</f>
        <v>7.0000000000000007E-2</v>
      </c>
      <c r="N28">
        <f>(15/200)</f>
        <v>7.4999999999999997E-2</v>
      </c>
      <c r="P28">
        <f>(8/200)</f>
        <v>0.04</v>
      </c>
      <c r="Q28">
        <f>(9/200)</f>
        <v>4.4999999999999998E-2</v>
      </c>
      <c r="R28">
        <f>(9/200)</f>
        <v>4.4999999999999998E-2</v>
      </c>
      <c r="S28">
        <f>(8/200)</f>
        <v>0.04</v>
      </c>
      <c r="U28">
        <f>0.065+0.04</f>
        <v>0.10500000000000001</v>
      </c>
      <c r="V28">
        <f>0.07+0.045</f>
        <v>0.115</v>
      </c>
      <c r="W28">
        <f>0.07+0.045</f>
        <v>0.115</v>
      </c>
      <c r="X28">
        <f>0.075+0.04</f>
        <v>0.11499999999999999</v>
      </c>
      <c r="Z28">
        <f>SQRT((ABS($A$29-$A$28)^2+(ABS($B$29-$B$28)^2)))</f>
        <v>22.634330926849326</v>
      </c>
      <c r="AA28">
        <f>SQRT((ABS($C$29-$C$28)^2+(ABS($D$29-$D$28)^2)))</f>
        <v>25.675238188911983</v>
      </c>
      <c r="AB28">
        <f>SQRT((ABS($E$29-$E$28)^2+(ABS($F$29-$F$28)^2)))</f>
        <v>25.602072094263701</v>
      </c>
      <c r="AC28">
        <f>SQRT((ABS($G$29-$G$28)^2+(ABS($H$29-$H$28)^2)))</f>
        <v>26.047865287207333</v>
      </c>
      <c r="AJ28">
        <f>1/0.105</f>
        <v>9.5238095238095237</v>
      </c>
      <c r="AK28">
        <f>1/0.115</f>
        <v>8.695652173913043</v>
      </c>
      <c r="AL28">
        <f>1/0.115</f>
        <v>8.695652173913043</v>
      </c>
      <c r="AM28">
        <f>1/0.115</f>
        <v>8.695652173913043</v>
      </c>
      <c r="AO28">
        <f>$Z28/$U28</f>
        <v>215.56505644618403</v>
      </c>
      <c r="AP28">
        <f>$AA28/$V28</f>
        <v>223.26294077314768</v>
      </c>
      <c r="AQ28">
        <f>$AB28/$W28</f>
        <v>222.62671386316259</v>
      </c>
      <c r="AR28">
        <f>$AC28/$X28</f>
        <v>226.50317641049855</v>
      </c>
      <c r="AV28">
        <f>((0.065/0.105)*100)</f>
        <v>61.904761904761905</v>
      </c>
      <c r="AW28">
        <f>((0.07/0.115)*100)</f>
        <v>60.869565217391312</v>
      </c>
      <c r="AX28">
        <f>((0.07/0.115)*100)</f>
        <v>60.869565217391312</v>
      </c>
      <c r="AY28">
        <f>((0.075/0.115)*100)</f>
        <v>65.217391304347814</v>
      </c>
      <c r="BA28">
        <f>((0.04/0.105)*100)</f>
        <v>38.095238095238102</v>
      </c>
      <c r="BB28">
        <f>((0.045/0.115)*100)</f>
        <v>39.130434782608688</v>
      </c>
      <c r="BC28">
        <f>((0.045/0.115)*100)</f>
        <v>39.130434782608688</v>
      </c>
      <c r="BD28">
        <f>((0.04/0.115)*100)</f>
        <v>34.782608695652172</v>
      </c>
      <c r="BF28">
        <f>ABS($B$28-$D$28)</f>
        <v>2.1107889999999996</v>
      </c>
      <c r="BG28">
        <f>ABS($F$28-$H$28)</f>
        <v>3.2448420000000002</v>
      </c>
      <c r="BL28">
        <f>SQRT((ABS($A$28-$E$29)^2+(ABS($B$28-$F$29)^2)))</f>
        <v>2.2707923042156541</v>
      </c>
      <c r="BM28">
        <f>SQRT((ABS($C$28-$G$28)^2+(ABS($D$28-$H$28)^2)))</f>
        <v>3.0364983562197101</v>
      </c>
      <c r="BO28">
        <f>SQRT((ABS($A$28-$G$28)^2+(ABS($B$28-$H$28)^2)))</f>
        <v>7.6297565075048928</v>
      </c>
      <c r="BP28">
        <f>SQRT((ABS($C$28-$E$29)^2+(ABS($D$28-$F$29)^2)))</f>
        <v>8.3012852739178378</v>
      </c>
      <c r="BU28">
        <v>13</v>
      </c>
      <c r="BV28">
        <v>6</v>
      </c>
      <c r="BW28">
        <v>5</v>
      </c>
      <c r="BX28">
        <v>9</v>
      </c>
      <c r="BY28">
        <v>14</v>
      </c>
      <c r="BZ28">
        <v>6</v>
      </c>
      <c r="CA28">
        <v>7</v>
      </c>
      <c r="CB28">
        <v>6</v>
      </c>
      <c r="CC28">
        <v>14</v>
      </c>
      <c r="CD28">
        <v>7</v>
      </c>
      <c r="CE28">
        <v>7</v>
      </c>
      <c r="CF28">
        <v>11</v>
      </c>
      <c r="CG28">
        <v>15</v>
      </c>
      <c r="CH28">
        <v>9</v>
      </c>
      <c r="CI28">
        <v>5</v>
      </c>
      <c r="CJ28">
        <v>11</v>
      </c>
      <c r="CL28">
        <v>8</v>
      </c>
      <c r="CM28">
        <v>0</v>
      </c>
      <c r="CN28">
        <v>1</v>
      </c>
      <c r="CO28">
        <v>4</v>
      </c>
      <c r="CP28">
        <v>9</v>
      </c>
      <c r="CQ28">
        <v>0</v>
      </c>
      <c r="CR28">
        <v>2</v>
      </c>
      <c r="CS28">
        <v>0</v>
      </c>
      <c r="CT28">
        <v>9</v>
      </c>
      <c r="CU28">
        <v>1</v>
      </c>
      <c r="CV28">
        <v>2</v>
      </c>
      <c r="CW28">
        <v>4</v>
      </c>
      <c r="CX28">
        <v>8</v>
      </c>
      <c r="CY28">
        <v>4</v>
      </c>
      <c r="CZ28">
        <v>0</v>
      </c>
      <c r="DA28">
        <v>5</v>
      </c>
      <c r="DC28">
        <f>((6/13)*100)</f>
        <v>46.153846153846153</v>
      </c>
      <c r="DD28">
        <f>((5/13)*100)</f>
        <v>38.461538461538467</v>
      </c>
      <c r="DE28">
        <f>((9/13)*100)</f>
        <v>69.230769230769226</v>
      </c>
      <c r="DF28">
        <f>((6/14)*100)</f>
        <v>42.857142857142854</v>
      </c>
      <c r="DG28">
        <f>((7/14)*100)</f>
        <v>50</v>
      </c>
      <c r="DH28">
        <f>((6/14)*100)</f>
        <v>42.857142857142854</v>
      </c>
      <c r="DI28">
        <f>((7/14)*100)</f>
        <v>50</v>
      </c>
      <c r="DJ28">
        <f>((7/14)*100)</f>
        <v>50</v>
      </c>
      <c r="DK28">
        <f>((11/14)*100)</f>
        <v>78.571428571428569</v>
      </c>
      <c r="DL28">
        <f>((9/15)*100)</f>
        <v>60</v>
      </c>
      <c r="DM28">
        <f>((5/15)*100)</f>
        <v>33.333333333333329</v>
      </c>
      <c r="DN28">
        <f>((11/15)*100)</f>
        <v>73.333333333333329</v>
      </c>
      <c r="DP28">
        <f>((0/8)*100)</f>
        <v>0</v>
      </c>
      <c r="DQ28">
        <f>((1/8)*100)</f>
        <v>12.5</v>
      </c>
      <c r="DR28">
        <f>((4/8)*100)</f>
        <v>50</v>
      </c>
      <c r="DS28">
        <f>((0/9)*100)</f>
        <v>0</v>
      </c>
      <c r="DT28">
        <f>((2/9)*100)</f>
        <v>22.222222222222221</v>
      </c>
      <c r="DU28">
        <f>((0/9)*100)</f>
        <v>0</v>
      </c>
      <c r="DV28">
        <f>((1/9)*100)</f>
        <v>11.111111111111111</v>
      </c>
      <c r="DW28">
        <f>((2/9)*100)</f>
        <v>22.222222222222221</v>
      </c>
      <c r="DX28">
        <f>((4/9)*100)</f>
        <v>44.444444444444443</v>
      </c>
      <c r="DY28">
        <f>((4/8)*100)</f>
        <v>50</v>
      </c>
      <c r="DZ28">
        <f>((0/8)*100)</f>
        <v>0</v>
      </c>
      <c r="EA28">
        <f>((5/8)*100)</f>
        <v>62.5</v>
      </c>
    </row>
    <row r="29" spans="1:131" x14ac:dyDescent="0.25">
      <c r="A29">
        <v>84.371104000000003</v>
      </c>
      <c r="B29">
        <v>3.5636320000000001</v>
      </c>
      <c r="C29">
        <v>91.267157000000012</v>
      </c>
      <c r="D29">
        <v>5.6029470000000003</v>
      </c>
      <c r="E29">
        <v>109.14873800000001</v>
      </c>
      <c r="F29">
        <v>2.926631</v>
      </c>
      <c r="G29">
        <v>87.987632000000005</v>
      </c>
      <c r="H29">
        <v>6.1615789999999997</v>
      </c>
      <c r="K29">
        <f>(17/200)</f>
        <v>8.5000000000000006E-2</v>
      </c>
      <c r="L29">
        <f>(13/200)</f>
        <v>6.5000000000000002E-2</v>
      </c>
      <c r="M29">
        <f>(13/200)</f>
        <v>6.5000000000000002E-2</v>
      </c>
      <c r="N29">
        <f>(13/200)</f>
        <v>6.5000000000000002E-2</v>
      </c>
      <c r="P29">
        <f>(9/200)</f>
        <v>4.4999999999999998E-2</v>
      </c>
      <c r="Q29">
        <f>(10/200)</f>
        <v>0.05</v>
      </c>
      <c r="R29">
        <f>(9/200)</f>
        <v>4.4999999999999998E-2</v>
      </c>
      <c r="S29">
        <f>(9/200)</f>
        <v>4.4999999999999998E-2</v>
      </c>
      <c r="U29">
        <f>0.085+0.045</f>
        <v>0.13</v>
      </c>
      <c r="V29">
        <f>0.065+0.05</f>
        <v>0.115</v>
      </c>
      <c r="W29">
        <f>0.065+0.045</f>
        <v>0.11</v>
      </c>
      <c r="X29">
        <f>0.065+0.045</f>
        <v>0.11</v>
      </c>
      <c r="Z29">
        <f>SQRT((ABS($A$30-$A$29)^2+(ABS($B$30-$B$29)^2)))</f>
        <v>23.379553556226732</v>
      </c>
      <c r="AA29">
        <f>SQRT((ABS($C$30-$C$29)^2+(ABS($D$30-$D$29)^2)))</f>
        <v>19.788198717054193</v>
      </c>
      <c r="AB29">
        <f>SQRT((ABS($E$30-$E$29)^2+(ABS($F$30-$F$29)^2)))</f>
        <v>23.03576029019586</v>
      </c>
      <c r="AC29">
        <f>SQRT((ABS($G$30-$G$29)^2+(ABS($H$30-$H$29)^2)))</f>
        <v>19.887812633885368</v>
      </c>
      <c r="AJ29">
        <f>1/0.13</f>
        <v>7.6923076923076916</v>
      </c>
      <c r="AK29">
        <f>1/0.115</f>
        <v>8.695652173913043</v>
      </c>
      <c r="AL29">
        <f>1/0.11</f>
        <v>9.0909090909090917</v>
      </c>
      <c r="AM29">
        <f>1/0.11</f>
        <v>9.0909090909090917</v>
      </c>
      <c r="AO29">
        <f>$Z29/$U29</f>
        <v>179.84271966328254</v>
      </c>
      <c r="AP29">
        <f>$AA29/$V29</f>
        <v>172.0712931917756</v>
      </c>
      <c r="AQ29">
        <f>$AB29/$W29</f>
        <v>209.41600263814419</v>
      </c>
      <c r="AR29">
        <f>$AC29/$X29</f>
        <v>180.79829667168516</v>
      </c>
      <c r="AV29">
        <f>((0.085/0.13)*100)</f>
        <v>65.384615384615387</v>
      </c>
      <c r="AW29">
        <f>((0.065/0.115)*100)</f>
        <v>56.521739130434781</v>
      </c>
      <c r="AX29">
        <f>((0.065/0.11)*100)</f>
        <v>59.090909090909093</v>
      </c>
      <c r="AY29">
        <f>((0.065/0.11)*100)</f>
        <v>59.090909090909093</v>
      </c>
      <c r="BA29">
        <f>((0.045/0.13)*100)</f>
        <v>34.615384615384613</v>
      </c>
      <c r="BB29">
        <f>((0.05/0.115)*100)</f>
        <v>43.478260869565219</v>
      </c>
      <c r="BC29">
        <f>((0.045/0.11)*100)</f>
        <v>40.909090909090907</v>
      </c>
      <c r="BD29">
        <f>((0.045/0.11)*100)</f>
        <v>40.909090909090907</v>
      </c>
      <c r="BF29">
        <f>ABS($B$29-$D$29)</f>
        <v>2.0393150000000002</v>
      </c>
      <c r="BG29">
        <f>ABS($F$29-$H$29)</f>
        <v>3.2349479999999997</v>
      </c>
      <c r="BL29">
        <f>SQRT((ABS($A$29-$E$30)^2+(ABS($B$29-$F$30)^2)))</f>
        <v>1.938287939777005</v>
      </c>
      <c r="BM29">
        <f>SQRT((ABS($C$29-$G$29)^2+(ABS($D$29-$H$29)^2)))</f>
        <v>3.3267632823886109</v>
      </c>
      <c r="BO29">
        <f>SQRT((ABS($A$29-$G$29)^2+(ABS($B$29-$H$29)^2)))</f>
        <v>4.4529319992105219</v>
      </c>
      <c r="BP29">
        <f>SQRT((ABS($C$29-$E$30)^2+(ABS($D$29-$F$30)^2)))</f>
        <v>5.9070627228087851</v>
      </c>
      <c r="BS29">
        <f>DEGREES(ACOS((10.951015043561^2+19.1400973873562^2-8.88190579164008^2)/(2*10.951015043561*19.1400973873562)))</f>
        <v>13.642387638241312</v>
      </c>
      <c r="BU29">
        <v>17</v>
      </c>
      <c r="BV29">
        <v>7</v>
      </c>
      <c r="BW29">
        <v>9</v>
      </c>
      <c r="BX29">
        <v>11</v>
      </c>
      <c r="BY29">
        <v>13</v>
      </c>
      <c r="BZ29">
        <v>7</v>
      </c>
      <c r="CA29">
        <v>5</v>
      </c>
      <c r="CB29">
        <v>4</v>
      </c>
      <c r="CC29">
        <v>13</v>
      </c>
      <c r="CD29">
        <v>5</v>
      </c>
      <c r="CE29">
        <v>5</v>
      </c>
      <c r="CF29">
        <v>11</v>
      </c>
      <c r="CG29">
        <v>13</v>
      </c>
      <c r="CH29">
        <v>11</v>
      </c>
      <c r="CI29">
        <v>3</v>
      </c>
      <c r="CJ29">
        <v>11</v>
      </c>
      <c r="CL29">
        <v>9</v>
      </c>
      <c r="CM29">
        <v>3</v>
      </c>
      <c r="CN29">
        <v>1</v>
      </c>
      <c r="CO29">
        <v>3</v>
      </c>
      <c r="CP29">
        <v>10</v>
      </c>
      <c r="CQ29">
        <v>3</v>
      </c>
      <c r="CR29">
        <v>2</v>
      </c>
      <c r="CS29">
        <v>0</v>
      </c>
      <c r="CT29">
        <v>9</v>
      </c>
      <c r="CU29">
        <v>1</v>
      </c>
      <c r="CV29">
        <v>2</v>
      </c>
      <c r="CW29">
        <v>5</v>
      </c>
      <c r="CX29">
        <v>9</v>
      </c>
      <c r="CY29">
        <v>3</v>
      </c>
      <c r="CZ29">
        <v>0</v>
      </c>
      <c r="DA29">
        <v>7</v>
      </c>
      <c r="DC29">
        <f>((7/17)*100)</f>
        <v>41.17647058823529</v>
      </c>
      <c r="DD29">
        <f>((9/17)*100)</f>
        <v>52.941176470588239</v>
      </c>
      <c r="DE29">
        <f>((11/17)*100)</f>
        <v>64.705882352941174</v>
      </c>
      <c r="DF29">
        <f>((7/13)*100)</f>
        <v>53.846153846153847</v>
      </c>
      <c r="DG29">
        <f>((5/13)*100)</f>
        <v>38.461538461538467</v>
      </c>
      <c r="DH29">
        <f>((4/13)*100)</f>
        <v>30.76923076923077</v>
      </c>
      <c r="DI29">
        <f>((5/13)*100)</f>
        <v>38.461538461538467</v>
      </c>
      <c r="DJ29">
        <f>((5/13)*100)</f>
        <v>38.461538461538467</v>
      </c>
      <c r="DK29">
        <f>((11/13)*100)</f>
        <v>84.615384615384613</v>
      </c>
      <c r="DL29">
        <f>((11/13)*100)</f>
        <v>84.615384615384613</v>
      </c>
      <c r="DM29">
        <f>((3/13)*100)</f>
        <v>23.076923076923077</v>
      </c>
      <c r="DN29">
        <f>((11/13)*100)</f>
        <v>84.615384615384613</v>
      </c>
      <c r="DP29">
        <f>((3/9)*100)</f>
        <v>33.333333333333329</v>
      </c>
      <c r="DQ29">
        <f>((1/9)*100)</f>
        <v>11.111111111111111</v>
      </c>
      <c r="DR29">
        <f>((3/9)*100)</f>
        <v>33.333333333333329</v>
      </c>
      <c r="DS29">
        <f>((3/10)*100)</f>
        <v>30</v>
      </c>
      <c r="DT29">
        <f>((2/10)*100)</f>
        <v>20</v>
      </c>
      <c r="DU29">
        <f>((0/10)*100)</f>
        <v>0</v>
      </c>
      <c r="DV29">
        <f>((1/9)*100)</f>
        <v>11.111111111111111</v>
      </c>
      <c r="DW29">
        <f>((2/9)*100)</f>
        <v>22.222222222222221</v>
      </c>
      <c r="DX29">
        <f>((5/9)*100)</f>
        <v>55.555555555555557</v>
      </c>
      <c r="DY29">
        <f>((3/9)*100)</f>
        <v>33.333333333333329</v>
      </c>
      <c r="DZ29">
        <f>((0/9)*100)</f>
        <v>0</v>
      </c>
      <c r="EA29">
        <f>((7/9)*100)</f>
        <v>77.777777777777786</v>
      </c>
    </row>
    <row r="30" spans="1:131" x14ac:dyDescent="0.25">
      <c r="A30">
        <v>61.005211000000003</v>
      </c>
      <c r="B30">
        <v>4.3627370000000001</v>
      </c>
      <c r="C30">
        <v>71.480737000000005</v>
      </c>
      <c r="D30">
        <v>5.3376320000000002</v>
      </c>
      <c r="E30">
        <v>86.113945999999999</v>
      </c>
      <c r="F30">
        <v>2.7154210000000001</v>
      </c>
      <c r="G30">
        <v>68.150634999999994</v>
      </c>
      <c r="H30">
        <v>7.5823679999999998</v>
      </c>
      <c r="K30">
        <f>(15/200)</f>
        <v>7.4999999999999997E-2</v>
      </c>
      <c r="L30">
        <f>(13/200)</f>
        <v>6.5000000000000002E-2</v>
      </c>
      <c r="M30">
        <f>(16/200)</f>
        <v>0.08</v>
      </c>
      <c r="N30">
        <f>(14/200)</f>
        <v>7.0000000000000007E-2</v>
      </c>
      <c r="P30">
        <f>(8/200)</f>
        <v>0.04</v>
      </c>
      <c r="Q30">
        <f>(10/200)</f>
        <v>0.05</v>
      </c>
      <c r="R30">
        <f>(9/200)</f>
        <v>4.4999999999999998E-2</v>
      </c>
      <c r="S30">
        <f>(10/200)</f>
        <v>0.05</v>
      </c>
      <c r="U30">
        <f>0.075+0.04</f>
        <v>0.11499999999999999</v>
      </c>
      <c r="V30">
        <f>0.065+0.05</f>
        <v>0.115</v>
      </c>
      <c r="W30">
        <f>0.08+0.045</f>
        <v>0.125</v>
      </c>
      <c r="X30">
        <f>0.07+0.05</f>
        <v>0.12000000000000001</v>
      </c>
      <c r="Z30">
        <f>SQRT((ABS($A$31-$A$30)^2+(ABS($B$31-$B$30)^2)))</f>
        <v>25.324658754086229</v>
      </c>
      <c r="AA30">
        <f>SQRT((ABS($C$31-$C$30)^2+(ABS($D$31-$D$30)^2)))</f>
        <v>24.974343160686434</v>
      </c>
      <c r="AB30">
        <f>SQRT((ABS($E$31-$E$30)^2+(ABS($F$31-$F$30)^2)))</f>
        <v>21.88638594888365</v>
      </c>
      <c r="AC30">
        <f>SQRT((ABS($G$31-$G$30)^2+(ABS($H$31-$H$30)^2)))</f>
        <v>24.826292628396203</v>
      </c>
      <c r="AJ30">
        <f>1/0.115</f>
        <v>8.695652173913043</v>
      </c>
      <c r="AK30">
        <f>1/0.115</f>
        <v>8.695652173913043</v>
      </c>
      <c r="AL30">
        <f>1/0.125</f>
        <v>8</v>
      </c>
      <c r="AM30">
        <f>1/0.12</f>
        <v>8.3333333333333339</v>
      </c>
      <c r="AO30">
        <f>$Z30/$U30</f>
        <v>220.21442394857593</v>
      </c>
      <c r="AP30">
        <f>$AA30/$V30</f>
        <v>217.16820139727332</v>
      </c>
      <c r="AQ30">
        <f>$AB30/$W30</f>
        <v>175.0910875910692</v>
      </c>
      <c r="AR30">
        <f>$AC30/$X30</f>
        <v>206.88577190330167</v>
      </c>
      <c r="AV30">
        <f>((0.075/0.115)*100)</f>
        <v>65.217391304347814</v>
      </c>
      <c r="AW30">
        <f>((0.065/0.115)*100)</f>
        <v>56.521739130434781</v>
      </c>
      <c r="AX30">
        <f>((0.08/0.125)*100)</f>
        <v>64</v>
      </c>
      <c r="AY30">
        <f>((0.07/0.12)*100)</f>
        <v>58.333333333333336</v>
      </c>
      <c r="BA30">
        <f>((0.04/0.115)*100)</f>
        <v>34.782608695652172</v>
      </c>
      <c r="BB30">
        <f>((0.05/0.115)*100)</f>
        <v>43.478260869565219</v>
      </c>
      <c r="BC30">
        <f>((0.045/0.125)*100)</f>
        <v>36</v>
      </c>
      <c r="BD30">
        <f>((0.05/0.12)*100)</f>
        <v>41.666666666666671</v>
      </c>
      <c r="BF30">
        <f>ABS($B$30-$D$30)</f>
        <v>0.97489500000000007</v>
      </c>
      <c r="BG30">
        <f>ABS($F$30-$H$30)</f>
        <v>4.8669469999999997</v>
      </c>
      <c r="BL30">
        <f>SQRT((ABS($A$30-$E$31)^2+(ABS($B$30-$F$31)^2)))</f>
        <v>3.2797160238174636</v>
      </c>
      <c r="BM30">
        <f>SQRT((ABS($C$30-$G$30)^2+(ABS($D$30-$H$30)^2)))</f>
        <v>4.0160202987659401</v>
      </c>
      <c r="BO30">
        <f>SQRT((ABS($A$30-$G$30)^2+(ABS($B$30-$H$30)^2)))</f>
        <v>7.8372895771393365</v>
      </c>
      <c r="BP30">
        <f>SQRT((ABS($C$30-$E$31)^2+(ABS($D$30-$F$31)^2)))</f>
        <v>7.2729878330118192</v>
      </c>
      <c r="BR30">
        <f>DEGREES(ACOS((14.2256965801857^2+24.6477379169743^2-10.951015043561^2)/(2*14.2256965801857*24.6477379169743)))</f>
        <v>10.302269225902736</v>
      </c>
      <c r="BS30">
        <f>DEGREES(ACOS((16.6408236632105^2+27.571612051088^2-11.4517520929701^2)/(2*16.6408236632105*27.571612051088)))</f>
        <v>9.1437328888754337</v>
      </c>
      <c r="BU30">
        <v>15</v>
      </c>
      <c r="BV30">
        <v>5</v>
      </c>
      <c r="BW30">
        <v>7</v>
      </c>
      <c r="BX30">
        <v>11</v>
      </c>
      <c r="BY30">
        <v>13</v>
      </c>
      <c r="BZ30">
        <v>5</v>
      </c>
      <c r="CA30">
        <v>7</v>
      </c>
      <c r="CB30">
        <v>3</v>
      </c>
      <c r="CC30">
        <v>16</v>
      </c>
      <c r="CD30">
        <v>9</v>
      </c>
      <c r="CE30">
        <v>7</v>
      </c>
      <c r="CF30">
        <v>11</v>
      </c>
      <c r="CG30">
        <v>14</v>
      </c>
      <c r="CH30">
        <v>11</v>
      </c>
      <c r="CI30">
        <v>4</v>
      </c>
      <c r="CJ30">
        <v>10</v>
      </c>
      <c r="CL30">
        <v>8</v>
      </c>
      <c r="CM30">
        <v>0</v>
      </c>
      <c r="CN30">
        <v>1</v>
      </c>
      <c r="CO30">
        <v>6</v>
      </c>
      <c r="CP30">
        <v>10</v>
      </c>
      <c r="CQ30">
        <v>0</v>
      </c>
      <c r="CR30">
        <v>1</v>
      </c>
      <c r="CS30">
        <v>0</v>
      </c>
      <c r="CT30">
        <v>9</v>
      </c>
      <c r="CU30">
        <v>1</v>
      </c>
      <c r="CV30">
        <v>1</v>
      </c>
      <c r="CW30">
        <v>7</v>
      </c>
      <c r="CX30">
        <v>10</v>
      </c>
      <c r="CY30">
        <v>6</v>
      </c>
      <c r="CZ30">
        <v>0</v>
      </c>
      <c r="DA30">
        <v>5</v>
      </c>
      <c r="DC30">
        <f>((5/15)*100)</f>
        <v>33.333333333333329</v>
      </c>
      <c r="DD30">
        <f>((7/15)*100)</f>
        <v>46.666666666666664</v>
      </c>
      <c r="DE30">
        <f>((11/15)*100)</f>
        <v>73.333333333333329</v>
      </c>
      <c r="DF30">
        <f>((5/13)*100)</f>
        <v>38.461538461538467</v>
      </c>
      <c r="DG30">
        <f>((7/13)*100)</f>
        <v>53.846153846153847</v>
      </c>
      <c r="DH30">
        <f>((3/13)*100)</f>
        <v>23.076923076923077</v>
      </c>
      <c r="DI30">
        <f>((9/16)*100)</f>
        <v>56.25</v>
      </c>
      <c r="DJ30">
        <f>((7/16)*100)</f>
        <v>43.75</v>
      </c>
      <c r="DK30">
        <f>((11/16)*100)</f>
        <v>68.75</v>
      </c>
      <c r="DL30">
        <f>((11/14)*100)</f>
        <v>78.571428571428569</v>
      </c>
      <c r="DM30">
        <f>((4/14)*100)</f>
        <v>28.571428571428569</v>
      </c>
      <c r="DN30">
        <f>((10/14)*100)</f>
        <v>71.428571428571431</v>
      </c>
      <c r="DP30">
        <f>((0/8)*100)</f>
        <v>0</v>
      </c>
      <c r="DQ30">
        <f>((1/8)*100)</f>
        <v>12.5</v>
      </c>
      <c r="DR30">
        <f>((6/8)*100)</f>
        <v>75</v>
      </c>
      <c r="DS30">
        <f>((0/10)*100)</f>
        <v>0</v>
      </c>
      <c r="DT30">
        <f>((1/10)*100)</f>
        <v>10</v>
      </c>
      <c r="DU30">
        <f>((0/10)*100)</f>
        <v>0</v>
      </c>
      <c r="DV30">
        <f>((1/9)*100)</f>
        <v>11.111111111111111</v>
      </c>
      <c r="DW30">
        <f>((1/9)*100)</f>
        <v>11.111111111111111</v>
      </c>
      <c r="DX30">
        <f>((7/9)*100)</f>
        <v>77.777777777777786</v>
      </c>
      <c r="DY30">
        <f>((6/10)*100)</f>
        <v>60</v>
      </c>
      <c r="DZ30">
        <f>((0/10)*100)</f>
        <v>0</v>
      </c>
      <c r="EA30">
        <f>((5/10)*100)</f>
        <v>50</v>
      </c>
    </row>
    <row r="31" spans="1:131" x14ac:dyDescent="0.25">
      <c r="A31">
        <v>35.681264999999996</v>
      </c>
      <c r="B31">
        <v>4.5527369999999996</v>
      </c>
      <c r="C31">
        <v>46.520420000000001</v>
      </c>
      <c r="D31">
        <v>6.1745260000000002</v>
      </c>
      <c r="E31">
        <v>64.284050000000008</v>
      </c>
      <c r="F31">
        <v>4.2868950000000003</v>
      </c>
      <c r="G31">
        <v>43.327213</v>
      </c>
      <c r="H31">
        <v>7.2048420000000002</v>
      </c>
      <c r="K31">
        <f>(13/200)</f>
        <v>6.5000000000000002E-2</v>
      </c>
      <c r="L31">
        <f>(12/200)</f>
        <v>0.06</v>
      </c>
      <c r="M31">
        <f>(15/200)</f>
        <v>7.4999999999999997E-2</v>
      </c>
      <c r="P31">
        <f>(10/200)</f>
        <v>0.05</v>
      </c>
      <c r="Q31">
        <f>(10/200)</f>
        <v>0.05</v>
      </c>
      <c r="R31">
        <f>(9/200)</f>
        <v>4.4999999999999998E-2</v>
      </c>
      <c r="S31">
        <f>(10/200)</f>
        <v>0.05</v>
      </c>
      <c r="U31">
        <f>0.065+0.05</f>
        <v>0.115</v>
      </c>
      <c r="V31">
        <f>0.06+0.05</f>
        <v>0.11</v>
      </c>
      <c r="W31">
        <f>0.075+0.045</f>
        <v>0.12</v>
      </c>
      <c r="Z31">
        <f>SQRT((ABS($A$32-$A$31)^2+(ABS($B$32-$B$31)^2)))</f>
        <v>18.885399047226134</v>
      </c>
      <c r="AA31">
        <f>SQRT((ABS($C$32-$C$31)^2+(ABS($D$32-$D$31)^2)))</f>
        <v>22.989850408406681</v>
      </c>
      <c r="AB31">
        <f>SQRT((ABS($E$32-$E$31)^2+(ABS($F$32-$F$31)^2)))</f>
        <v>26.536240006284281</v>
      </c>
      <c r="AJ31">
        <f>1/0.115</f>
        <v>8.695652173913043</v>
      </c>
      <c r="AK31">
        <f>1/0.11</f>
        <v>9.0909090909090917</v>
      </c>
      <c r="AL31">
        <f>1/0.12</f>
        <v>8.3333333333333339</v>
      </c>
      <c r="AO31">
        <f>$Z31/$U31</f>
        <v>164.22086128022724</v>
      </c>
      <c r="AP31">
        <f>$AA31/$V31</f>
        <v>208.99864007642438</v>
      </c>
      <c r="AQ31">
        <f>$AB31/$W31</f>
        <v>221.13533338570235</v>
      </c>
      <c r="AV31">
        <f>((0.065/0.115)*100)</f>
        <v>56.521739130434781</v>
      </c>
      <c r="AW31">
        <f>((0.06/0.11)*100)</f>
        <v>54.54545454545454</v>
      </c>
      <c r="AX31">
        <f>((0.075/0.12)*100)</f>
        <v>62.5</v>
      </c>
      <c r="BA31">
        <f>((0.05/0.115)*100)</f>
        <v>43.478260869565219</v>
      </c>
      <c r="BB31">
        <f>((0.05/0.11)*100)</f>
        <v>45.45454545454546</v>
      </c>
      <c r="BC31">
        <f>((0.045/0.12)*100)</f>
        <v>37.5</v>
      </c>
      <c r="BF31">
        <f>ABS($B$31-$D$31)</f>
        <v>1.6217890000000006</v>
      </c>
      <c r="BG31">
        <f>ABS($F$31-$H$31)</f>
        <v>2.9179469999999998</v>
      </c>
      <c r="BI31">
        <v>3.3285514999999997</v>
      </c>
      <c r="BJ31">
        <v>2.7200100000000003</v>
      </c>
      <c r="BL31">
        <f>SQRT((ABS($A$31-$E$32)^2+(ABS($B$31-$F$32)^2)))</f>
        <v>2.1810568086313156</v>
      </c>
      <c r="BM31">
        <f>SQRT((ABS($C$31-$G$31)^2+(ABS($D$31-$H$31)^2)))</f>
        <v>3.355312504775823</v>
      </c>
      <c r="BO31">
        <f>SQRT((ABS($A$31-$G$31)^2+(ABS($B$31-$H$31)^2)))</f>
        <v>8.0928475674344114</v>
      </c>
      <c r="BP31">
        <f>SQRT((ABS($C$31-$E$32)^2+(ABS($D$31-$F$32)^2)))</f>
        <v>9.0682076128759324</v>
      </c>
      <c r="BR31">
        <f>DEGREES(ACOS((8.88190579164008^2+24.692697693909^2-16.6408236632105^2)/(2*8.88190579164008*24.692697693909)))</f>
        <v>20.183602642934712</v>
      </c>
      <c r="BS31">
        <f>DEGREES(ACOS((16.0510644015184^2+22.6062967561823^2-7.13355549781593^2)/(2*16.0510644015184*22.6062967561823)))</f>
        <v>8.4707014333685695</v>
      </c>
      <c r="BU31">
        <v>13</v>
      </c>
      <c r="BV31">
        <v>2</v>
      </c>
      <c r="BW31">
        <v>4</v>
      </c>
      <c r="BX31">
        <v>10</v>
      </c>
      <c r="BY31">
        <v>12</v>
      </c>
      <c r="BZ31">
        <v>2</v>
      </c>
      <c r="CA31">
        <v>8</v>
      </c>
      <c r="CB31">
        <v>3</v>
      </c>
      <c r="CC31">
        <v>15</v>
      </c>
      <c r="CD31">
        <v>7</v>
      </c>
      <c r="CE31">
        <v>8</v>
      </c>
      <c r="CF31">
        <v>10</v>
      </c>
      <c r="CL31">
        <v>10</v>
      </c>
      <c r="CM31">
        <v>0</v>
      </c>
      <c r="CN31">
        <v>2</v>
      </c>
      <c r="CO31">
        <v>7</v>
      </c>
      <c r="CP31">
        <v>10</v>
      </c>
      <c r="CQ31">
        <v>0</v>
      </c>
      <c r="CR31">
        <v>3</v>
      </c>
      <c r="CS31">
        <v>0</v>
      </c>
      <c r="CT31">
        <v>9</v>
      </c>
      <c r="CU31">
        <v>1</v>
      </c>
      <c r="CV31">
        <v>3</v>
      </c>
      <c r="CW31">
        <v>5</v>
      </c>
      <c r="CX31">
        <v>10</v>
      </c>
      <c r="CY31">
        <v>7</v>
      </c>
      <c r="CZ31">
        <v>1</v>
      </c>
      <c r="DA31">
        <v>5</v>
      </c>
      <c r="DC31">
        <f>((2/13)*100)</f>
        <v>15.384615384615385</v>
      </c>
      <c r="DD31">
        <f>((4/13)*100)</f>
        <v>30.76923076923077</v>
      </c>
      <c r="DE31">
        <f>((10/13)*100)</f>
        <v>76.923076923076934</v>
      </c>
      <c r="DF31">
        <f>((2/12)*100)</f>
        <v>16.666666666666664</v>
      </c>
      <c r="DG31">
        <f>((8/12)*100)</f>
        <v>66.666666666666657</v>
      </c>
      <c r="DH31">
        <f>((3/12)*100)</f>
        <v>25</v>
      </c>
      <c r="DI31">
        <f>((7/15)*100)</f>
        <v>46.666666666666664</v>
      </c>
      <c r="DJ31">
        <f>((8/15)*100)</f>
        <v>53.333333333333336</v>
      </c>
      <c r="DK31">
        <f>((10/15)*100)</f>
        <v>66.666666666666657</v>
      </c>
      <c r="DP31">
        <f>((0/10)*100)</f>
        <v>0</v>
      </c>
      <c r="DQ31">
        <f>((2/10)*100)</f>
        <v>20</v>
      </c>
      <c r="DR31">
        <f>((7/10)*100)</f>
        <v>70</v>
      </c>
      <c r="DS31">
        <f>((0/10)*100)</f>
        <v>0</v>
      </c>
      <c r="DT31">
        <f>((3/10)*100)</f>
        <v>30</v>
      </c>
      <c r="DU31">
        <f>((0/10)*100)</f>
        <v>0</v>
      </c>
      <c r="DV31">
        <f>((1/9)*100)</f>
        <v>11.111111111111111</v>
      </c>
      <c r="DW31">
        <f>((3/9)*100)</f>
        <v>33.333333333333329</v>
      </c>
      <c r="DX31">
        <f>((5/9)*100)</f>
        <v>55.555555555555557</v>
      </c>
      <c r="DY31">
        <f>((7/10)*100)</f>
        <v>70</v>
      </c>
      <c r="DZ31">
        <f>((1/10)*100)</f>
        <v>10</v>
      </c>
      <c r="EA31">
        <f>((5/10)*100)</f>
        <v>50</v>
      </c>
    </row>
    <row r="32" spans="1:131" x14ac:dyDescent="0.25">
      <c r="A32">
        <v>16.831318000000003</v>
      </c>
      <c r="B32">
        <v>5.7093680000000004</v>
      </c>
      <c r="C32">
        <v>23.539686000000003</v>
      </c>
      <c r="D32">
        <v>6.8218949999999996</v>
      </c>
      <c r="E32">
        <v>37.751159000000001</v>
      </c>
      <c r="F32">
        <v>3.865316</v>
      </c>
      <c r="Q32">
        <f>(13/200)</f>
        <v>6.5000000000000002E-2</v>
      </c>
      <c r="R32">
        <f>(11/200)</f>
        <v>5.5E-2</v>
      </c>
      <c r="BF32">
        <f>ABS($B$32-$D$32)</f>
        <v>1.1125269999999992</v>
      </c>
      <c r="BR32">
        <f>DEGREES(ACOS((11.4517520929701^2+27.1442777773995^2-16.0510644015184^2)/(2*11.4517520929701*27.1442777773995)))</f>
        <v>10.980151908271589</v>
      </c>
      <c r="BS32">
        <f>DEGREES(ACOS((9.90334067123035^2+26.6079152924282^2-16.8847012893975^2)/(2*9.90334067123035*26.6079152924282)))</f>
        <v>8.690245452946515</v>
      </c>
      <c r="CP32">
        <v>13</v>
      </c>
      <c r="CQ32">
        <v>2</v>
      </c>
      <c r="CR32">
        <v>7</v>
      </c>
      <c r="CS32">
        <v>1</v>
      </c>
      <c r="CT32">
        <v>11</v>
      </c>
      <c r="CU32">
        <v>2</v>
      </c>
      <c r="CV32">
        <v>7</v>
      </c>
      <c r="CW32">
        <v>5</v>
      </c>
      <c r="DS32">
        <f>((2/13)*100)</f>
        <v>15.384615384615385</v>
      </c>
      <c r="DT32">
        <f>((7/13)*100)</f>
        <v>53.846153846153847</v>
      </c>
      <c r="DU32">
        <f>((1/13)*100)</f>
        <v>7.6923076923076925</v>
      </c>
      <c r="DV32">
        <f>((2/11)*100)</f>
        <v>18.181818181818183</v>
      </c>
      <c r="DW32">
        <f>((7/11)*100)</f>
        <v>63.636363636363633</v>
      </c>
      <c r="DX32">
        <f>((5/11)*100)</f>
        <v>45.454545454545453</v>
      </c>
    </row>
    <row r="33" spans="1:131" x14ac:dyDescent="0.25">
      <c r="A33" t="s">
        <v>22</v>
      </c>
      <c r="B33" t="s">
        <v>22</v>
      </c>
      <c r="C33" t="s">
        <v>22</v>
      </c>
      <c r="D33" t="s">
        <v>22</v>
      </c>
      <c r="E33" t="s">
        <v>22</v>
      </c>
      <c r="F33" t="s">
        <v>22</v>
      </c>
      <c r="G33" t="s">
        <v>22</v>
      </c>
      <c r="H33" t="s">
        <v>22</v>
      </c>
      <c r="BR33">
        <f>DEGREES(ACOS((7.13355549781593^2+16.3539420784039^2-9.90334067123035^2)/(2*7.13355549781593*16.3539420784039)))</f>
        <v>19.261379207235407</v>
      </c>
      <c r="BS33">
        <f>DEGREES(ACOS((16.1263121677787^2+22.9749799000368^2-7.63067330924343^2)/(2*16.1263121677787*22.9749799000368)))</f>
        <v>10.029087760584899</v>
      </c>
    </row>
    <row r="34" spans="1:131" x14ac:dyDescent="0.25">
      <c r="A34">
        <v>241.692972</v>
      </c>
      <c r="B34">
        <v>6.5313020000000002</v>
      </c>
      <c r="C34">
        <v>228.896928</v>
      </c>
      <c r="D34">
        <v>7.101979</v>
      </c>
      <c r="E34">
        <v>242.122604</v>
      </c>
      <c r="F34">
        <v>5.3945309999999997</v>
      </c>
      <c r="G34">
        <v>228.22562600000001</v>
      </c>
      <c r="H34">
        <v>8.4349989999999995</v>
      </c>
      <c r="K34">
        <f>(17/200)</f>
        <v>8.5000000000000006E-2</v>
      </c>
      <c r="L34">
        <f>(14/200)</f>
        <v>7.0000000000000007E-2</v>
      </c>
      <c r="M34">
        <f>(19/200)</f>
        <v>9.5000000000000001E-2</v>
      </c>
      <c r="N34">
        <f>(13/200)</f>
        <v>6.5000000000000002E-2</v>
      </c>
      <c r="P34">
        <f>(13/200)</f>
        <v>6.5000000000000002E-2</v>
      </c>
      <c r="Q34">
        <f>(11/200)</f>
        <v>5.5E-2</v>
      </c>
      <c r="R34">
        <f>(11/200)</f>
        <v>5.5E-2</v>
      </c>
      <c r="S34">
        <f>(11/200)</f>
        <v>5.5E-2</v>
      </c>
      <c r="U34">
        <f>0.085+0.065</f>
        <v>0.15000000000000002</v>
      </c>
      <c r="V34">
        <f>0.07+0.055</f>
        <v>0.125</v>
      </c>
      <c r="W34">
        <f>0.095+0.055</f>
        <v>0.15</v>
      </c>
      <c r="X34">
        <f>0.065+0.055</f>
        <v>0.12</v>
      </c>
      <c r="Z34">
        <f>SQRT((ABS($A$35-$A$34)^2+(ABS($B$35-$B$34)^2)))</f>
        <v>23.842884175441736</v>
      </c>
      <c r="AA34">
        <f>SQRT((ABS($C$35-$C$34)^2+(ABS($D$35-$D$34)^2)))</f>
        <v>20.870832121870304</v>
      </c>
      <c r="AB34">
        <f>SQRT((ABS($E$35-$E$34)^2+(ABS($F$35-$F$34)^2)))</f>
        <v>24.647737916974254</v>
      </c>
      <c r="AC34">
        <f>SQRT((ABS($G$35-$G$34)^2+(ABS($H$35-$H$34)^2)))</f>
        <v>19.140097387356203</v>
      </c>
      <c r="AJ34">
        <f>1/0.15</f>
        <v>6.666666666666667</v>
      </c>
      <c r="AK34">
        <f>1/0.125</f>
        <v>8</v>
      </c>
      <c r="AL34">
        <f>1/0.15</f>
        <v>6.666666666666667</v>
      </c>
      <c r="AM34">
        <f>1/0.12</f>
        <v>8.3333333333333339</v>
      </c>
      <c r="AO34">
        <f>$Z34/$U34</f>
        <v>158.95256116961156</v>
      </c>
      <c r="AP34">
        <f>$AA34/$V34</f>
        <v>166.96665697496243</v>
      </c>
      <c r="AQ34">
        <f>$AB34/$W34</f>
        <v>164.31825277982836</v>
      </c>
      <c r="AR34">
        <f>$AC34/$X34</f>
        <v>159.5008115613017</v>
      </c>
      <c r="AV34">
        <f>((0.085/0.15)*100)</f>
        <v>56.666666666666679</v>
      </c>
      <c r="AW34">
        <f>((0.07/0.125)*100)</f>
        <v>56.000000000000007</v>
      </c>
      <c r="AX34">
        <f>((0.095/0.15)*100)</f>
        <v>63.333333333333343</v>
      </c>
      <c r="AY34">
        <f>((0.065/0.12)*100)</f>
        <v>54.166666666666671</v>
      </c>
      <c r="BA34">
        <f>((0.065/0.15)*100)</f>
        <v>43.333333333333336</v>
      </c>
      <c r="BB34">
        <f>((0.055/0.125)*100)</f>
        <v>44</v>
      </c>
      <c r="BC34">
        <f>((0.055/0.15)*100)</f>
        <v>36.666666666666671</v>
      </c>
      <c r="BD34">
        <f>((0.055/0.12)*100)</f>
        <v>45.833333333333336</v>
      </c>
      <c r="BF34">
        <f>ABS($B$34-$D$34)</f>
        <v>0.57067699999999988</v>
      </c>
      <c r="BG34">
        <f>ABS($F$34-$H$34)</f>
        <v>3.0404679999999997</v>
      </c>
      <c r="BL34">
        <f>SQRT((ABS($A$34-$E$34)^2+(ABS($B$34-$F$34)^2)))</f>
        <v>1.2152497528759261</v>
      </c>
      <c r="BM34">
        <f>SQRT((ABS($C$34-$G$34)^2+(ABS($D$34-$H$34)^2)))</f>
        <v>1.4925108695094971</v>
      </c>
      <c r="BO34">
        <f>SQRT((ABS($A$34-$G$34)^2+(ABS($B$34-$H$34)^2)))</f>
        <v>13.601230479317847</v>
      </c>
      <c r="BP34">
        <f>SQRT((ABS($C$34-$E$35)^2+(ABS($D$34-$F$35)^2)))</f>
        <v>11.436658534161554</v>
      </c>
      <c r="BR34">
        <f>DEGREES(ACOS((16.8847012893975^2+32.9237162373714^2-16.1263121677787^2)/(2*16.8847012893975*32.9237162373714)))</f>
        <v>4.0729319518464324</v>
      </c>
      <c r="BS34">
        <f>DEGREES(ACOS((20.0635641460149^2+23.8770344952357^2-5.05855265483735^2)/(2*20.0635641460149*23.8770344952357)))</f>
        <v>8.7087715899443516</v>
      </c>
      <c r="BU34">
        <v>17</v>
      </c>
      <c r="BV34">
        <v>6</v>
      </c>
      <c r="BW34">
        <v>6</v>
      </c>
      <c r="BX34">
        <v>15</v>
      </c>
      <c r="BY34">
        <v>14</v>
      </c>
      <c r="BZ34">
        <v>3</v>
      </c>
      <c r="CA34">
        <v>14</v>
      </c>
      <c r="CB34">
        <v>3</v>
      </c>
      <c r="CC34">
        <v>19</v>
      </c>
      <c r="CD34">
        <v>8</v>
      </c>
      <c r="CE34">
        <v>14</v>
      </c>
      <c r="CF34">
        <v>8</v>
      </c>
      <c r="CG34">
        <v>13</v>
      </c>
      <c r="CH34">
        <v>11</v>
      </c>
      <c r="CI34">
        <v>2</v>
      </c>
      <c r="CJ34">
        <v>4</v>
      </c>
      <c r="CL34">
        <v>13</v>
      </c>
      <c r="CM34">
        <v>0</v>
      </c>
      <c r="CN34">
        <v>0</v>
      </c>
      <c r="CO34">
        <v>0</v>
      </c>
      <c r="CP34">
        <v>11</v>
      </c>
      <c r="CQ34">
        <v>0</v>
      </c>
      <c r="CR34">
        <v>8</v>
      </c>
      <c r="CS34">
        <v>0</v>
      </c>
      <c r="CT34">
        <v>11</v>
      </c>
      <c r="CU34">
        <v>0</v>
      </c>
      <c r="CV34">
        <v>8</v>
      </c>
      <c r="CW34">
        <v>0</v>
      </c>
      <c r="CX34">
        <v>11</v>
      </c>
      <c r="CY34">
        <v>9</v>
      </c>
      <c r="CZ34">
        <v>0</v>
      </c>
      <c r="DA34">
        <v>0</v>
      </c>
      <c r="DC34">
        <f>((6/17)*100)</f>
        <v>35.294117647058826</v>
      </c>
      <c r="DD34">
        <f>((6/17)*100)</f>
        <v>35.294117647058826</v>
      </c>
      <c r="DE34">
        <f>((15/17)*100)</f>
        <v>88.235294117647058</v>
      </c>
      <c r="DF34">
        <f>((3/14)*100)</f>
        <v>21.428571428571427</v>
      </c>
      <c r="DG34">
        <f>((14/14)*100)</f>
        <v>100</v>
      </c>
      <c r="DH34">
        <f>((3/14)*100)</f>
        <v>21.428571428571427</v>
      </c>
      <c r="DI34">
        <f>((8/19)*100)</f>
        <v>42.105263157894733</v>
      </c>
      <c r="DJ34">
        <f>((14/19)*100)</f>
        <v>73.68421052631578</v>
      </c>
      <c r="DK34">
        <f>((8/19)*100)</f>
        <v>42.105263157894733</v>
      </c>
      <c r="DL34">
        <f>((11/13)*100)</f>
        <v>84.615384615384613</v>
      </c>
      <c r="DM34">
        <f>((2/13)*100)</f>
        <v>15.384615384615385</v>
      </c>
      <c r="DN34">
        <f>((4/13)*100)</f>
        <v>30.76923076923077</v>
      </c>
      <c r="DP34">
        <f>((0/13)*100)</f>
        <v>0</v>
      </c>
      <c r="DQ34">
        <f>((0/13)*100)</f>
        <v>0</v>
      </c>
      <c r="DR34">
        <f>((0/13)*100)</f>
        <v>0</v>
      </c>
      <c r="DS34">
        <f>((0/11)*100)</f>
        <v>0</v>
      </c>
      <c r="DT34">
        <f>((8/11)*100)</f>
        <v>72.727272727272734</v>
      </c>
      <c r="DU34">
        <f>((0/11)*100)</f>
        <v>0</v>
      </c>
      <c r="DV34">
        <f>((0/11)*100)</f>
        <v>0</v>
      </c>
      <c r="DW34">
        <f>((8/11)*100)</f>
        <v>72.727272727272734</v>
      </c>
      <c r="DX34">
        <f>((0/11)*100)</f>
        <v>0</v>
      </c>
      <c r="DY34">
        <f>((9/11)*100)</f>
        <v>81.818181818181827</v>
      </c>
      <c r="DZ34">
        <f>((0/11)*100)</f>
        <v>0</v>
      </c>
      <c r="EA34">
        <f>((0/11)*100)</f>
        <v>0</v>
      </c>
    </row>
    <row r="35" spans="1:131" x14ac:dyDescent="0.25">
      <c r="A35">
        <v>217.855053</v>
      </c>
      <c r="B35">
        <v>6.0447389999999999</v>
      </c>
      <c r="C35">
        <v>208.06249099999999</v>
      </c>
      <c r="D35">
        <v>8.3339970000000001</v>
      </c>
      <c r="E35">
        <v>217.49046899999999</v>
      </c>
      <c r="F35">
        <v>6.2714059999999998</v>
      </c>
      <c r="G35">
        <v>209.10025200000001</v>
      </c>
      <c r="H35">
        <v>9.1855969999999996</v>
      </c>
      <c r="K35">
        <f>(15/200)</f>
        <v>7.4999999999999997E-2</v>
      </c>
      <c r="L35">
        <f>(15/200)</f>
        <v>7.4999999999999997E-2</v>
      </c>
      <c r="M35">
        <f>(16/200)</f>
        <v>0.08</v>
      </c>
      <c r="N35">
        <f>(18/200)</f>
        <v>0.09</v>
      </c>
      <c r="P35">
        <f>(11/200)</f>
        <v>5.5E-2</v>
      </c>
      <c r="Q35">
        <f>(11/200)</f>
        <v>5.5E-2</v>
      </c>
      <c r="R35">
        <f>(10/200)</f>
        <v>0.05</v>
      </c>
      <c r="S35">
        <f>(9/200)</f>
        <v>4.4999999999999998E-2</v>
      </c>
      <c r="U35">
        <f>0.075+0.055</f>
        <v>0.13</v>
      </c>
      <c r="V35">
        <f>0.075+0.055</f>
        <v>0.13</v>
      </c>
      <c r="W35">
        <f>0.08+0.05</f>
        <v>0.13</v>
      </c>
      <c r="X35">
        <f>0.09+0.045</f>
        <v>0.13500000000000001</v>
      </c>
      <c r="Z35">
        <f>SQRT((ABS($A$36-$A$35)^2+(ABS($B$36-$B$35)^2)))</f>
        <v>23.852881356970062</v>
      </c>
      <c r="AA35">
        <f>SQRT((ABS($C$36-$C$35)^2+(ABS($D$36-$D$35)^2)))</f>
        <v>25.706047222751295</v>
      </c>
      <c r="AB35">
        <f>SQRT((ABS($E$36-$E$35)^2+(ABS($F$36-$F$35)^2)))</f>
        <v>24.692697693909032</v>
      </c>
      <c r="AC35">
        <f>SQRT((ABS($G$36-$G$35)^2+(ABS($H$36-$H$35)^2)))</f>
        <v>27.571612051087985</v>
      </c>
      <c r="AJ35">
        <f>1/0.13</f>
        <v>7.6923076923076916</v>
      </c>
      <c r="AK35">
        <f>1/0.13</f>
        <v>7.6923076923076916</v>
      </c>
      <c r="AL35">
        <f>1/0.13</f>
        <v>7.6923076923076916</v>
      </c>
      <c r="AM35">
        <f>1/0.135</f>
        <v>7.4074074074074066</v>
      </c>
      <c r="AO35">
        <f>$Z35/$U35</f>
        <v>183.48370274592355</v>
      </c>
      <c r="AP35">
        <f>$AA35/$V35</f>
        <v>197.73882479039457</v>
      </c>
      <c r="AQ35">
        <f>$AB35/$W35</f>
        <v>189.94382841468484</v>
      </c>
      <c r="AR35">
        <f>$AC35/$X35</f>
        <v>204.23416334139247</v>
      </c>
      <c r="AV35">
        <f>((0.075/0.13)*100)</f>
        <v>57.692307692307686</v>
      </c>
      <c r="AW35">
        <f>((0.075/0.13)*100)</f>
        <v>57.692307692307686</v>
      </c>
      <c r="AX35">
        <f>((0.08/0.13)*100)</f>
        <v>61.53846153846154</v>
      </c>
      <c r="AY35">
        <f>((0.09/0.135)*100)</f>
        <v>66.666666666666657</v>
      </c>
      <c r="BA35">
        <f>((0.055/0.13)*100)</f>
        <v>42.307692307692307</v>
      </c>
      <c r="BB35">
        <f>((0.055/0.13)*100)</f>
        <v>42.307692307692307</v>
      </c>
      <c r="BC35">
        <f>((0.05/0.13)*100)</f>
        <v>38.461538461538467</v>
      </c>
      <c r="BD35">
        <f>((0.045/0.135)*100)</f>
        <v>33.333333333333329</v>
      </c>
      <c r="BF35">
        <f>ABS($B$35-$D$35)</f>
        <v>2.2892580000000002</v>
      </c>
      <c r="BG35">
        <f>ABS($F$35-$H$35)</f>
        <v>2.9141909999999998</v>
      </c>
      <c r="BL35">
        <f>SQRT((ABS($A$35-$E$35)^2+(ABS($B$35-$F$35)^2)))</f>
        <v>0.42930108542258039</v>
      </c>
      <c r="BM35">
        <f>SQRT((ABS($C$35-$G$35)^2+(ABS($D$35-$H$35)^2)))</f>
        <v>1.3424494229284898</v>
      </c>
      <c r="BO35">
        <f>SQRT((ABS($A$35-$G$35)^2+(ABS($B$35-$H$35)^2)))</f>
        <v>9.3011574293613997</v>
      </c>
      <c r="BP35">
        <f>SQRT((ABS($C$35-$E$35)^2+(ABS($D$35-$F$35)^2)))</f>
        <v>9.6509611335744641</v>
      </c>
      <c r="BR35">
        <f>DEGREES(ACOS((7.63067330924343^2+26.9339688016899^2-20.0635641460149^2)/(2*7.63067330924343*26.9339688016899)))</f>
        <v>21.999409210058751</v>
      </c>
      <c r="BS35">
        <f>DEGREES(ACOS((18.6671909493524^2+23.3154984011463^2-5.61889298631902^2)/(2*18.6671909493524*23.3154984011463)))</f>
        <v>8.6779853933655229</v>
      </c>
      <c r="BU35">
        <v>15</v>
      </c>
      <c r="BV35">
        <v>4</v>
      </c>
      <c r="BW35">
        <v>5</v>
      </c>
      <c r="BX35">
        <v>11</v>
      </c>
      <c r="BY35">
        <v>15</v>
      </c>
      <c r="BZ35">
        <v>4</v>
      </c>
      <c r="CA35">
        <v>14</v>
      </c>
      <c r="CB35">
        <v>6</v>
      </c>
      <c r="CC35">
        <v>16</v>
      </c>
      <c r="CD35">
        <v>5</v>
      </c>
      <c r="CE35">
        <v>14</v>
      </c>
      <c r="CF35">
        <v>8</v>
      </c>
      <c r="CG35">
        <v>18</v>
      </c>
      <c r="CH35">
        <v>12</v>
      </c>
      <c r="CI35">
        <v>8</v>
      </c>
      <c r="CJ35">
        <v>8</v>
      </c>
      <c r="CL35">
        <v>11</v>
      </c>
      <c r="CM35">
        <v>0</v>
      </c>
      <c r="CN35">
        <v>0</v>
      </c>
      <c r="CO35">
        <v>9</v>
      </c>
      <c r="CP35">
        <v>11</v>
      </c>
      <c r="CQ35">
        <v>0</v>
      </c>
      <c r="CR35">
        <v>9</v>
      </c>
      <c r="CS35">
        <v>0</v>
      </c>
      <c r="CT35">
        <v>10</v>
      </c>
      <c r="CU35">
        <v>0</v>
      </c>
      <c r="CV35">
        <v>9</v>
      </c>
      <c r="CW35">
        <v>1</v>
      </c>
      <c r="CX35">
        <v>9</v>
      </c>
      <c r="CY35">
        <v>5</v>
      </c>
      <c r="CZ35">
        <v>0</v>
      </c>
      <c r="DA35">
        <v>1</v>
      </c>
      <c r="DC35">
        <f>((4/15)*100)</f>
        <v>26.666666666666668</v>
      </c>
      <c r="DD35">
        <f>((5/15)*100)</f>
        <v>33.333333333333329</v>
      </c>
      <c r="DE35">
        <f>((11/15)*100)</f>
        <v>73.333333333333329</v>
      </c>
      <c r="DF35">
        <f>((4/15)*100)</f>
        <v>26.666666666666668</v>
      </c>
      <c r="DG35">
        <f>((14/15)*100)</f>
        <v>93.333333333333329</v>
      </c>
      <c r="DH35">
        <f>((6/15)*100)</f>
        <v>40</v>
      </c>
      <c r="DI35">
        <f>((5/16)*100)</f>
        <v>31.25</v>
      </c>
      <c r="DJ35">
        <f>((14/16)*100)</f>
        <v>87.5</v>
      </c>
      <c r="DK35">
        <f>((8/16)*100)</f>
        <v>50</v>
      </c>
      <c r="DL35">
        <f>((12/18)*100)</f>
        <v>66.666666666666657</v>
      </c>
      <c r="DM35">
        <f>((8/18)*100)</f>
        <v>44.444444444444443</v>
      </c>
      <c r="DN35">
        <f>((8/18)*100)</f>
        <v>44.444444444444443</v>
      </c>
      <c r="DP35">
        <f>((0/11)*100)</f>
        <v>0</v>
      </c>
      <c r="DQ35">
        <f>((0/11)*100)</f>
        <v>0</v>
      </c>
      <c r="DR35">
        <f>((9/11)*100)</f>
        <v>81.818181818181827</v>
      </c>
      <c r="DS35">
        <f>((0/11)*100)</f>
        <v>0</v>
      </c>
      <c r="DT35">
        <f>((9/11)*100)</f>
        <v>81.818181818181827</v>
      </c>
      <c r="DU35">
        <f>((0/11)*100)</f>
        <v>0</v>
      </c>
      <c r="DV35">
        <f>((0/10)*100)</f>
        <v>0</v>
      </c>
      <c r="DW35">
        <f>((9/10)*100)</f>
        <v>90</v>
      </c>
      <c r="DX35">
        <f>((1/10)*100)</f>
        <v>10</v>
      </c>
      <c r="DY35">
        <f>((5/9)*100)</f>
        <v>55.555555555555557</v>
      </c>
      <c r="DZ35">
        <f>((0/9)*100)</f>
        <v>0</v>
      </c>
      <c r="EA35">
        <f>((1/9)*100)</f>
        <v>11.111111111111111</v>
      </c>
    </row>
    <row r="36" spans="1:131" x14ac:dyDescent="0.25">
      <c r="A36">
        <v>194.016852</v>
      </c>
      <c r="B36">
        <v>6.8814719999999996</v>
      </c>
      <c r="C36">
        <v>182.356447</v>
      </c>
      <c r="D36">
        <v>8.3211250000000003</v>
      </c>
      <c r="E36">
        <v>192.80176</v>
      </c>
      <c r="F36">
        <v>5.8275959999999998</v>
      </c>
      <c r="G36">
        <v>181.55484200000001</v>
      </c>
      <c r="H36">
        <v>7.9838570000000004</v>
      </c>
      <c r="K36">
        <f>(14/200)</f>
        <v>7.0000000000000007E-2</v>
      </c>
      <c r="L36">
        <f>(14/200)</f>
        <v>7.0000000000000007E-2</v>
      </c>
      <c r="M36">
        <f>(15/200)</f>
        <v>7.4999999999999997E-2</v>
      </c>
      <c r="N36">
        <f>(15/200)</f>
        <v>7.4999999999999997E-2</v>
      </c>
      <c r="P36">
        <f>(11/200)</f>
        <v>5.5E-2</v>
      </c>
      <c r="Q36">
        <f>(10/200)</f>
        <v>0.05</v>
      </c>
      <c r="R36">
        <f>(10/200)</f>
        <v>0.05</v>
      </c>
      <c r="S36">
        <f>(8/200)</f>
        <v>0.04</v>
      </c>
      <c r="U36">
        <f>0.07+0.055</f>
        <v>0.125</v>
      </c>
      <c r="V36">
        <f>0.07+0.05</f>
        <v>0.12000000000000001</v>
      </c>
      <c r="W36">
        <f>0.075+0.05</f>
        <v>0.125</v>
      </c>
      <c r="X36">
        <f>0.075+0.04</f>
        <v>0.11499999999999999</v>
      </c>
      <c r="Z36">
        <f>SQRT((ABS($A$37-$A$36)^2+(ABS($B$37-$B$36)^2)))</f>
        <v>25.909711069851873</v>
      </c>
      <c r="AA36">
        <f>SQRT((ABS($C$37-$C$36)^2+(ABS($D$37-$D$36)^2)))</f>
        <v>23.729817935888295</v>
      </c>
      <c r="AB36">
        <f>SQRT((ABS($E$37-$E$36)^2+(ABS($F$37-$F$36)^2)))</f>
        <v>27.144277777399452</v>
      </c>
      <c r="AC36">
        <f>SQRT((ABS($G$37-$G$36)^2+(ABS($H$37-$H$36)^2)))</f>
        <v>22.606296756182306</v>
      </c>
      <c r="AJ36">
        <f>1/0.125</f>
        <v>8</v>
      </c>
      <c r="AK36">
        <f>1/0.12</f>
        <v>8.3333333333333339</v>
      </c>
      <c r="AL36">
        <f>1/0.125</f>
        <v>8</v>
      </c>
      <c r="AM36">
        <f>1/0.115</f>
        <v>8.695652173913043</v>
      </c>
      <c r="AO36">
        <f>$Z36/$U36</f>
        <v>207.27768855881499</v>
      </c>
      <c r="AP36">
        <f>$AA36/$V36</f>
        <v>197.74848279906911</v>
      </c>
      <c r="AQ36">
        <f>$AB36/$W36</f>
        <v>217.15422221919562</v>
      </c>
      <c r="AR36">
        <f>$AC36/$X36</f>
        <v>196.57649353202007</v>
      </c>
      <c r="AV36">
        <f>((0.07/0.125)*100)</f>
        <v>56.000000000000007</v>
      </c>
      <c r="AW36">
        <f>((0.07/0.12)*100)</f>
        <v>58.333333333333336</v>
      </c>
      <c r="AX36">
        <f>((0.075/0.125)*100)</f>
        <v>60</v>
      </c>
      <c r="AY36">
        <f>((0.075/0.115)*100)</f>
        <v>65.217391304347814</v>
      </c>
      <c r="BA36">
        <f>((0.055/0.125)*100)</f>
        <v>44</v>
      </c>
      <c r="BB36">
        <f>((0.05/0.12)*100)</f>
        <v>41.666666666666671</v>
      </c>
      <c r="BC36">
        <f>((0.05/0.125)*100)</f>
        <v>40</v>
      </c>
      <c r="BD36">
        <f>((0.04/0.115)*100)</f>
        <v>34.782608695652172</v>
      </c>
      <c r="BF36">
        <f>ABS($B$36-$D$36)</f>
        <v>1.4396530000000007</v>
      </c>
      <c r="BG36">
        <f>ABS($F$36-$H$36)</f>
        <v>2.1562610000000006</v>
      </c>
      <c r="BL36">
        <f>SQRT((ABS($A$36-$E$36)^2+(ABS($B$36-$F$36)^2)))</f>
        <v>1.6084474476463306</v>
      </c>
      <c r="BM36">
        <f>SQRT((ABS($C$36-$G$36)^2+(ABS($D$36-$H$36)^2)))</f>
        <v>0.86966676367962459</v>
      </c>
      <c r="BO36">
        <f>SQRT((ABS($A$36-$G$36)^2+(ABS($B$36-$H$36)^2)))</f>
        <v>12.510673280376432</v>
      </c>
      <c r="BP36">
        <f>SQRT((ABS($C$36-$E$36)^2+(ABS($D$36-$F$36)^2)))</f>
        <v>10.738819792780303</v>
      </c>
      <c r="BR36">
        <f>DEGREES(ACOS((5.05855265483735^2+22.2873782807001^2-18.6671909493524^2)/(2*5.05855265483735*22.2873782807001)))</f>
        <v>39.554553449780407</v>
      </c>
      <c r="BS36">
        <f>DEGREES(ACOS((14.6019871764355^2+24.1257761404066^2-10.671121903943^2)/(2*14.6019871764355*24.1257761404066)))</f>
        <v>14.734626213584153</v>
      </c>
      <c r="BU36">
        <v>14</v>
      </c>
      <c r="BV36">
        <v>4</v>
      </c>
      <c r="BW36">
        <v>4</v>
      </c>
      <c r="BX36">
        <v>12</v>
      </c>
      <c r="BY36">
        <v>14</v>
      </c>
      <c r="BZ36">
        <v>4</v>
      </c>
      <c r="CA36">
        <v>12</v>
      </c>
      <c r="CB36">
        <v>6</v>
      </c>
      <c r="CC36">
        <v>15</v>
      </c>
      <c r="CD36">
        <v>5</v>
      </c>
      <c r="CE36">
        <v>12</v>
      </c>
      <c r="CF36">
        <v>7</v>
      </c>
      <c r="CG36">
        <v>15</v>
      </c>
      <c r="CH36">
        <v>11</v>
      </c>
      <c r="CI36">
        <v>6</v>
      </c>
      <c r="CJ36">
        <v>7</v>
      </c>
      <c r="CL36">
        <v>11</v>
      </c>
      <c r="CM36">
        <v>0</v>
      </c>
      <c r="CN36">
        <v>0</v>
      </c>
      <c r="CO36">
        <v>5</v>
      </c>
      <c r="CP36">
        <v>10</v>
      </c>
      <c r="CQ36">
        <v>0</v>
      </c>
      <c r="CR36">
        <v>8</v>
      </c>
      <c r="CS36">
        <v>0</v>
      </c>
      <c r="CT36">
        <v>10</v>
      </c>
      <c r="CU36">
        <v>0</v>
      </c>
      <c r="CV36">
        <v>8</v>
      </c>
      <c r="CW36">
        <v>0</v>
      </c>
      <c r="CX36">
        <v>8</v>
      </c>
      <c r="CY36">
        <v>6</v>
      </c>
      <c r="CZ36">
        <v>0</v>
      </c>
      <c r="DA36">
        <v>0</v>
      </c>
      <c r="DC36">
        <f>((4/14)*100)</f>
        <v>28.571428571428569</v>
      </c>
      <c r="DD36">
        <f>((4/14)*100)</f>
        <v>28.571428571428569</v>
      </c>
      <c r="DE36">
        <f>((12/14)*100)</f>
        <v>85.714285714285708</v>
      </c>
      <c r="DF36">
        <f>((4/14)*100)</f>
        <v>28.571428571428569</v>
      </c>
      <c r="DG36">
        <f>((12/14)*100)</f>
        <v>85.714285714285708</v>
      </c>
      <c r="DH36">
        <f>((6/14)*100)</f>
        <v>42.857142857142854</v>
      </c>
      <c r="DI36">
        <f>((5/15)*100)</f>
        <v>33.333333333333329</v>
      </c>
      <c r="DJ36">
        <f>((12/15)*100)</f>
        <v>80</v>
      </c>
      <c r="DK36">
        <f>((7/15)*100)</f>
        <v>46.666666666666664</v>
      </c>
      <c r="DL36">
        <f>((11/15)*100)</f>
        <v>73.333333333333329</v>
      </c>
      <c r="DM36">
        <f>((6/15)*100)</f>
        <v>40</v>
      </c>
      <c r="DN36">
        <f>((7/15)*100)</f>
        <v>46.666666666666664</v>
      </c>
      <c r="DP36">
        <f>((0/11)*100)</f>
        <v>0</v>
      </c>
      <c r="DQ36">
        <f>((0/11)*100)</f>
        <v>0</v>
      </c>
      <c r="DR36">
        <f>((5/11)*100)</f>
        <v>45.454545454545453</v>
      </c>
      <c r="DS36">
        <f>((0/10)*100)</f>
        <v>0</v>
      </c>
      <c r="DT36">
        <f>((8/10)*100)</f>
        <v>80</v>
      </c>
      <c r="DU36">
        <f>((0/10)*100)</f>
        <v>0</v>
      </c>
      <c r="DV36">
        <f>((0/10)*100)</f>
        <v>0</v>
      </c>
      <c r="DW36">
        <f>((8/10)*100)</f>
        <v>80</v>
      </c>
      <c r="DX36">
        <f>((0/10)*100)</f>
        <v>0</v>
      </c>
      <c r="DY36">
        <f>((6/8)*100)</f>
        <v>75</v>
      </c>
      <c r="DZ36">
        <f>((0/8)*100)</f>
        <v>0</v>
      </c>
      <c r="EA36">
        <f>((0/8)*100)</f>
        <v>0</v>
      </c>
    </row>
    <row r="37" spans="1:131" x14ac:dyDescent="0.25">
      <c r="A37">
        <v>168.11512199999999</v>
      </c>
      <c r="B37">
        <v>6.2384240000000002</v>
      </c>
      <c r="C37">
        <v>158.62682999999998</v>
      </c>
      <c r="D37">
        <v>8.223471</v>
      </c>
      <c r="E37">
        <v>165.65754899999999</v>
      </c>
      <c r="F37">
        <v>5.7673860000000001</v>
      </c>
      <c r="G37">
        <v>158.94952499999999</v>
      </c>
      <c r="H37">
        <v>8.1943239999999999</v>
      </c>
      <c r="K37">
        <f>(12/200)</f>
        <v>0.06</v>
      </c>
      <c r="L37">
        <f>(16/200)</f>
        <v>0.08</v>
      </c>
      <c r="M37">
        <f>(14/200)</f>
        <v>7.0000000000000007E-2</v>
      </c>
      <c r="N37">
        <f>(16/200)</f>
        <v>0.08</v>
      </c>
      <c r="P37">
        <f>(10/200)</f>
        <v>0.05</v>
      </c>
      <c r="Q37">
        <f>(9/200)</f>
        <v>4.4999999999999998E-2</v>
      </c>
      <c r="R37">
        <f>(9/200)</f>
        <v>4.4999999999999998E-2</v>
      </c>
      <c r="S37">
        <f>(9/200)</f>
        <v>4.4999999999999998E-2</v>
      </c>
      <c r="U37">
        <f>0.06+0.05</f>
        <v>0.11</v>
      </c>
      <c r="V37">
        <f>0.08+0.045</f>
        <v>0.125</v>
      </c>
      <c r="W37">
        <f>0.07+0.045</f>
        <v>0.115</v>
      </c>
      <c r="X37">
        <f>0.08+0.045</f>
        <v>0.125</v>
      </c>
      <c r="Z37">
        <f>SQRT((ABS($A$38-$A$37)^2+(ABS($B$38-$B$37)^2)))</f>
        <v>18.46503214436591</v>
      </c>
      <c r="AA37">
        <f>SQRT((ABS($C$38-$C$37)^2+(ABS($D$38-$D$37)^2)))</f>
        <v>27.92575567275474</v>
      </c>
      <c r="AB37">
        <f>SQRT((ABS($E$38-$E$37)^2+(ABS($F$38-$F$37)^2)))</f>
        <v>16.353942078403851</v>
      </c>
      <c r="AC37">
        <f>SQRT((ABS($G$38-$G$37)^2+(ABS($H$38-$H$37)^2)))</f>
        <v>26.607915292428192</v>
      </c>
      <c r="AJ37">
        <f>1/0.11</f>
        <v>9.0909090909090917</v>
      </c>
      <c r="AK37">
        <f>1/0.125</f>
        <v>8</v>
      </c>
      <c r="AL37">
        <f>1/0.115</f>
        <v>8.695652173913043</v>
      </c>
      <c r="AM37">
        <f>1/0.125</f>
        <v>8</v>
      </c>
      <c r="AO37">
        <f>$Z37/$U37</f>
        <v>167.86392858514463</v>
      </c>
      <c r="AP37">
        <f>$AA37/$V37</f>
        <v>223.40604538203792</v>
      </c>
      <c r="AQ37">
        <f>$AB37/$W37</f>
        <v>142.20819198612043</v>
      </c>
      <c r="AR37">
        <f>$AC37/$X37</f>
        <v>212.86332233942554</v>
      </c>
      <c r="AV37">
        <f>((0.06/0.11)*100)</f>
        <v>54.54545454545454</v>
      </c>
      <c r="AW37">
        <f>((0.08/0.125)*100)</f>
        <v>64</v>
      </c>
      <c r="AX37">
        <f>((0.07/0.115)*100)</f>
        <v>60.869565217391312</v>
      </c>
      <c r="AY37">
        <f>((0.08/0.125)*100)</f>
        <v>64</v>
      </c>
      <c r="BA37">
        <f>((0.05/0.11)*100)</f>
        <v>45.45454545454546</v>
      </c>
      <c r="BB37">
        <f>((0.045/0.125)*100)</f>
        <v>36</v>
      </c>
      <c r="BC37">
        <f>((0.045/0.115)*100)</f>
        <v>39.130434782608688</v>
      </c>
      <c r="BD37">
        <f>((0.045/0.125)*100)</f>
        <v>36</v>
      </c>
      <c r="BF37">
        <f>ABS($B$37-$D$37)</f>
        <v>1.9850469999999998</v>
      </c>
      <c r="BG37">
        <f>ABS($F$37-$H$37)</f>
        <v>2.4269379999999998</v>
      </c>
      <c r="BL37">
        <f>SQRT((ABS($A$37-$E$37)^2+(ABS($B$37-$F$37)^2)))</f>
        <v>2.5023073048234865</v>
      </c>
      <c r="BM37">
        <f>SQRT((ABS($C$37-$G$37)^2+(ABS($D$37-$H$37)^2)))</f>
        <v>0.32400865827012487</v>
      </c>
      <c r="BO37">
        <f>SQRT((ABS($A$37-$G$37)^2+(ABS($B$37-$H$37)^2)))</f>
        <v>9.3719642112210835</v>
      </c>
      <c r="BP37">
        <f>SQRT((ABS($C$37-$E$37)^2+(ABS($D$37-$F$37)^2)))</f>
        <v>7.4473729048696136</v>
      </c>
      <c r="BR37">
        <f>DEGREES(ACOS((10.671121903943^2+20.0432977389116^2-10.3645002226852^2)/(2*10.671121903943*20.0432977389116)))</f>
        <v>17.404755415306422</v>
      </c>
      <c r="BU37">
        <v>12</v>
      </c>
      <c r="BV37">
        <v>3</v>
      </c>
      <c r="BW37">
        <v>3</v>
      </c>
      <c r="BX37">
        <v>11</v>
      </c>
      <c r="BY37">
        <v>16</v>
      </c>
      <c r="BZ37">
        <v>4</v>
      </c>
      <c r="CA37">
        <v>13</v>
      </c>
      <c r="CB37">
        <v>7</v>
      </c>
      <c r="CC37">
        <v>14</v>
      </c>
      <c r="CD37">
        <v>2</v>
      </c>
      <c r="CE37">
        <v>13</v>
      </c>
      <c r="CF37">
        <v>6</v>
      </c>
      <c r="CG37">
        <v>16</v>
      </c>
      <c r="CH37">
        <v>12</v>
      </c>
      <c r="CI37">
        <v>5</v>
      </c>
      <c r="CJ37">
        <v>6</v>
      </c>
      <c r="CL37">
        <v>10</v>
      </c>
      <c r="CM37">
        <v>0</v>
      </c>
      <c r="CN37">
        <v>0</v>
      </c>
      <c r="CO37">
        <v>6</v>
      </c>
      <c r="CP37">
        <v>9</v>
      </c>
      <c r="CQ37">
        <v>0</v>
      </c>
      <c r="CR37">
        <v>6</v>
      </c>
      <c r="CS37">
        <v>0</v>
      </c>
      <c r="CT37">
        <v>9</v>
      </c>
      <c r="CU37">
        <v>0</v>
      </c>
      <c r="CV37">
        <v>6</v>
      </c>
      <c r="CW37">
        <v>1</v>
      </c>
      <c r="CX37">
        <v>9</v>
      </c>
      <c r="CY37">
        <v>8</v>
      </c>
      <c r="CZ37">
        <v>0</v>
      </c>
      <c r="DA37">
        <v>1</v>
      </c>
      <c r="DC37">
        <f>((3/12)*100)</f>
        <v>25</v>
      </c>
      <c r="DD37">
        <f>((3/12)*100)</f>
        <v>25</v>
      </c>
      <c r="DE37">
        <f>((11/12)*100)</f>
        <v>91.666666666666657</v>
      </c>
      <c r="DF37">
        <f>((4/16)*100)</f>
        <v>25</v>
      </c>
      <c r="DG37">
        <f>((13/16)*100)</f>
        <v>81.25</v>
      </c>
      <c r="DH37">
        <f>((7/16)*100)</f>
        <v>43.75</v>
      </c>
      <c r="DI37">
        <f>((2/14)*100)</f>
        <v>14.285714285714285</v>
      </c>
      <c r="DJ37">
        <f>((13/14)*100)</f>
        <v>92.857142857142861</v>
      </c>
      <c r="DK37">
        <f>((6/14)*100)</f>
        <v>42.857142857142854</v>
      </c>
      <c r="DL37">
        <f>((12/16)*100)</f>
        <v>75</v>
      </c>
      <c r="DM37">
        <f>((5/16)*100)</f>
        <v>31.25</v>
      </c>
      <c r="DN37">
        <f>((6/16)*100)</f>
        <v>37.5</v>
      </c>
      <c r="DP37">
        <f>((0/10)*100)</f>
        <v>0</v>
      </c>
      <c r="DQ37">
        <f>((0/10)*100)</f>
        <v>0</v>
      </c>
      <c r="DR37">
        <f>((6/10)*100)</f>
        <v>60</v>
      </c>
      <c r="DS37">
        <f>((0/9)*100)</f>
        <v>0</v>
      </c>
      <c r="DT37">
        <f>((6/9)*100)</f>
        <v>66.666666666666657</v>
      </c>
      <c r="DU37">
        <f>((0/9)*100)</f>
        <v>0</v>
      </c>
      <c r="DV37">
        <f>((0/9)*100)</f>
        <v>0</v>
      </c>
      <c r="DW37">
        <f>((6/9)*100)</f>
        <v>66.666666666666657</v>
      </c>
      <c r="DX37">
        <f>((1/9)*100)</f>
        <v>11.111111111111111</v>
      </c>
      <c r="DY37">
        <f>((8/9)*100)</f>
        <v>88.888888888888886</v>
      </c>
      <c r="DZ37">
        <f>((0/9)*100)</f>
        <v>0</v>
      </c>
      <c r="EA37">
        <f>((1/9)*100)</f>
        <v>11.111111111111111</v>
      </c>
    </row>
    <row r="38" spans="1:131" x14ac:dyDescent="0.25">
      <c r="A38">
        <v>149.65090099999998</v>
      </c>
      <c r="B38">
        <v>6.4114990000000001</v>
      </c>
      <c r="C38">
        <v>130.88952499999999</v>
      </c>
      <c r="D38">
        <v>4.9846839999999997</v>
      </c>
      <c r="E38">
        <v>149.30459100000002</v>
      </c>
      <c r="F38">
        <v>5.9467910000000002</v>
      </c>
      <c r="G38">
        <v>132.42099999999999</v>
      </c>
      <c r="H38">
        <v>6.1404209999999999</v>
      </c>
      <c r="K38">
        <f>(16/200)</f>
        <v>0.08</v>
      </c>
      <c r="L38">
        <f>(16/200)</f>
        <v>0.08</v>
      </c>
      <c r="M38">
        <f>(17/200)</f>
        <v>8.5000000000000006E-2</v>
      </c>
      <c r="N38">
        <f>(14/200)</f>
        <v>7.0000000000000007E-2</v>
      </c>
      <c r="P38">
        <f>(12/200)</f>
        <v>0.06</v>
      </c>
      <c r="Q38">
        <f>(11/200)</f>
        <v>5.5E-2</v>
      </c>
      <c r="R38">
        <f>(11/200)</f>
        <v>5.5E-2</v>
      </c>
      <c r="S38">
        <f>(11/200)</f>
        <v>5.5E-2</v>
      </c>
      <c r="U38">
        <f>0.08+0.06</f>
        <v>0.14000000000000001</v>
      </c>
      <c r="V38">
        <f>0.08+0.055</f>
        <v>0.13500000000000001</v>
      </c>
      <c r="W38">
        <f>0.085+0.055</f>
        <v>0.14000000000000001</v>
      </c>
      <c r="X38">
        <f>0.07+0.055</f>
        <v>0.125</v>
      </c>
      <c r="Z38">
        <f>SQRT((ABS($A$39-$A$38)^2+(ABS($B$39-$B$38)^2)))</f>
        <v>31.267465118426816</v>
      </c>
      <c r="AA38">
        <f>SQRT((ABS($C$39-$C$38)^2+(ABS($D$39-$D$38)^2)))</f>
        <v>23.931644299042986</v>
      </c>
      <c r="AB38">
        <f>SQRT((ABS($E$39-$E$38)^2+(ABS($F$39-$F$38)^2)))</f>
        <v>32.92371623737143</v>
      </c>
      <c r="AC38">
        <f>SQRT((ABS($G$39-$G$38)^2+(ABS($H$39-$H$38)^2)))</f>
        <v>22.974979900036836</v>
      </c>
      <c r="AJ38">
        <f>1/0.14</f>
        <v>7.1428571428571423</v>
      </c>
      <c r="AK38">
        <f>1/0.135</f>
        <v>7.4074074074074066</v>
      </c>
      <c r="AL38">
        <f>1/0.14</f>
        <v>7.1428571428571423</v>
      </c>
      <c r="AM38">
        <f>1/0.125</f>
        <v>8</v>
      </c>
      <c r="AO38">
        <f>$Z38/$U38</f>
        <v>223.33903656019152</v>
      </c>
      <c r="AP38">
        <f>$AA38/$V38</f>
        <v>177.27143925217027</v>
      </c>
      <c r="AQ38">
        <f>$AB38/$W38</f>
        <v>235.1694016955102</v>
      </c>
      <c r="AR38">
        <f>$AC38/$X38</f>
        <v>183.79983920029468</v>
      </c>
      <c r="AV38">
        <f>((0.08/0.14)*100)</f>
        <v>57.142857142857139</v>
      </c>
      <c r="AW38">
        <f>((0.08/0.135)*100)</f>
        <v>59.259259259259252</v>
      </c>
      <c r="AX38">
        <f>((0.085/0.14)*100)</f>
        <v>60.714285714285708</v>
      </c>
      <c r="AY38">
        <f>((0.07/0.125)*100)</f>
        <v>56.000000000000007</v>
      </c>
      <c r="BA38">
        <f>((0.06/0.14)*100)</f>
        <v>42.857142857142847</v>
      </c>
      <c r="BB38">
        <f>((0.055/0.135)*100)</f>
        <v>40.74074074074074</v>
      </c>
      <c r="BC38">
        <f>((0.055/0.14)*100)</f>
        <v>39.285714285714285</v>
      </c>
      <c r="BD38">
        <f>((0.055/0.125)*100)</f>
        <v>44</v>
      </c>
      <c r="BF38">
        <f>ABS($B$38-$D$38)</f>
        <v>1.4268150000000004</v>
      </c>
      <c r="BG38">
        <f>ABS($F$38-$H$38)</f>
        <v>0.19362999999999975</v>
      </c>
      <c r="BL38">
        <f>SQRT((ABS($A$38-$E$38)^2+(ABS($B$38-$F$38)^2)))</f>
        <v>0.57955512366294559</v>
      </c>
      <c r="BM38">
        <f>SQRT((ABS($C$38-$G$38)^2+(ABS($D$38-$H$38)^2)))</f>
        <v>1.9186306806662927</v>
      </c>
      <c r="BO38">
        <f>SQRT((ABS($A$38-$G$38)^2+(ABS($B$38-$H$38)^2)))</f>
        <v>17.232033302889256</v>
      </c>
      <c r="BP38">
        <f>SQRT((ABS($C$38-$E$38)^2+(ABS($D$38-$F$38)^2)))</f>
        <v>18.440181822959499</v>
      </c>
      <c r="BU38">
        <v>16</v>
      </c>
      <c r="BV38">
        <v>5</v>
      </c>
      <c r="BW38">
        <v>5</v>
      </c>
      <c r="BX38">
        <v>12</v>
      </c>
      <c r="BY38">
        <v>16</v>
      </c>
      <c r="BZ38">
        <v>5</v>
      </c>
      <c r="CA38">
        <v>15</v>
      </c>
      <c r="CB38">
        <v>5</v>
      </c>
      <c r="CC38">
        <v>17</v>
      </c>
      <c r="CD38">
        <v>6</v>
      </c>
      <c r="CE38">
        <v>15</v>
      </c>
      <c r="CF38">
        <v>7</v>
      </c>
      <c r="CG38">
        <v>14</v>
      </c>
      <c r="CH38">
        <v>10</v>
      </c>
      <c r="CI38">
        <v>5</v>
      </c>
      <c r="CJ38">
        <v>7</v>
      </c>
      <c r="CL38">
        <v>12</v>
      </c>
      <c r="CM38">
        <v>0</v>
      </c>
      <c r="CN38">
        <v>0</v>
      </c>
      <c r="CO38">
        <v>8</v>
      </c>
      <c r="CP38">
        <v>11</v>
      </c>
      <c r="CQ38">
        <v>0</v>
      </c>
      <c r="CR38">
        <v>10</v>
      </c>
      <c r="CS38">
        <v>0</v>
      </c>
      <c r="CT38">
        <v>11</v>
      </c>
      <c r="CU38">
        <v>0</v>
      </c>
      <c r="CV38">
        <v>10</v>
      </c>
      <c r="CW38">
        <v>1</v>
      </c>
      <c r="CX38">
        <v>11</v>
      </c>
      <c r="CY38">
        <v>7</v>
      </c>
      <c r="CZ38">
        <v>0</v>
      </c>
      <c r="DA38">
        <v>1</v>
      </c>
      <c r="DC38">
        <f>((5/16)*100)</f>
        <v>31.25</v>
      </c>
      <c r="DD38">
        <f>((5/16)*100)</f>
        <v>31.25</v>
      </c>
      <c r="DE38">
        <f>((12/16)*100)</f>
        <v>75</v>
      </c>
      <c r="DF38">
        <f>((5/16)*100)</f>
        <v>31.25</v>
      </c>
      <c r="DG38">
        <f>((15/16)*100)</f>
        <v>93.75</v>
      </c>
      <c r="DH38">
        <f>((5/16)*100)</f>
        <v>31.25</v>
      </c>
      <c r="DI38">
        <f>((6/17)*100)</f>
        <v>35.294117647058826</v>
      </c>
      <c r="DJ38">
        <f>((15/17)*100)</f>
        <v>88.235294117647058</v>
      </c>
      <c r="DK38">
        <f>((7/17)*100)</f>
        <v>41.17647058823529</v>
      </c>
      <c r="DL38">
        <f>((10/14)*100)</f>
        <v>71.428571428571431</v>
      </c>
      <c r="DM38">
        <f>((5/14)*100)</f>
        <v>35.714285714285715</v>
      </c>
      <c r="DN38">
        <f>((7/14)*100)</f>
        <v>50</v>
      </c>
      <c r="DP38">
        <f>((0/12)*100)</f>
        <v>0</v>
      </c>
      <c r="DQ38">
        <f>((0/12)*100)</f>
        <v>0</v>
      </c>
      <c r="DR38">
        <f>((8/12)*100)</f>
        <v>66.666666666666657</v>
      </c>
      <c r="DS38">
        <f>((0/11)*100)</f>
        <v>0</v>
      </c>
      <c r="DT38">
        <f>((10/11)*100)</f>
        <v>90.909090909090907</v>
      </c>
      <c r="DU38">
        <f>((0/11)*100)</f>
        <v>0</v>
      </c>
      <c r="DV38">
        <f>((0/11)*100)</f>
        <v>0</v>
      </c>
      <c r="DW38">
        <f>((10/11)*100)</f>
        <v>90.909090909090907</v>
      </c>
      <c r="DX38">
        <f>((1/11)*100)</f>
        <v>9.0909090909090917</v>
      </c>
      <c r="DY38">
        <f>((7/11)*100)</f>
        <v>63.636363636363633</v>
      </c>
      <c r="DZ38">
        <f>((0/11)*100)</f>
        <v>0</v>
      </c>
      <c r="EA38">
        <f>((1/11)*100)</f>
        <v>9.0909090909090917</v>
      </c>
    </row>
    <row r="39" spans="1:131" x14ac:dyDescent="0.25">
      <c r="A39">
        <v>118.42531500000001</v>
      </c>
      <c r="B39">
        <v>4.7937370000000001</v>
      </c>
      <c r="C39">
        <v>107.092051</v>
      </c>
      <c r="D39">
        <v>7.515263</v>
      </c>
      <c r="E39">
        <v>116.439368</v>
      </c>
      <c r="F39">
        <v>3.985106</v>
      </c>
      <c r="G39">
        <v>109.465316</v>
      </c>
      <c r="H39">
        <v>7.081842</v>
      </c>
      <c r="K39">
        <f>(16/200)</f>
        <v>0.08</v>
      </c>
      <c r="L39">
        <f>(14/200)</f>
        <v>7.0000000000000007E-2</v>
      </c>
      <c r="M39">
        <f>(15/200)</f>
        <v>7.4999999999999997E-2</v>
      </c>
      <c r="N39">
        <f>(12/200)</f>
        <v>0.06</v>
      </c>
      <c r="P39">
        <f>(11/200)</f>
        <v>5.5E-2</v>
      </c>
      <c r="Q39">
        <f>(10/200)</f>
        <v>0.05</v>
      </c>
      <c r="R39">
        <f>(10/200)</f>
        <v>0.05</v>
      </c>
      <c r="S39">
        <f>(9/200)</f>
        <v>4.4999999999999998E-2</v>
      </c>
      <c r="U39">
        <f>0.08+0.055</f>
        <v>0.13500000000000001</v>
      </c>
      <c r="V39">
        <f>0.07+0.05</f>
        <v>0.12000000000000001</v>
      </c>
      <c r="W39">
        <f>0.075+0.05</f>
        <v>0.125</v>
      </c>
      <c r="X39">
        <f>0.06+0.045</f>
        <v>0.105</v>
      </c>
      <c r="Z39">
        <f>SQRT((ABS($A$40-$A$39)^2+(ABS($B$40-$B$39)^2)))</f>
        <v>26.393124797038528</v>
      </c>
      <c r="AA39">
        <f>SQRT((ABS($C$40-$C$39)^2+(ABS($D$40-$D$39)^2)))</f>
        <v>24.22638549087247</v>
      </c>
      <c r="AB39">
        <f>SQRT((ABS($E$40-$E$39)^2+(ABS($F$40-$F$39)^2)))</f>
        <v>26.933968801689904</v>
      </c>
      <c r="AC39">
        <f>SQRT((ABS($G$40-$G$39)^2+(ABS($H$40-$H$39)^2)))</f>
        <v>23.877034495235719</v>
      </c>
      <c r="AJ39">
        <f>1/0.135</f>
        <v>7.4074074074074066</v>
      </c>
      <c r="AK39">
        <f>1/0.12</f>
        <v>8.3333333333333339</v>
      </c>
      <c r="AL39">
        <f>1/0.125</f>
        <v>8</v>
      </c>
      <c r="AM39">
        <f>1/0.105</f>
        <v>9.5238095238095237</v>
      </c>
      <c r="AO39">
        <f>$Z39/$U39</f>
        <v>195.50462812621132</v>
      </c>
      <c r="AP39">
        <f>$AA39/$V39</f>
        <v>201.88654575727057</v>
      </c>
      <c r="AQ39">
        <f>$AB39/$W39</f>
        <v>215.47175041351923</v>
      </c>
      <c r="AR39">
        <f>$AC39/$X39</f>
        <v>227.40032852605447</v>
      </c>
      <c r="AV39">
        <f>((0.08/0.135)*100)</f>
        <v>59.259259259259252</v>
      </c>
      <c r="AW39">
        <f>((0.07/0.12)*100)</f>
        <v>58.333333333333336</v>
      </c>
      <c r="AX39">
        <f>((0.075/0.125)*100)</f>
        <v>60</v>
      </c>
      <c r="AY39">
        <f>((0.06/0.105)*100)</f>
        <v>57.142857142857139</v>
      </c>
      <c r="BA39">
        <f>((0.055/0.135)*100)</f>
        <v>40.74074074074074</v>
      </c>
      <c r="BB39">
        <f>((0.05/0.12)*100)</f>
        <v>41.666666666666671</v>
      </c>
      <c r="BC39">
        <f>((0.05/0.125)*100)</f>
        <v>40</v>
      </c>
      <c r="BD39">
        <f>((0.045/0.105)*100)</f>
        <v>42.857142857142854</v>
      </c>
      <c r="BF39">
        <f>ABS($B$39-$D$39)</f>
        <v>2.7215259999999999</v>
      </c>
      <c r="BG39">
        <f>ABS($F$39-$H$39)</f>
        <v>3.0967359999999999</v>
      </c>
      <c r="BL39">
        <f>SQRT((ABS($A$39-$E$39)^2+(ABS($B$39-$F$39)^2)))</f>
        <v>2.1442643449374521</v>
      </c>
      <c r="BM39">
        <f>SQRT((ABS($C$39-$G$39)^2+(ABS($D$39-$H$39)^2)))</f>
        <v>2.4125174659400948</v>
      </c>
      <c r="BO39">
        <f>SQRT((ABS($A$39-$G$39)^2+(ABS($B$39-$H$39)^2)))</f>
        <v>9.2475405687688763</v>
      </c>
      <c r="BP39">
        <f>SQRT((ABS($C$39-$E$39)^2+(ABS($D$39-$F$39)^2)))</f>
        <v>9.9917137440550245</v>
      </c>
      <c r="BS39">
        <f>DEGREES(ACOS((8.37146054481299^2+23.5246241166405^2-15.8088863284929^2)/(2*8.37146054481299*23.5246241166405)))</f>
        <v>18.476472092861908</v>
      </c>
      <c r="BU39">
        <v>16</v>
      </c>
      <c r="BV39">
        <v>6</v>
      </c>
      <c r="BW39">
        <v>6</v>
      </c>
      <c r="BX39">
        <v>10</v>
      </c>
      <c r="BY39">
        <v>14</v>
      </c>
      <c r="BZ39">
        <v>5</v>
      </c>
      <c r="CA39">
        <v>12</v>
      </c>
      <c r="CB39">
        <v>6</v>
      </c>
      <c r="CC39">
        <v>15</v>
      </c>
      <c r="CD39">
        <v>6</v>
      </c>
      <c r="CE39">
        <v>12</v>
      </c>
      <c r="CF39">
        <v>9</v>
      </c>
      <c r="CG39">
        <v>12</v>
      </c>
      <c r="CH39">
        <v>6</v>
      </c>
      <c r="CI39">
        <v>6</v>
      </c>
      <c r="CJ39">
        <v>9</v>
      </c>
      <c r="CL39">
        <v>11</v>
      </c>
      <c r="CM39">
        <v>0</v>
      </c>
      <c r="CN39">
        <v>0</v>
      </c>
      <c r="CO39">
        <v>7</v>
      </c>
      <c r="CP39">
        <v>10</v>
      </c>
      <c r="CQ39">
        <v>0</v>
      </c>
      <c r="CR39">
        <v>8</v>
      </c>
      <c r="CS39">
        <v>1</v>
      </c>
      <c r="CT39">
        <v>10</v>
      </c>
      <c r="CU39">
        <v>0</v>
      </c>
      <c r="CV39">
        <v>8</v>
      </c>
      <c r="CW39">
        <v>3</v>
      </c>
      <c r="CX39">
        <v>9</v>
      </c>
      <c r="CY39">
        <v>3</v>
      </c>
      <c r="CZ39">
        <v>1</v>
      </c>
      <c r="DA39">
        <v>3</v>
      </c>
      <c r="DC39">
        <f>((6/16)*100)</f>
        <v>37.5</v>
      </c>
      <c r="DD39">
        <f>((6/16)*100)</f>
        <v>37.5</v>
      </c>
      <c r="DE39">
        <f>((10/16)*100)</f>
        <v>62.5</v>
      </c>
      <c r="DF39">
        <f>((5/14)*100)</f>
        <v>35.714285714285715</v>
      </c>
      <c r="DG39">
        <f>((12/14)*100)</f>
        <v>85.714285714285708</v>
      </c>
      <c r="DH39">
        <f>((6/14)*100)</f>
        <v>42.857142857142854</v>
      </c>
      <c r="DI39">
        <f>((6/15)*100)</f>
        <v>40</v>
      </c>
      <c r="DJ39">
        <f>((12/15)*100)</f>
        <v>80</v>
      </c>
      <c r="DK39">
        <f>((9/15)*100)</f>
        <v>60</v>
      </c>
      <c r="DL39">
        <f>((6/12)*100)</f>
        <v>50</v>
      </c>
      <c r="DM39">
        <f>((6/12)*100)</f>
        <v>50</v>
      </c>
      <c r="DN39">
        <f>((9/12)*100)</f>
        <v>75</v>
      </c>
      <c r="DP39">
        <f>((0/11)*100)</f>
        <v>0</v>
      </c>
      <c r="DQ39">
        <f>((0/11)*100)</f>
        <v>0</v>
      </c>
      <c r="DR39">
        <f>((7/11)*100)</f>
        <v>63.636363636363633</v>
      </c>
      <c r="DS39">
        <f>((0/10)*100)</f>
        <v>0</v>
      </c>
      <c r="DT39">
        <f>((8/10)*100)</f>
        <v>80</v>
      </c>
      <c r="DU39">
        <f>((1/10)*100)</f>
        <v>10</v>
      </c>
      <c r="DV39">
        <f>((0/10)*100)</f>
        <v>0</v>
      </c>
      <c r="DW39">
        <f>((8/10)*100)</f>
        <v>80</v>
      </c>
      <c r="DX39">
        <f>((3/10)*100)</f>
        <v>30</v>
      </c>
      <c r="DY39">
        <f>((3/9)*100)</f>
        <v>33.333333333333329</v>
      </c>
      <c r="DZ39">
        <f>((1/9)*100)</f>
        <v>11.111111111111111</v>
      </c>
      <c r="EA39">
        <f>((3/9)*100)</f>
        <v>33.333333333333329</v>
      </c>
    </row>
    <row r="40" spans="1:131" x14ac:dyDescent="0.25">
      <c r="A40">
        <v>92.054210000000012</v>
      </c>
      <c r="B40">
        <v>5.871632</v>
      </c>
      <c r="C40">
        <v>82.865842000000015</v>
      </c>
      <c r="D40">
        <v>7.6077370000000002</v>
      </c>
      <c r="E40">
        <v>89.520893999999998</v>
      </c>
      <c r="F40">
        <v>4.8985789999999998</v>
      </c>
      <c r="G40">
        <v>85.610315000000014</v>
      </c>
      <c r="H40">
        <v>8.1073679999999992</v>
      </c>
      <c r="K40">
        <f>(14/200)</f>
        <v>7.0000000000000007E-2</v>
      </c>
      <c r="L40">
        <f>(14/200)</f>
        <v>7.0000000000000007E-2</v>
      </c>
      <c r="M40">
        <f>(16/200)</f>
        <v>0.08</v>
      </c>
      <c r="N40">
        <f>(17/200)</f>
        <v>8.5000000000000006E-2</v>
      </c>
      <c r="P40">
        <f>(9/200)</f>
        <v>4.4999999999999998E-2</v>
      </c>
      <c r="Q40">
        <f>(9/200)</f>
        <v>4.4999999999999998E-2</v>
      </c>
      <c r="R40">
        <f>(9/200)</f>
        <v>4.4999999999999998E-2</v>
      </c>
      <c r="S40">
        <f>(10/200)</f>
        <v>0.05</v>
      </c>
      <c r="U40">
        <f>0.07+0.045</f>
        <v>0.115</v>
      </c>
      <c r="V40">
        <f>0.07+0.045</f>
        <v>0.115</v>
      </c>
      <c r="W40">
        <f>0.08+0.045</f>
        <v>0.125</v>
      </c>
      <c r="X40">
        <f>0.085+0.05</f>
        <v>0.13500000000000001</v>
      </c>
      <c r="Z40">
        <f>SQRT((ABS($A$41-$A$40)^2+(ABS($B$41-$B$40)^2)))</f>
        <v>20.236648616295067</v>
      </c>
      <c r="AA40">
        <f>SQRT((ABS($C$41-$C$40)^2+(ABS($D$41-$D$40)^2)))</f>
        <v>21.110494575285667</v>
      </c>
      <c r="AB40">
        <f>SQRT((ABS($E$41-$E$40)^2+(ABS($F$41-$F$40)^2)))</f>
        <v>22.28737828070015</v>
      </c>
      <c r="AC40">
        <f>SQRT((ABS($G$41-$G$40)^2+(ABS($H$41-$H$40)^2)))</f>
        <v>23.315498401146318</v>
      </c>
      <c r="AJ40">
        <f>1/0.115</f>
        <v>8.695652173913043</v>
      </c>
      <c r="AK40">
        <f>1/0.115</f>
        <v>8.695652173913043</v>
      </c>
      <c r="AL40">
        <f>1/0.125</f>
        <v>8</v>
      </c>
      <c r="AM40">
        <f>1/0.135</f>
        <v>7.4074074074074066</v>
      </c>
      <c r="AO40">
        <f>$Z40/$U40</f>
        <v>175.97085753300058</v>
      </c>
      <c r="AP40">
        <f>$AA40/$V40</f>
        <v>183.56951804596233</v>
      </c>
      <c r="AQ40">
        <f>$AB40/$W40</f>
        <v>178.2990262456012</v>
      </c>
      <c r="AR40">
        <f>$AC40/$X40</f>
        <v>172.70739556404678</v>
      </c>
      <c r="AV40">
        <f>((0.07/0.115)*100)</f>
        <v>60.869565217391312</v>
      </c>
      <c r="AW40">
        <f>((0.07/0.115)*100)</f>
        <v>60.869565217391312</v>
      </c>
      <c r="AX40">
        <f>((0.08/0.125)*100)</f>
        <v>64</v>
      </c>
      <c r="AY40">
        <f>((0.085/0.135)*100)</f>
        <v>62.962962962962962</v>
      </c>
      <c r="BA40">
        <f>((0.045/0.115)*100)</f>
        <v>39.130434782608688</v>
      </c>
      <c r="BB40">
        <f>((0.045/0.115)*100)</f>
        <v>39.130434782608688</v>
      </c>
      <c r="BC40">
        <f>((0.045/0.125)*100)</f>
        <v>36</v>
      </c>
      <c r="BD40">
        <f>((0.05/0.135)*100)</f>
        <v>37.037037037037038</v>
      </c>
      <c r="BF40">
        <f>ABS($B$40-$D$40)</f>
        <v>1.7361050000000002</v>
      </c>
      <c r="BG40">
        <f>ABS($F$40-$H$40)</f>
        <v>3.2087889999999994</v>
      </c>
      <c r="BL40">
        <f>SQRT((ABS($A$40-$E$40)^2+(ABS($B$40-$F$40)^2)))</f>
        <v>2.7137652987436236</v>
      </c>
      <c r="BM40">
        <f>SQRT((ABS($C$40-$G$40)^2+(ABS($D$40-$H$40)^2)))</f>
        <v>2.7895811843160248</v>
      </c>
      <c r="BO40">
        <f>SQRT((ABS($A$40-$G$40)^2+(ABS($B$40-$H$40)^2)))</f>
        <v>6.8207256382822612</v>
      </c>
      <c r="BP40">
        <f>SQRT((ABS($C$40-$E$40)^2+(ABS($D$40-$F$40)^2)))</f>
        <v>7.1853499700200949</v>
      </c>
      <c r="BR40">
        <f>DEGREES(ACOS((15.4280418621687^2+23.0372889002061^2-8.37146054481299^2)/(2*15.4280418621687*23.0372889002061)))</f>
        <v>10.622090165274974</v>
      </c>
      <c r="BS40">
        <f>DEGREES(ACOS((6.05868614212727^2+25.5367967307976^2-20.6121260486555^2)/(2*6.05868614212727*25.5367967307976)))</f>
        <v>31.451802678169322</v>
      </c>
      <c r="BU40">
        <v>14</v>
      </c>
      <c r="BV40">
        <v>5</v>
      </c>
      <c r="BW40">
        <v>5</v>
      </c>
      <c r="BX40">
        <v>6</v>
      </c>
      <c r="BY40">
        <v>14</v>
      </c>
      <c r="BZ40">
        <v>5</v>
      </c>
      <c r="CA40">
        <v>11</v>
      </c>
      <c r="CB40">
        <v>7</v>
      </c>
      <c r="CC40">
        <v>16</v>
      </c>
      <c r="CD40">
        <v>5</v>
      </c>
      <c r="CE40">
        <v>11</v>
      </c>
      <c r="CF40">
        <v>12</v>
      </c>
      <c r="CG40">
        <v>17</v>
      </c>
      <c r="CH40">
        <v>8</v>
      </c>
      <c r="CI40">
        <v>7</v>
      </c>
      <c r="CJ40">
        <v>12</v>
      </c>
      <c r="CL40">
        <v>9</v>
      </c>
      <c r="CM40">
        <v>0</v>
      </c>
      <c r="CN40">
        <v>0</v>
      </c>
      <c r="CO40">
        <v>3</v>
      </c>
      <c r="CP40">
        <v>9</v>
      </c>
      <c r="CQ40">
        <v>0</v>
      </c>
      <c r="CR40">
        <v>6</v>
      </c>
      <c r="CS40">
        <v>3</v>
      </c>
      <c r="CT40">
        <v>9</v>
      </c>
      <c r="CU40">
        <v>0</v>
      </c>
      <c r="CV40">
        <v>6</v>
      </c>
      <c r="CW40">
        <v>6</v>
      </c>
      <c r="CX40">
        <v>10</v>
      </c>
      <c r="CY40">
        <v>2</v>
      </c>
      <c r="CZ40">
        <v>3</v>
      </c>
      <c r="DA40">
        <v>6</v>
      </c>
      <c r="DC40">
        <f>((5/14)*100)</f>
        <v>35.714285714285715</v>
      </c>
      <c r="DD40">
        <f>((5/14)*100)</f>
        <v>35.714285714285715</v>
      </c>
      <c r="DE40">
        <f>((6/14)*100)</f>
        <v>42.857142857142854</v>
      </c>
      <c r="DF40">
        <f>((5/14)*100)</f>
        <v>35.714285714285715</v>
      </c>
      <c r="DG40">
        <f>((11/14)*100)</f>
        <v>78.571428571428569</v>
      </c>
      <c r="DH40">
        <f>((7/14)*100)</f>
        <v>50</v>
      </c>
      <c r="DI40">
        <f>((5/16)*100)</f>
        <v>31.25</v>
      </c>
      <c r="DJ40">
        <f>((11/16)*100)</f>
        <v>68.75</v>
      </c>
      <c r="DK40">
        <f>((12/16)*100)</f>
        <v>75</v>
      </c>
      <c r="DL40">
        <f>((8/17)*100)</f>
        <v>47.058823529411761</v>
      </c>
      <c r="DM40">
        <f>((7/17)*100)</f>
        <v>41.17647058823529</v>
      </c>
      <c r="DN40">
        <f>((12/17)*100)</f>
        <v>70.588235294117652</v>
      </c>
      <c r="DP40">
        <f>((0/9)*100)</f>
        <v>0</v>
      </c>
      <c r="DQ40">
        <f>((0/9)*100)</f>
        <v>0</v>
      </c>
      <c r="DR40">
        <f>((3/9)*100)</f>
        <v>33.333333333333329</v>
      </c>
      <c r="DS40">
        <f>((0/9)*100)</f>
        <v>0</v>
      </c>
      <c r="DT40">
        <f>((6/9)*100)</f>
        <v>66.666666666666657</v>
      </c>
      <c r="DU40">
        <f>((3/9)*100)</f>
        <v>33.333333333333329</v>
      </c>
      <c r="DV40">
        <f>((0/9)*100)</f>
        <v>0</v>
      </c>
      <c r="DW40">
        <f>((6/9)*100)</f>
        <v>66.666666666666657</v>
      </c>
      <c r="DX40">
        <f>((6/9)*100)</f>
        <v>66.666666666666657</v>
      </c>
      <c r="DY40">
        <f>((2/10)*100)</f>
        <v>20</v>
      </c>
      <c r="DZ40">
        <f>((3/10)*100)</f>
        <v>30</v>
      </c>
      <c r="EA40">
        <f>((6/10)*100)</f>
        <v>60</v>
      </c>
    </row>
    <row r="41" spans="1:131" x14ac:dyDescent="0.25">
      <c r="A41">
        <v>71.833316000000011</v>
      </c>
      <c r="B41">
        <v>5.0732629999999999</v>
      </c>
      <c r="C41">
        <v>61.776741000000001</v>
      </c>
      <c r="D41">
        <v>6.6575790000000001</v>
      </c>
      <c r="E41">
        <v>67.233631000000003</v>
      </c>
      <c r="F41">
        <v>4.8268950000000004</v>
      </c>
      <c r="G41">
        <v>62.302215000000004</v>
      </c>
      <c r="H41">
        <v>7.5200519999999997</v>
      </c>
      <c r="K41">
        <f>(10/200)</f>
        <v>0.05</v>
      </c>
      <c r="L41">
        <f>(16/200)</f>
        <v>0.08</v>
      </c>
      <c r="M41">
        <f>(12/200)</f>
        <v>0.06</v>
      </c>
      <c r="N41">
        <f>(18/200)</f>
        <v>0.09</v>
      </c>
      <c r="P41">
        <f>(11/200)</f>
        <v>5.5E-2</v>
      </c>
      <c r="Q41">
        <f>(10/200)</f>
        <v>0.05</v>
      </c>
      <c r="R41">
        <f>(10/200)</f>
        <v>0.05</v>
      </c>
      <c r="S41">
        <f>(12/200)</f>
        <v>0.06</v>
      </c>
      <c r="U41">
        <f>0.05+0.055</f>
        <v>0.10500000000000001</v>
      </c>
      <c r="V41">
        <f>0.08+0.05</f>
        <v>0.13</v>
      </c>
      <c r="W41">
        <f>0.06+0.05</f>
        <v>0.11</v>
      </c>
      <c r="X41">
        <f>0.09+0.06</f>
        <v>0.15</v>
      </c>
      <c r="Z41">
        <f>SQRT((ABS($A$42-$A$41)^2+(ABS($B$42-$B$41)^2)))</f>
        <v>22.671582065282465</v>
      </c>
      <c r="AA41">
        <f>SQRT((ABS($C$42-$C$41)^2+(ABS($D$42-$D$41)^2)))</f>
        <v>23.859925791646482</v>
      </c>
      <c r="AB41">
        <f>SQRT((ABS($E$42-$E$41)^2+(ABS($F$42-$F$41)^2)))</f>
        <v>18.980295616189885</v>
      </c>
      <c r="AC41">
        <f>SQRT((ABS($G$42-$G$41)^2+(ABS($H$42-$H$41)^2)))</f>
        <v>24.125776140406611</v>
      </c>
      <c r="AJ41">
        <f>1/0.105</f>
        <v>9.5238095238095237</v>
      </c>
      <c r="AK41">
        <f>1/0.13</f>
        <v>7.6923076923076916</v>
      </c>
      <c r="AL41">
        <f>1/0.11</f>
        <v>9.0909090909090917</v>
      </c>
      <c r="AM41">
        <f>1/0.15</f>
        <v>6.666666666666667</v>
      </c>
      <c r="AO41">
        <f>$Z41/$U41</f>
        <v>215.91982919316632</v>
      </c>
      <c r="AP41">
        <f>$AA41/$V41</f>
        <v>183.53789070497294</v>
      </c>
      <c r="AQ41">
        <f>$AB41/$W41</f>
        <v>172.54814196536259</v>
      </c>
      <c r="AR41">
        <f>$AC41/$X41</f>
        <v>160.83850760271073</v>
      </c>
      <c r="AV41">
        <f>((0.05/0.105)*100)</f>
        <v>47.61904761904762</v>
      </c>
      <c r="AW41">
        <f>((0.08/0.13)*100)</f>
        <v>61.53846153846154</v>
      </c>
      <c r="AX41">
        <f>((0.06/0.11)*100)</f>
        <v>54.54545454545454</v>
      </c>
      <c r="AY41">
        <f>((0.09/0.15)*100)</f>
        <v>60</v>
      </c>
      <c r="BA41">
        <f>((0.055/0.105)*100)</f>
        <v>52.380952380952387</v>
      </c>
      <c r="BB41">
        <f>((0.05/0.13)*100)</f>
        <v>38.461538461538467</v>
      </c>
      <c r="BC41">
        <f>((0.05/0.11)*100)</f>
        <v>45.45454545454546</v>
      </c>
      <c r="BD41">
        <f>((0.06/0.15)*100)</f>
        <v>40</v>
      </c>
      <c r="BF41">
        <f>ABS($B$41-$D$41)</f>
        <v>1.5843160000000003</v>
      </c>
      <c r="BG41">
        <f>ABS($F$41-$H$41)</f>
        <v>2.6931569999999994</v>
      </c>
      <c r="BL41">
        <f>SQRT((ABS($A$41-$E$41)^2+(ABS($B$41-$F$41)^2)))</f>
        <v>4.6062782472022983</v>
      </c>
      <c r="BM41">
        <f>SQRT((ABS($C$41-$G$41)^2+(ABS($D$41-$H$41)^2)))</f>
        <v>1.0099418797163537</v>
      </c>
      <c r="BO41">
        <f>SQRT((ABS($A$41-$G$41)^2+(ABS($B$41-$H$41)^2)))</f>
        <v>9.8401556228914444</v>
      </c>
      <c r="BP41">
        <f>SQRT((ABS($C$41-$E$41)^2+(ABS($D$41-$F$41)^2)))</f>
        <v>5.7557842541182875</v>
      </c>
      <c r="BR41">
        <f>DEGREES(ACOS((15.8088863284929^2+20.6632596233297^2-6.05868614212727^2)/(2*15.8088863284929*20.6632596233297)))</f>
        <v>11.511879733104173</v>
      </c>
      <c r="BS41">
        <f>DEGREES(ACOS((4.87272426954963^2+20.611029346376^2-17.7037040441838^2)/(2*4.87272426954963*20.611029346376)))</f>
        <v>47.718110111732372</v>
      </c>
      <c r="BU41">
        <v>10</v>
      </c>
      <c r="BV41">
        <v>2</v>
      </c>
      <c r="BW41">
        <v>3</v>
      </c>
      <c r="BX41">
        <v>8</v>
      </c>
      <c r="BY41">
        <v>16</v>
      </c>
      <c r="BZ41">
        <v>3</v>
      </c>
      <c r="CA41">
        <v>11</v>
      </c>
      <c r="CB41">
        <v>4</v>
      </c>
      <c r="CC41">
        <v>12</v>
      </c>
      <c r="CD41">
        <v>2</v>
      </c>
      <c r="CE41">
        <v>11</v>
      </c>
      <c r="CF41">
        <v>5</v>
      </c>
      <c r="CG41">
        <v>18</v>
      </c>
      <c r="CH41">
        <v>13</v>
      </c>
      <c r="CI41">
        <v>6</v>
      </c>
      <c r="CJ41">
        <v>6</v>
      </c>
      <c r="CL41">
        <v>11</v>
      </c>
      <c r="CM41">
        <v>2</v>
      </c>
      <c r="CN41">
        <v>0</v>
      </c>
      <c r="CO41">
        <v>2</v>
      </c>
      <c r="CP41">
        <v>10</v>
      </c>
      <c r="CQ41">
        <v>2</v>
      </c>
      <c r="CR41">
        <v>5</v>
      </c>
      <c r="CS41">
        <v>0</v>
      </c>
      <c r="CT41">
        <v>10</v>
      </c>
      <c r="CU41">
        <v>3</v>
      </c>
      <c r="CV41">
        <v>5</v>
      </c>
      <c r="CW41">
        <v>5</v>
      </c>
      <c r="CX41">
        <v>12</v>
      </c>
      <c r="CY41">
        <v>10</v>
      </c>
      <c r="CZ41">
        <v>0</v>
      </c>
      <c r="DA41">
        <v>5</v>
      </c>
      <c r="DC41">
        <f>((2/10)*100)</f>
        <v>20</v>
      </c>
      <c r="DD41">
        <f>((3/10)*100)</f>
        <v>30</v>
      </c>
      <c r="DE41">
        <f>((8/10)*100)</f>
        <v>80</v>
      </c>
      <c r="DF41">
        <f>((3/16)*100)</f>
        <v>18.75</v>
      </c>
      <c r="DG41">
        <f>((11/16)*100)</f>
        <v>68.75</v>
      </c>
      <c r="DH41">
        <f>((4/16)*100)</f>
        <v>25</v>
      </c>
      <c r="DI41">
        <f>((2/12)*100)</f>
        <v>16.666666666666664</v>
      </c>
      <c r="DJ41">
        <f>((11/12)*100)</f>
        <v>91.666666666666657</v>
      </c>
      <c r="DK41">
        <f>((5/12)*100)</f>
        <v>41.666666666666671</v>
      </c>
      <c r="DL41">
        <f>((13/18)*100)</f>
        <v>72.222222222222214</v>
      </c>
      <c r="DM41">
        <f>((6/18)*100)</f>
        <v>33.333333333333329</v>
      </c>
      <c r="DN41">
        <f>((6/18)*100)</f>
        <v>33.333333333333329</v>
      </c>
      <c r="DP41">
        <f>((2/11)*100)</f>
        <v>18.181818181818183</v>
      </c>
      <c r="DQ41">
        <f>((0/11)*100)</f>
        <v>0</v>
      </c>
      <c r="DR41">
        <f>((2/11)*100)</f>
        <v>18.181818181818183</v>
      </c>
      <c r="DS41">
        <f>((2/10)*100)</f>
        <v>20</v>
      </c>
      <c r="DT41">
        <f>((5/10)*100)</f>
        <v>50</v>
      </c>
      <c r="DU41">
        <f>((0/10)*100)</f>
        <v>0</v>
      </c>
      <c r="DV41">
        <f>((3/10)*100)</f>
        <v>30</v>
      </c>
      <c r="DW41">
        <f>((5/10)*100)</f>
        <v>50</v>
      </c>
      <c r="DX41">
        <f>((5/10)*100)</f>
        <v>50</v>
      </c>
      <c r="DY41">
        <f>((10/12)*100)</f>
        <v>83.333333333333343</v>
      </c>
      <c r="DZ41">
        <f>((0/12)*100)</f>
        <v>0</v>
      </c>
      <c r="EA41">
        <f>((5/12)*100)</f>
        <v>41.666666666666671</v>
      </c>
    </row>
    <row r="42" spans="1:131" x14ac:dyDescent="0.25">
      <c r="A42">
        <v>49.185946999999999</v>
      </c>
      <c r="B42">
        <v>4.0257370000000003</v>
      </c>
      <c r="C42">
        <v>37.956842000000002</v>
      </c>
      <c r="D42">
        <v>5.2761050000000003</v>
      </c>
      <c r="E42">
        <v>48.311790000000002</v>
      </c>
      <c r="F42">
        <v>3.3384209999999999</v>
      </c>
      <c r="G42">
        <v>38.189792000000004</v>
      </c>
      <c r="H42">
        <v>6.7174740000000002</v>
      </c>
      <c r="K42">
        <f>(13/200)</f>
        <v>6.5000000000000002E-2</v>
      </c>
      <c r="L42">
        <f>(15/200)</f>
        <v>7.4999999999999997E-2</v>
      </c>
      <c r="P42">
        <f>(13/200)</f>
        <v>6.5000000000000002E-2</v>
      </c>
      <c r="Q42">
        <f>(12/200)</f>
        <v>0.06</v>
      </c>
      <c r="R42">
        <f>(12/200)</f>
        <v>0.06</v>
      </c>
      <c r="S42">
        <f>(14/200)</f>
        <v>7.0000000000000007E-2</v>
      </c>
      <c r="U42">
        <f>0.065+0.065</f>
        <v>0.13</v>
      </c>
      <c r="V42">
        <f>0.075+0.06</f>
        <v>0.13500000000000001</v>
      </c>
      <c r="Z42">
        <f>SQRT((ABS($A$43-$A$42)^2+(ABS($B$43-$B$42)^2)))</f>
        <v>21.515848966109839</v>
      </c>
      <c r="AA42">
        <f>SQRT((ABS($C$43-$C$42)^2+(ABS($D$43-$D$42)^2)))</f>
        <v>19.144869671812135</v>
      </c>
      <c r="AJ42">
        <f>1/0.13</f>
        <v>7.6923076923076916</v>
      </c>
      <c r="AK42">
        <f>1/0.135</f>
        <v>7.4074074074074066</v>
      </c>
      <c r="AO42">
        <f>$Z42/$U42</f>
        <v>165.50653050853722</v>
      </c>
      <c r="AP42">
        <f>$AA42/$V42</f>
        <v>141.81384942083062</v>
      </c>
      <c r="AV42">
        <f>((0.065/0.13)*100)</f>
        <v>50</v>
      </c>
      <c r="AW42">
        <f>((0.075/0.135)*100)</f>
        <v>55.55555555555555</v>
      </c>
      <c r="BA42">
        <f>((0.065/0.13)*100)</f>
        <v>50</v>
      </c>
      <c r="BB42">
        <f>((0.06/0.135)*100)</f>
        <v>44.444444444444443</v>
      </c>
      <c r="BF42">
        <f>ABS($B$42-$D$42)</f>
        <v>1.2503679999999999</v>
      </c>
      <c r="BG42">
        <f>ABS($F$42-$H$42)</f>
        <v>3.3790530000000003</v>
      </c>
      <c r="BI42">
        <v>3.1689429999999996</v>
      </c>
      <c r="BJ42">
        <v>3.1061969999999999</v>
      </c>
      <c r="BL42">
        <f>SQRT((ABS($A$42-$E$42)^2+(ABS($B$42-$F$42)^2)))</f>
        <v>1.112004381513398</v>
      </c>
      <c r="BM42">
        <f>SQRT((ABS($C$42-$G$42)^2+(ABS($D$42-$H$42)^2)))</f>
        <v>1.4600720176282405</v>
      </c>
      <c r="BO42">
        <f>SQRT((ABS($A$42-$G$42)^2+(ABS($B$42-$H$42)^2)))</f>
        <v>11.320815909694577</v>
      </c>
      <c r="BP42">
        <f>SQRT((ABS($C$42-$E$42)^2+(ABS($D$42-$F$42)^2)))</f>
        <v>10.534684018353849</v>
      </c>
      <c r="BR42">
        <f>DEGREES(ACOS((20.6121260486555^2+23.9482105057119^2-4.87272426954963^2)/(2*20.6121260486555*23.9482105057119)))</f>
        <v>9.1688382681037002</v>
      </c>
      <c r="BS42">
        <f>DEGREES(ACOS((4.63670645258774^2+26.3819635265568^2-22.2208021234608^2)/(2*4.63670645258774*26.3819635265568)))</f>
        <v>23.859503759516191</v>
      </c>
      <c r="BU42">
        <v>13</v>
      </c>
      <c r="BV42">
        <v>1</v>
      </c>
      <c r="BW42">
        <v>2</v>
      </c>
      <c r="BX42">
        <v>13</v>
      </c>
      <c r="BY42">
        <v>15</v>
      </c>
      <c r="BZ42">
        <v>0</v>
      </c>
      <c r="CA42">
        <v>14</v>
      </c>
      <c r="CB42">
        <v>2</v>
      </c>
      <c r="CL42">
        <v>13</v>
      </c>
      <c r="CM42">
        <v>0</v>
      </c>
      <c r="CN42">
        <v>3</v>
      </c>
      <c r="CO42">
        <v>10</v>
      </c>
      <c r="CP42">
        <v>12</v>
      </c>
      <c r="CQ42">
        <v>0</v>
      </c>
      <c r="CR42">
        <v>11</v>
      </c>
      <c r="CS42">
        <v>0</v>
      </c>
      <c r="CT42">
        <v>12</v>
      </c>
      <c r="CU42">
        <v>1</v>
      </c>
      <c r="CV42">
        <v>11</v>
      </c>
      <c r="CW42">
        <v>0</v>
      </c>
      <c r="CX42">
        <v>14</v>
      </c>
      <c r="CY42">
        <v>14</v>
      </c>
      <c r="CZ42">
        <v>1</v>
      </c>
      <c r="DA42">
        <v>0</v>
      </c>
      <c r="DC42">
        <f>((1/13)*100)</f>
        <v>7.6923076923076925</v>
      </c>
      <c r="DD42">
        <f>((2/13)*100)</f>
        <v>15.384615384615385</v>
      </c>
      <c r="DE42">
        <f>((13/13)*100)</f>
        <v>100</v>
      </c>
      <c r="DF42">
        <f>((0/15)*100)</f>
        <v>0</v>
      </c>
      <c r="DG42">
        <f>((14/15)*100)</f>
        <v>93.333333333333329</v>
      </c>
      <c r="DH42">
        <f>((2/15)*100)</f>
        <v>13.333333333333334</v>
      </c>
      <c r="DP42">
        <f>((0/13)*100)</f>
        <v>0</v>
      </c>
      <c r="DQ42">
        <f>((3/13)*100)</f>
        <v>23.076923076923077</v>
      </c>
      <c r="DR42">
        <f>((10/13)*100)</f>
        <v>76.923076923076934</v>
      </c>
      <c r="DS42">
        <f>((0/12)*100)</f>
        <v>0</v>
      </c>
      <c r="DT42">
        <f>((11/12)*100)</f>
        <v>91.666666666666657</v>
      </c>
      <c r="DU42">
        <f>((0/12)*100)</f>
        <v>0</v>
      </c>
      <c r="DV42">
        <f>((1/12)*100)</f>
        <v>8.3333333333333321</v>
      </c>
      <c r="DW42">
        <f>((11/12)*100)</f>
        <v>91.666666666666657</v>
      </c>
      <c r="DX42">
        <f>((0/12)*100)</f>
        <v>0</v>
      </c>
      <c r="DY42">
        <f>((14/14)*100)</f>
        <v>100</v>
      </c>
      <c r="DZ42">
        <f>((1/14)*100)</f>
        <v>7.1428571428571423</v>
      </c>
      <c r="EA42">
        <f>((0/14)*100)</f>
        <v>0</v>
      </c>
    </row>
    <row r="43" spans="1:131" x14ac:dyDescent="0.25">
      <c r="A43">
        <v>27.671106000000002</v>
      </c>
      <c r="B43">
        <v>4.234</v>
      </c>
      <c r="C43">
        <v>18.886738000000001</v>
      </c>
      <c r="D43">
        <v>6.9664210000000004</v>
      </c>
      <c r="P43">
        <f>(16/200)</f>
        <v>0.08</v>
      </c>
      <c r="BF43">
        <f>ABS($B$43-$D$43)</f>
        <v>2.7324210000000004</v>
      </c>
      <c r="BR43">
        <f>DEGREES(ACOS((17.7037040441838^2+21.3803227357366^2-4.63670645258774^2)/(2*17.7037040441838*21.3803227357366)))</f>
        <v>8.3273841371046693</v>
      </c>
      <c r="BS43">
        <f>DEGREES(ACOS((6.00270489638881^2+24.9896318405623^2-20.1779035055056^2)/(2*6.00270489638881*24.9896318405623)))</f>
        <v>32.378999416000184</v>
      </c>
      <c r="CL43">
        <v>16</v>
      </c>
      <c r="CM43">
        <v>1</v>
      </c>
      <c r="CN43">
        <v>1</v>
      </c>
      <c r="CO43">
        <v>14</v>
      </c>
      <c r="DP43">
        <f>((1/16)*100)</f>
        <v>6.25</v>
      </c>
      <c r="DQ43">
        <f>((1/16)*100)</f>
        <v>6.25</v>
      </c>
      <c r="DR43">
        <f>((14/16)*100)</f>
        <v>87.5</v>
      </c>
    </row>
    <row r="44" spans="1:131" x14ac:dyDescent="0.25">
      <c r="A44" t="s">
        <v>22</v>
      </c>
      <c r="B44" t="s">
        <v>22</v>
      </c>
      <c r="C44" t="s">
        <v>22</v>
      </c>
      <c r="D44" t="s">
        <v>22</v>
      </c>
      <c r="E44" t="s">
        <v>22</v>
      </c>
      <c r="F44" t="s">
        <v>22</v>
      </c>
      <c r="G44" t="s">
        <v>22</v>
      </c>
      <c r="H44" t="s">
        <v>22</v>
      </c>
      <c r="BR44">
        <f>DEGREES(ACOS((22.2208021234608^2+27.507914332437^2-6.00270489638881^2)/(2*22.2208021234608*27.507914332437)))</f>
        <v>6.5906734836089749</v>
      </c>
      <c r="BS44">
        <f>DEGREES(ACOS((7.07101924708122^2+24.8806118974823^2-18.5604447672136^2)/(2*7.07101924708122*24.8806118974823)))</f>
        <v>22.722173096365417</v>
      </c>
    </row>
    <row r="45" spans="1:131" x14ac:dyDescent="0.25">
      <c r="A45">
        <v>245.52724000000001</v>
      </c>
      <c r="B45">
        <v>7.0709900000000001</v>
      </c>
      <c r="C45">
        <v>230.65062499999999</v>
      </c>
      <c r="D45">
        <v>7.8957810000000004</v>
      </c>
      <c r="E45">
        <v>245.29468900000001</v>
      </c>
      <c r="F45">
        <v>5.9314580000000001</v>
      </c>
      <c r="G45">
        <v>256.72781700000002</v>
      </c>
      <c r="H45">
        <v>8.571771</v>
      </c>
      <c r="K45">
        <f>(18/200)</f>
        <v>0.09</v>
      </c>
      <c r="L45">
        <f>(14/200)</f>
        <v>7.0000000000000007E-2</v>
      </c>
      <c r="M45">
        <f>(15/200)</f>
        <v>7.4999999999999997E-2</v>
      </c>
      <c r="N45">
        <f>(17/200)</f>
        <v>8.5000000000000006E-2</v>
      </c>
      <c r="P45">
        <f>(10/200)</f>
        <v>0.05</v>
      </c>
      <c r="Q45">
        <f>(11/200)</f>
        <v>5.5E-2</v>
      </c>
      <c r="R45">
        <f>(11/200)</f>
        <v>5.5E-2</v>
      </c>
      <c r="S45">
        <f>(12/200)</f>
        <v>0.06</v>
      </c>
      <c r="U45">
        <f>0.09+0.05</f>
        <v>0.14000000000000001</v>
      </c>
      <c r="V45">
        <f>0.07+0.055</f>
        <v>0.125</v>
      </c>
      <c r="W45">
        <f>0.075+0.055</f>
        <v>0.13</v>
      </c>
      <c r="X45">
        <f>0.085+0.06</f>
        <v>0.14500000000000002</v>
      </c>
      <c r="Z45">
        <f>SQRT((ABS($A$46-$A$45)^2+(ABS($B$46-$B$45)^2)))</f>
        <v>24.530095840908984</v>
      </c>
      <c r="AA45">
        <f>SQRT((ABS($C$46-$C$45)^2+(ABS($D$46-$D$45)^2)))</f>
        <v>22.158849084714948</v>
      </c>
      <c r="AB45">
        <f>SQRT((ABS($E$46-$E$45)^2+(ABS($F$46-$F$45)^2)))</f>
        <v>23.037288900206111</v>
      </c>
      <c r="AC45">
        <f>SQRT((ABS($G$46-$G$45)^2+(ABS($H$46-$H$45)^2)))</f>
        <v>26.562286403736433</v>
      </c>
      <c r="AJ45">
        <f>1/0.14</f>
        <v>7.1428571428571423</v>
      </c>
      <c r="AK45">
        <f>1/0.125</f>
        <v>8</v>
      </c>
      <c r="AL45">
        <f>1/0.13</f>
        <v>7.6923076923076916</v>
      </c>
      <c r="AM45">
        <f>1/0.145</f>
        <v>6.8965517241379315</v>
      </c>
      <c r="AO45">
        <f>$Z45/$U45</f>
        <v>175.21497029220703</v>
      </c>
      <c r="AP45">
        <f>$AA45/$V45</f>
        <v>177.27079267771958</v>
      </c>
      <c r="AQ45">
        <f>$AB45/$W45</f>
        <v>177.20991461697008</v>
      </c>
      <c r="AR45">
        <f>$AC45/$X45</f>
        <v>183.188182094734</v>
      </c>
      <c r="AV45">
        <f>((0.09/0.14)*100)</f>
        <v>64.285714285714278</v>
      </c>
      <c r="AW45">
        <f>((0.07/0.125)*100)</f>
        <v>56.000000000000007</v>
      </c>
      <c r="AX45">
        <f>((0.075/0.13)*100)</f>
        <v>57.692307692307686</v>
      </c>
      <c r="AY45">
        <f>((0.085/0.145)*100)</f>
        <v>58.62068965517242</v>
      </c>
      <c r="BA45">
        <f>((0.05/0.14)*100)</f>
        <v>35.714285714285715</v>
      </c>
      <c r="BB45">
        <f>((0.055/0.125)*100)</f>
        <v>44</v>
      </c>
      <c r="BC45">
        <f>((0.055/0.13)*100)</f>
        <v>42.307692307692307</v>
      </c>
      <c r="BD45">
        <f>((0.06/0.145)*100)</f>
        <v>41.379310344827587</v>
      </c>
      <c r="BF45">
        <f>ABS($B$45-$D$45)</f>
        <v>0.82479100000000027</v>
      </c>
      <c r="BG45">
        <f>ABS($F$45-$H$45)</f>
        <v>2.6403129999999999</v>
      </c>
      <c r="BL45">
        <f>SQRT((ABS($A$45-$E$45)^2+(ABS($B$45-$F$45)^2)))</f>
        <v>1.1630189794775494</v>
      </c>
      <c r="BM45">
        <f>SQRT((ABS($C$45-$G$46)^2+(ABS($D$45-$H$46)^2)))</f>
        <v>1.1759340911207565</v>
      </c>
      <c r="BO45">
        <f>SQRT((ABS($A$45-$G$45)^2+(ABS($B$45-$H$45)^2)))</f>
        <v>11.300675587896956</v>
      </c>
      <c r="BP45">
        <f>SQRT((ABS($C$45-$E$46)^2+(ABS($D$45-$F$46)^2)))</f>
        <v>8.5560596856705384</v>
      </c>
      <c r="BR45">
        <f>DEGREES(ACOS((20.1779035055056^2+26.4014519800297^2-7.07101924708122^2)/(2*20.1779035055056*26.4014519800297)))</f>
        <v>8.3397615514831944</v>
      </c>
      <c r="BS45">
        <f>DEGREES(ACOS((5.77300991847971^2+18.1220338950882^2-13.5044905167917^2)/(2*5.77300991847971*18.1220338950882)))</f>
        <v>30.993052263578253</v>
      </c>
      <c r="BU45">
        <v>18</v>
      </c>
      <c r="BV45">
        <v>7</v>
      </c>
      <c r="BW45">
        <v>7</v>
      </c>
      <c r="BX45">
        <v>16</v>
      </c>
      <c r="BY45">
        <v>14</v>
      </c>
      <c r="BZ45">
        <v>4</v>
      </c>
      <c r="CA45">
        <v>11</v>
      </c>
      <c r="CB45">
        <v>4</v>
      </c>
      <c r="CC45">
        <v>15</v>
      </c>
      <c r="CD45">
        <v>5</v>
      </c>
      <c r="CE45">
        <v>11</v>
      </c>
      <c r="CF45">
        <v>6</v>
      </c>
      <c r="CG45">
        <v>17</v>
      </c>
      <c r="CH45">
        <v>16</v>
      </c>
      <c r="CI45">
        <v>6</v>
      </c>
      <c r="CJ45">
        <v>6</v>
      </c>
      <c r="CL45">
        <v>10</v>
      </c>
      <c r="CM45">
        <v>0</v>
      </c>
      <c r="CN45">
        <v>0</v>
      </c>
      <c r="CO45">
        <v>10</v>
      </c>
      <c r="CP45">
        <v>11</v>
      </c>
      <c r="CQ45">
        <v>0</v>
      </c>
      <c r="CR45">
        <v>7</v>
      </c>
      <c r="CS45">
        <v>0</v>
      </c>
      <c r="CT45">
        <v>11</v>
      </c>
      <c r="CU45">
        <v>0</v>
      </c>
      <c r="CV45">
        <v>7</v>
      </c>
      <c r="CW45">
        <v>0</v>
      </c>
      <c r="CX45">
        <v>12</v>
      </c>
      <c r="CY45">
        <v>10</v>
      </c>
      <c r="CZ45">
        <v>0</v>
      </c>
      <c r="DA45">
        <v>0</v>
      </c>
      <c r="DC45">
        <f>((7/18)*100)</f>
        <v>38.888888888888893</v>
      </c>
      <c r="DD45">
        <f>((7/18)*100)</f>
        <v>38.888888888888893</v>
      </c>
      <c r="DE45">
        <f>((16/18)*100)</f>
        <v>88.888888888888886</v>
      </c>
      <c r="DF45">
        <f>((4/14)*100)</f>
        <v>28.571428571428569</v>
      </c>
      <c r="DG45">
        <f>((11/14)*100)</f>
        <v>78.571428571428569</v>
      </c>
      <c r="DH45">
        <f>((4/14)*100)</f>
        <v>28.571428571428569</v>
      </c>
      <c r="DI45">
        <f>((5/15)*100)</f>
        <v>33.333333333333329</v>
      </c>
      <c r="DJ45">
        <f>((11/15)*100)</f>
        <v>73.333333333333329</v>
      </c>
      <c r="DK45">
        <f>((6/15)*100)</f>
        <v>40</v>
      </c>
      <c r="DL45">
        <f>((16/17)*100)</f>
        <v>94.117647058823522</v>
      </c>
      <c r="DM45">
        <f>((6/17)*100)</f>
        <v>35.294117647058826</v>
      </c>
      <c r="DN45">
        <f>((6/17)*100)</f>
        <v>35.294117647058826</v>
      </c>
      <c r="DP45">
        <f>((0/10)*100)</f>
        <v>0</v>
      </c>
      <c r="DQ45">
        <f>((0/10)*100)</f>
        <v>0</v>
      </c>
      <c r="DR45">
        <f>((10/10)*100)</f>
        <v>100</v>
      </c>
      <c r="DS45">
        <f>((0/11)*100)</f>
        <v>0</v>
      </c>
      <c r="DT45">
        <f>((7/11)*100)</f>
        <v>63.636363636363633</v>
      </c>
      <c r="DU45">
        <f>((0/11)*100)</f>
        <v>0</v>
      </c>
      <c r="DV45">
        <f>((0/11)*100)</f>
        <v>0</v>
      </c>
      <c r="DW45">
        <f>((7/11)*100)</f>
        <v>63.636363636363633</v>
      </c>
      <c r="DX45">
        <f>((0/11)*100)</f>
        <v>0</v>
      </c>
      <c r="DY45">
        <f>((10/12)*100)</f>
        <v>83.333333333333343</v>
      </c>
      <c r="DZ45">
        <f>((0/12)*100)</f>
        <v>0</v>
      </c>
      <c r="EA45">
        <f>((0/12)*100)</f>
        <v>0</v>
      </c>
    </row>
    <row r="46" spans="1:131" x14ac:dyDescent="0.25">
      <c r="A46">
        <v>221.023178</v>
      </c>
      <c r="B46">
        <v>5.9411459999999998</v>
      </c>
      <c r="C46">
        <v>208.494967</v>
      </c>
      <c r="D46">
        <v>7.5197339999999997</v>
      </c>
      <c r="E46">
        <v>222.25927100000001</v>
      </c>
      <c r="F46">
        <v>6.2250519999999998</v>
      </c>
      <c r="G46">
        <v>230.16849099999999</v>
      </c>
      <c r="H46">
        <v>8.9683329999999994</v>
      </c>
      <c r="K46">
        <f>(14/200)</f>
        <v>7.0000000000000007E-2</v>
      </c>
      <c r="L46">
        <f>(14/200)</f>
        <v>7.0000000000000007E-2</v>
      </c>
      <c r="M46">
        <f>(13/200)</f>
        <v>6.5000000000000002E-2</v>
      </c>
      <c r="N46">
        <f>(16/200)</f>
        <v>0.08</v>
      </c>
      <c r="P46">
        <f>(10/200)</f>
        <v>0.05</v>
      </c>
      <c r="Q46">
        <f>(10/200)</f>
        <v>0.05</v>
      </c>
      <c r="R46">
        <f>(9/200)</f>
        <v>4.4999999999999998E-2</v>
      </c>
      <c r="S46">
        <f>(10/200)</f>
        <v>0.05</v>
      </c>
      <c r="U46">
        <f>0.07+0.05</f>
        <v>0.12000000000000001</v>
      </c>
      <c r="V46">
        <f>0.07+0.05</f>
        <v>0.12000000000000001</v>
      </c>
      <c r="W46">
        <f>0.065+0.045</f>
        <v>0.11</v>
      </c>
      <c r="X46">
        <f>0.08+0.05</f>
        <v>0.13</v>
      </c>
      <c r="Z46">
        <f>SQRT((ABS($A$47-$A$46)^2+(ABS($B$47-$B$46)^2)))</f>
        <v>22.860690094350208</v>
      </c>
      <c r="AA46">
        <f>SQRT((ABS($C$47-$C$46)^2+(ABS($D$47-$D$46)^2)))</f>
        <v>24.538366618437525</v>
      </c>
      <c r="AB46">
        <f>SQRT((ABS($E$47-$E$46)^2+(ABS($F$47-$F$46)^2)))</f>
        <v>20.663259623329665</v>
      </c>
      <c r="AC46">
        <f>SQRT((ABS($G$47-$G$46)^2+(ABS($H$47-$H$46)^2)))</f>
        <v>23.524624116640528</v>
      </c>
      <c r="AJ46">
        <f>1/0.12</f>
        <v>8.3333333333333339</v>
      </c>
      <c r="AK46">
        <f>1/0.12</f>
        <v>8.3333333333333339</v>
      </c>
      <c r="AL46">
        <f>1/0.11</f>
        <v>9.0909090909090917</v>
      </c>
      <c r="AM46">
        <f>1/0.13</f>
        <v>7.6923076923076916</v>
      </c>
      <c r="AO46">
        <f>$Z46/$U46</f>
        <v>190.50575078625172</v>
      </c>
      <c r="AP46">
        <f>$AA46/$V46</f>
        <v>204.48638848697937</v>
      </c>
      <c r="AQ46">
        <f>$AB46/$W46</f>
        <v>187.84781475754241</v>
      </c>
      <c r="AR46">
        <f>$AC46/$X46</f>
        <v>180.95864705108099</v>
      </c>
      <c r="AV46">
        <f>((0.07/0.12)*100)</f>
        <v>58.333333333333336</v>
      </c>
      <c r="AW46">
        <f>((0.07/0.12)*100)</f>
        <v>58.333333333333336</v>
      </c>
      <c r="AX46">
        <f>((0.065/0.11)*100)</f>
        <v>59.090909090909093</v>
      </c>
      <c r="AY46">
        <f>((0.08/0.13)*100)</f>
        <v>61.53846153846154</v>
      </c>
      <c r="BA46">
        <f>((0.05/0.12)*100)</f>
        <v>41.666666666666671</v>
      </c>
      <c r="BB46">
        <f>((0.05/0.12)*100)</f>
        <v>41.666666666666671</v>
      </c>
      <c r="BC46">
        <f>((0.045/0.11)*100)</f>
        <v>40.909090909090907</v>
      </c>
      <c r="BD46">
        <f>((0.05/0.13)*100)</f>
        <v>38.461538461538467</v>
      </c>
      <c r="BF46">
        <f>ABS($B$46-$D$46)</f>
        <v>1.5785879999999999</v>
      </c>
      <c r="BG46">
        <f>ABS($F$46-$H$46)</f>
        <v>2.7432809999999996</v>
      </c>
      <c r="BL46">
        <f>SQRT((ABS($A$46-$E$46)^2+(ABS($B$46-$F$46)^2)))</f>
        <v>1.2682777777305045</v>
      </c>
      <c r="BM46">
        <f>SQRT((ABS($C$46-$G$47)^2+(ABS($D$46-$H$47)^2)))</f>
        <v>2.194322987845239</v>
      </c>
      <c r="BO46">
        <f>SQRT((ABS($A$46-$G$46)^2+(ABS($B$46-$H$46)^2)))</f>
        <v>9.6333073760229286</v>
      </c>
      <c r="BP46">
        <f>SQRT((ABS($C$46-$E$47)^2+(ABS($D$46-$F$47)^2)))</f>
        <v>7.2215954407051361</v>
      </c>
      <c r="BR46">
        <f>DEGREES(ACOS((18.5604447672136^2+23.3038385034771^2-5.77300991847971^2)/(2*18.5604447672136*23.3038385034771)))</f>
        <v>9.0748626426688421</v>
      </c>
      <c r="BS46">
        <f>DEGREES(ACOS((6.68733093467716^2+20.5333278134858^2-14.8928803765891^2)/(2*6.68733093467716*20.5333278134858)))</f>
        <v>27.070584235924514</v>
      </c>
      <c r="BU46">
        <v>14</v>
      </c>
      <c r="BV46">
        <v>4</v>
      </c>
      <c r="BW46">
        <v>5</v>
      </c>
      <c r="BX46">
        <v>13</v>
      </c>
      <c r="BY46">
        <v>14</v>
      </c>
      <c r="BZ46">
        <v>4</v>
      </c>
      <c r="CA46">
        <v>9</v>
      </c>
      <c r="CB46">
        <v>4</v>
      </c>
      <c r="CC46">
        <v>13</v>
      </c>
      <c r="CD46">
        <v>5</v>
      </c>
      <c r="CE46">
        <v>9</v>
      </c>
      <c r="CF46">
        <v>8</v>
      </c>
      <c r="CG46">
        <v>16</v>
      </c>
      <c r="CH46">
        <v>13</v>
      </c>
      <c r="CI46">
        <v>6</v>
      </c>
      <c r="CJ46">
        <v>8</v>
      </c>
      <c r="CL46">
        <v>10</v>
      </c>
      <c r="CM46">
        <v>0</v>
      </c>
      <c r="CN46">
        <v>0</v>
      </c>
      <c r="CO46">
        <v>9</v>
      </c>
      <c r="CP46">
        <v>10</v>
      </c>
      <c r="CQ46">
        <v>0</v>
      </c>
      <c r="CR46">
        <v>6</v>
      </c>
      <c r="CS46">
        <v>0</v>
      </c>
      <c r="CT46">
        <v>9</v>
      </c>
      <c r="CU46">
        <v>0</v>
      </c>
      <c r="CV46">
        <v>6</v>
      </c>
      <c r="CW46">
        <v>1</v>
      </c>
      <c r="CX46">
        <v>10</v>
      </c>
      <c r="CY46">
        <v>9</v>
      </c>
      <c r="CZ46">
        <v>0</v>
      </c>
      <c r="DA46">
        <v>1</v>
      </c>
      <c r="DC46">
        <f>((4/14)*100)</f>
        <v>28.571428571428569</v>
      </c>
      <c r="DD46">
        <f>((5/14)*100)</f>
        <v>35.714285714285715</v>
      </c>
      <c r="DE46">
        <f>((13/14)*100)</f>
        <v>92.857142857142861</v>
      </c>
      <c r="DF46">
        <f>((4/14)*100)</f>
        <v>28.571428571428569</v>
      </c>
      <c r="DG46">
        <f>((9/14)*100)</f>
        <v>64.285714285714292</v>
      </c>
      <c r="DH46">
        <f>((4/14)*100)</f>
        <v>28.571428571428569</v>
      </c>
      <c r="DI46">
        <f>((5/13)*100)</f>
        <v>38.461538461538467</v>
      </c>
      <c r="DJ46">
        <f>((9/13)*100)</f>
        <v>69.230769230769226</v>
      </c>
      <c r="DK46">
        <f>((8/13)*100)</f>
        <v>61.53846153846154</v>
      </c>
      <c r="DL46">
        <f>((13/16)*100)</f>
        <v>81.25</v>
      </c>
      <c r="DM46">
        <f>((6/16)*100)</f>
        <v>37.5</v>
      </c>
      <c r="DN46">
        <f>((8/16)*100)</f>
        <v>50</v>
      </c>
      <c r="DP46">
        <f>((0/10)*100)</f>
        <v>0</v>
      </c>
      <c r="DQ46">
        <f>((0/10)*100)</f>
        <v>0</v>
      </c>
      <c r="DR46">
        <f>((9/10)*100)</f>
        <v>90</v>
      </c>
      <c r="DS46">
        <f>((0/10)*100)</f>
        <v>0</v>
      </c>
      <c r="DT46">
        <f>((6/10)*100)</f>
        <v>60</v>
      </c>
      <c r="DU46">
        <f>((0/10)*100)</f>
        <v>0</v>
      </c>
      <c r="DV46">
        <f>((0/9)*100)</f>
        <v>0</v>
      </c>
      <c r="DW46">
        <f>((6/9)*100)</f>
        <v>66.666666666666657</v>
      </c>
      <c r="DX46">
        <f>((1/9)*100)</f>
        <v>11.111111111111111</v>
      </c>
      <c r="DY46">
        <f>((9/10)*100)</f>
        <v>90</v>
      </c>
      <c r="DZ46">
        <f>((0/10)*100)</f>
        <v>0</v>
      </c>
      <c r="EA46">
        <f>((1/10)*100)</f>
        <v>10</v>
      </c>
    </row>
    <row r="47" spans="1:131" x14ac:dyDescent="0.25">
      <c r="A47">
        <v>198.17549700000001</v>
      </c>
      <c r="B47">
        <v>5.1700270000000002</v>
      </c>
      <c r="C47">
        <v>183.96311</v>
      </c>
      <c r="D47">
        <v>6.9545539999999999</v>
      </c>
      <c r="E47">
        <v>201.61572899999999</v>
      </c>
      <c r="F47">
        <v>5.3225709999999999</v>
      </c>
      <c r="G47">
        <v>206.64539199999999</v>
      </c>
      <c r="H47">
        <v>8.7004649999999994</v>
      </c>
      <c r="K47">
        <f>(14/200)</f>
        <v>7.0000000000000007E-2</v>
      </c>
      <c r="L47">
        <f>(13/200)</f>
        <v>6.5000000000000002E-2</v>
      </c>
      <c r="M47">
        <f>(13/200)</f>
        <v>6.5000000000000002E-2</v>
      </c>
      <c r="N47">
        <f>(14/200)</f>
        <v>7.0000000000000007E-2</v>
      </c>
      <c r="P47">
        <f>(10/200)</f>
        <v>0.05</v>
      </c>
      <c r="Q47">
        <f>(11/200)</f>
        <v>5.5E-2</v>
      </c>
      <c r="R47">
        <f>(10/200)</f>
        <v>0.05</v>
      </c>
      <c r="S47">
        <f>(10/200)</f>
        <v>0.05</v>
      </c>
      <c r="U47">
        <f>0.07+0.05</f>
        <v>0.12000000000000001</v>
      </c>
      <c r="V47">
        <f>0.065+0.055</f>
        <v>0.12</v>
      </c>
      <c r="W47">
        <f>0.065+0.05</f>
        <v>0.115</v>
      </c>
      <c r="X47">
        <f>0.07+0.05</f>
        <v>0.12000000000000001</v>
      </c>
      <c r="Z47">
        <f>SQRT((ABS($A$48-$A$47)^2+(ABS($B$48-$B$47)^2)))</f>
        <v>24.090579849310192</v>
      </c>
      <c r="AA47">
        <f>SQRT((ABS($C$48-$C$47)^2+(ABS($D$48-$D$47)^2)))</f>
        <v>22.490768546918549</v>
      </c>
      <c r="AB47">
        <f>SQRT((ABS($E$48-$E$47)^2+(ABS($F$48-$F$47)^2)))</f>
        <v>23.948210505711899</v>
      </c>
      <c r="AC47">
        <f>SQRT((ABS($G$48-$G$47)^2+(ABS($H$48-$H$47)^2)))</f>
        <v>25.536796730797629</v>
      </c>
      <c r="AJ47">
        <f>1/0.12</f>
        <v>8.3333333333333339</v>
      </c>
      <c r="AK47">
        <f>1/0.12</f>
        <v>8.3333333333333339</v>
      </c>
      <c r="AL47">
        <f>1/0.115</f>
        <v>8.695652173913043</v>
      </c>
      <c r="AM47">
        <f>1/0.12</f>
        <v>8.3333333333333339</v>
      </c>
      <c r="AO47">
        <f>$Z47/$U47</f>
        <v>200.75483207758492</v>
      </c>
      <c r="AP47">
        <f>$AA47/$V47</f>
        <v>187.42307122432123</v>
      </c>
      <c r="AQ47">
        <f>$AB47/$W47</f>
        <v>208.24530874532084</v>
      </c>
      <c r="AR47">
        <f>$AC47/$X47</f>
        <v>212.80663942331356</v>
      </c>
      <c r="AV47">
        <f>((0.07/0.12)*100)</f>
        <v>58.333333333333336</v>
      </c>
      <c r="AW47">
        <f>((0.065/0.12)*100)</f>
        <v>54.166666666666671</v>
      </c>
      <c r="AX47">
        <f>((0.065/0.115)*100)</f>
        <v>56.521739130434781</v>
      </c>
      <c r="AY47">
        <f>((0.07/0.12)*100)</f>
        <v>58.333333333333336</v>
      </c>
      <c r="BA47">
        <f>((0.05/0.12)*100)</f>
        <v>41.666666666666671</v>
      </c>
      <c r="BB47">
        <f>((0.055/0.12)*100)</f>
        <v>45.833333333333336</v>
      </c>
      <c r="BC47">
        <f>((0.05/0.115)*100)</f>
        <v>43.478260869565219</v>
      </c>
      <c r="BD47">
        <f>((0.05/0.12)*100)</f>
        <v>41.666666666666671</v>
      </c>
      <c r="BF47">
        <f>ABS($B$47-$D$47)</f>
        <v>1.7845269999999998</v>
      </c>
      <c r="BG47">
        <f>ABS($F$47-$H$47)</f>
        <v>3.3778939999999995</v>
      </c>
      <c r="BL47">
        <f>SQRT((ABS($A$47-$E$47)^2+(ABS($B$47-$F$47)^2)))</f>
        <v>3.4436123309338793</v>
      </c>
      <c r="BM47">
        <f>SQRT((ABS($C$47-$G$48)^2+(ABS($D$47-$H$48)^2)))</f>
        <v>2.907782547786204</v>
      </c>
      <c r="BO47">
        <f>SQRT((ABS($A$47-$G$47)^2+(ABS($B$47-$H$47)^2)))</f>
        <v>9.1762254649103223</v>
      </c>
      <c r="BP47">
        <f>SQRT((ABS($C$47-$E$48)^2+(ABS($D$47-$F$48)^2)))</f>
        <v>6.8617468809757254</v>
      </c>
      <c r="BR47">
        <f>DEGREES(ACOS((13.5044905167917^2+19.0639334193634^2-6.68733093467716^2)/(2*13.5044905167917*19.0639334193634)))</f>
        <v>13.301383584427455</v>
      </c>
      <c r="BS47">
        <f>DEGREES(ACOS((9.15411078247434^2+16.9550603249859^2-9.37135354582171^2)/(2*9.15411078247434*16.9550603249859)))</f>
        <v>24.059149408717978</v>
      </c>
      <c r="BU47">
        <v>14</v>
      </c>
      <c r="BV47">
        <v>3</v>
      </c>
      <c r="BW47">
        <v>6</v>
      </c>
      <c r="BX47">
        <v>11</v>
      </c>
      <c r="BY47">
        <v>13</v>
      </c>
      <c r="BZ47">
        <v>3</v>
      </c>
      <c r="CA47">
        <v>7</v>
      </c>
      <c r="CB47">
        <v>3</v>
      </c>
      <c r="CC47">
        <v>13</v>
      </c>
      <c r="CD47">
        <v>6</v>
      </c>
      <c r="CE47">
        <v>7</v>
      </c>
      <c r="CF47">
        <v>9</v>
      </c>
      <c r="CG47">
        <v>14</v>
      </c>
      <c r="CH47">
        <v>11</v>
      </c>
      <c r="CI47">
        <v>3</v>
      </c>
      <c r="CJ47">
        <v>9</v>
      </c>
      <c r="CL47">
        <v>10</v>
      </c>
      <c r="CM47">
        <v>0</v>
      </c>
      <c r="CN47">
        <v>2</v>
      </c>
      <c r="CO47">
        <v>7</v>
      </c>
      <c r="CP47">
        <v>11</v>
      </c>
      <c r="CQ47">
        <v>0</v>
      </c>
      <c r="CR47">
        <v>5</v>
      </c>
      <c r="CS47">
        <v>0</v>
      </c>
      <c r="CT47">
        <v>10</v>
      </c>
      <c r="CU47">
        <v>2</v>
      </c>
      <c r="CV47">
        <v>5</v>
      </c>
      <c r="CW47">
        <v>5</v>
      </c>
      <c r="CX47">
        <v>10</v>
      </c>
      <c r="CY47">
        <v>7</v>
      </c>
      <c r="CZ47">
        <v>0</v>
      </c>
      <c r="DA47">
        <v>5</v>
      </c>
      <c r="DC47">
        <f>((3/14)*100)</f>
        <v>21.428571428571427</v>
      </c>
      <c r="DD47">
        <f>((6/14)*100)</f>
        <v>42.857142857142854</v>
      </c>
      <c r="DE47">
        <f>((11/14)*100)</f>
        <v>78.571428571428569</v>
      </c>
      <c r="DF47">
        <f>((3/13)*100)</f>
        <v>23.076923076923077</v>
      </c>
      <c r="DG47">
        <f>((7/13)*100)</f>
        <v>53.846153846153847</v>
      </c>
      <c r="DH47">
        <f>((3/13)*100)</f>
        <v>23.076923076923077</v>
      </c>
      <c r="DI47">
        <f>((6/13)*100)</f>
        <v>46.153846153846153</v>
      </c>
      <c r="DJ47">
        <f>((7/13)*100)</f>
        <v>53.846153846153847</v>
      </c>
      <c r="DK47">
        <f>((9/13)*100)</f>
        <v>69.230769230769226</v>
      </c>
      <c r="DL47">
        <f>((11/14)*100)</f>
        <v>78.571428571428569</v>
      </c>
      <c r="DM47">
        <f>((3/14)*100)</f>
        <v>21.428571428571427</v>
      </c>
      <c r="DN47">
        <f>((9/14)*100)</f>
        <v>64.285714285714292</v>
      </c>
      <c r="DP47">
        <f>((0/10)*100)</f>
        <v>0</v>
      </c>
      <c r="DQ47">
        <f>((2/10)*100)</f>
        <v>20</v>
      </c>
      <c r="DR47">
        <f>((7/10)*100)</f>
        <v>70</v>
      </c>
      <c r="DS47">
        <f>((0/11)*100)</f>
        <v>0</v>
      </c>
      <c r="DT47">
        <f>((5/11)*100)</f>
        <v>45.454545454545453</v>
      </c>
      <c r="DU47">
        <f>((0/11)*100)</f>
        <v>0</v>
      </c>
      <c r="DV47">
        <f>((2/10)*100)</f>
        <v>20</v>
      </c>
      <c r="DW47">
        <f>((5/10)*100)</f>
        <v>50</v>
      </c>
      <c r="DX47">
        <f>((5/10)*100)</f>
        <v>50</v>
      </c>
      <c r="DY47">
        <f>((7/10)*100)</f>
        <v>70</v>
      </c>
      <c r="DZ47">
        <f>((0/10)*100)</f>
        <v>0</v>
      </c>
      <c r="EA47">
        <f>((5/10)*100)</f>
        <v>50</v>
      </c>
    </row>
    <row r="48" spans="1:131" x14ac:dyDescent="0.25">
      <c r="A48">
        <v>174.09233899999998</v>
      </c>
      <c r="B48">
        <v>4.572082</v>
      </c>
      <c r="C48">
        <v>161.47645599999998</v>
      </c>
      <c r="D48">
        <v>7.3847420000000001</v>
      </c>
      <c r="E48">
        <v>177.69569799999999</v>
      </c>
      <c r="F48">
        <v>4.1611479999999998</v>
      </c>
      <c r="G48">
        <v>181.131621</v>
      </c>
      <c r="H48">
        <v>7.6162710000000002</v>
      </c>
      <c r="K48">
        <f>(15/200)</f>
        <v>7.4999999999999997E-2</v>
      </c>
      <c r="L48">
        <f>(13/200)</f>
        <v>6.5000000000000002E-2</v>
      </c>
      <c r="M48">
        <f>(15/200)</f>
        <v>7.4999999999999997E-2</v>
      </c>
      <c r="N48">
        <f>(12/200)</f>
        <v>0.06</v>
      </c>
      <c r="P48">
        <f>(10/200)</f>
        <v>0.05</v>
      </c>
      <c r="Q48">
        <f>(11/200)</f>
        <v>5.5E-2</v>
      </c>
      <c r="R48">
        <f>(10/200)</f>
        <v>0.05</v>
      </c>
      <c r="S48">
        <f>(11/200)</f>
        <v>5.5E-2</v>
      </c>
      <c r="U48">
        <f>0.075+0.05</f>
        <v>0.125</v>
      </c>
      <c r="V48">
        <f>0.065+0.055</f>
        <v>0.12</v>
      </c>
      <c r="W48">
        <f>0.075+0.05</f>
        <v>0.125</v>
      </c>
      <c r="X48">
        <f>0.06+0.055</f>
        <v>0.11499999999999999</v>
      </c>
      <c r="Z48">
        <f>SQRT((ABS($A$49-$A$48)^2+(ABS($B$49-$B$48)^2)))</f>
        <v>21.046680766118183</v>
      </c>
      <c r="AA48">
        <f>SQRT((ABS($C$49-$C$48)^2+(ABS($D$49-$D$48)^2)))</f>
        <v>26.526943976609818</v>
      </c>
      <c r="AB48">
        <f>SQRT((ABS($E$49-$E$48)^2+(ABS($F$49-$F$48)^2)))</f>
        <v>21.380322735736645</v>
      </c>
      <c r="AC48">
        <f>SQRT((ABS($G$49-$G$48)^2+(ABS($H$49-$H$48)^2)))</f>
        <v>20.611029346375986</v>
      </c>
      <c r="AJ48">
        <f>1/0.125</f>
        <v>8</v>
      </c>
      <c r="AK48">
        <f>1/0.12</f>
        <v>8.3333333333333339</v>
      </c>
      <c r="AL48">
        <f>1/0.125</f>
        <v>8</v>
      </c>
      <c r="AM48">
        <f>1/0.115</f>
        <v>8.695652173913043</v>
      </c>
      <c r="AO48">
        <f>$Z48/$U48</f>
        <v>168.37344612894546</v>
      </c>
      <c r="AP48">
        <f>$AA48/$V48</f>
        <v>221.0578664717485</v>
      </c>
      <c r="AQ48">
        <f>$AB48/$W48</f>
        <v>171.04258188589316</v>
      </c>
      <c r="AR48">
        <f>$AC48/$X48</f>
        <v>179.22634214239989</v>
      </c>
      <c r="AV48">
        <f>((0.075/0.125)*100)</f>
        <v>60</v>
      </c>
      <c r="AW48">
        <f>((0.065/0.12)*100)</f>
        <v>54.166666666666671</v>
      </c>
      <c r="AX48">
        <f>((0.075/0.125)*100)</f>
        <v>60</v>
      </c>
      <c r="AY48">
        <f>((0.06/0.115)*100)</f>
        <v>52.173913043478258</v>
      </c>
      <c r="BA48">
        <f>((0.05/0.125)*100)</f>
        <v>40</v>
      </c>
      <c r="BB48">
        <f>((0.055/0.12)*100)</f>
        <v>45.833333333333336</v>
      </c>
      <c r="BC48">
        <f>((0.05/0.125)*100)</f>
        <v>40</v>
      </c>
      <c r="BD48">
        <f>((0.055/0.115)*100)</f>
        <v>47.826086956521735</v>
      </c>
      <c r="BF48">
        <f>ABS($B$48-$D$48)</f>
        <v>2.8126600000000002</v>
      </c>
      <c r="BG48">
        <f>ABS($F$48-$H$48)</f>
        <v>3.4551230000000004</v>
      </c>
      <c r="BL48">
        <f>SQRT((ABS($A$48-$E$48)^2+(ABS($B$48-$F$48)^2)))</f>
        <v>3.6267151577201489</v>
      </c>
      <c r="BM48">
        <f>SQRT((ABS($C$48-$G$49)^2+(ABS($D$48-$H$49)^2)))</f>
        <v>1.4835649758773579</v>
      </c>
      <c r="BO48">
        <f>SQRT((ABS($A$48-$G$48)^2+(ABS($B$48-$H$48)^2)))</f>
        <v>7.6693270723868077</v>
      </c>
      <c r="BP48">
        <f>SQRT((ABS($C$48-$E$49)^2+(ABS($D$48-$F$49)^2)))</f>
        <v>5.1420876795151003</v>
      </c>
      <c r="BR48">
        <f>DEGREES(ACOS((14.8928803765891^2+23.0572813291521^2-9.15411078247434^2)/(2*14.8928803765891*23.0572813291521)))</f>
        <v>12.827613418733057</v>
      </c>
      <c r="BU48">
        <v>15</v>
      </c>
      <c r="BV48">
        <v>4</v>
      </c>
      <c r="BW48">
        <v>8</v>
      </c>
      <c r="BX48">
        <v>11</v>
      </c>
      <c r="BY48">
        <v>13</v>
      </c>
      <c r="BZ48">
        <v>3</v>
      </c>
      <c r="CA48">
        <v>8</v>
      </c>
      <c r="CB48">
        <v>4</v>
      </c>
      <c r="CC48">
        <v>15</v>
      </c>
      <c r="CD48">
        <v>8</v>
      </c>
      <c r="CE48">
        <v>8</v>
      </c>
      <c r="CF48">
        <v>9</v>
      </c>
      <c r="CG48">
        <v>12</v>
      </c>
      <c r="CH48">
        <v>11</v>
      </c>
      <c r="CI48">
        <v>2</v>
      </c>
      <c r="CJ48">
        <v>9</v>
      </c>
      <c r="CL48">
        <v>10</v>
      </c>
      <c r="CM48">
        <v>0</v>
      </c>
      <c r="CN48">
        <v>3</v>
      </c>
      <c r="CO48">
        <v>7</v>
      </c>
      <c r="CP48">
        <v>11</v>
      </c>
      <c r="CQ48">
        <v>0</v>
      </c>
      <c r="CR48">
        <v>4</v>
      </c>
      <c r="CS48">
        <v>1</v>
      </c>
      <c r="CT48">
        <v>10</v>
      </c>
      <c r="CU48">
        <v>3</v>
      </c>
      <c r="CV48">
        <v>4</v>
      </c>
      <c r="CW48">
        <v>7</v>
      </c>
      <c r="CX48">
        <v>11</v>
      </c>
      <c r="CY48">
        <v>7</v>
      </c>
      <c r="CZ48">
        <v>1</v>
      </c>
      <c r="DA48">
        <v>7</v>
      </c>
      <c r="DC48">
        <f>((4/15)*100)</f>
        <v>26.666666666666668</v>
      </c>
      <c r="DD48">
        <f>((8/15)*100)</f>
        <v>53.333333333333336</v>
      </c>
      <c r="DE48">
        <f>((11/15)*100)</f>
        <v>73.333333333333329</v>
      </c>
      <c r="DF48">
        <f>((3/13)*100)</f>
        <v>23.076923076923077</v>
      </c>
      <c r="DG48">
        <f>((8/13)*100)</f>
        <v>61.53846153846154</v>
      </c>
      <c r="DH48">
        <f>((4/13)*100)</f>
        <v>30.76923076923077</v>
      </c>
      <c r="DI48">
        <f>((8/15)*100)</f>
        <v>53.333333333333336</v>
      </c>
      <c r="DJ48">
        <f>((8/15)*100)</f>
        <v>53.333333333333336</v>
      </c>
      <c r="DK48">
        <f>((9/15)*100)</f>
        <v>60</v>
      </c>
      <c r="DL48">
        <f>((11/12)*100)</f>
        <v>91.666666666666657</v>
      </c>
      <c r="DM48">
        <f>((2/12)*100)</f>
        <v>16.666666666666664</v>
      </c>
      <c r="DN48">
        <f>((9/12)*100)</f>
        <v>75</v>
      </c>
      <c r="DP48">
        <f>((0/10)*100)</f>
        <v>0</v>
      </c>
      <c r="DQ48">
        <f>((3/10)*100)</f>
        <v>30</v>
      </c>
      <c r="DR48">
        <f>((7/10)*100)</f>
        <v>70</v>
      </c>
      <c r="DS48">
        <f>((0/11)*100)</f>
        <v>0</v>
      </c>
      <c r="DT48">
        <f>((4/11)*100)</f>
        <v>36.363636363636367</v>
      </c>
      <c r="DU48">
        <f>((1/11)*100)</f>
        <v>9.0909090909090917</v>
      </c>
      <c r="DV48">
        <f>((3/10)*100)</f>
        <v>30</v>
      </c>
      <c r="DW48">
        <f>((4/10)*100)</f>
        <v>40</v>
      </c>
      <c r="DX48">
        <f>((7/10)*100)</f>
        <v>70</v>
      </c>
      <c r="DY48">
        <f>((7/11)*100)</f>
        <v>63.636363636363633</v>
      </c>
      <c r="DZ48">
        <f>((1/11)*100)</f>
        <v>9.0909090909090917</v>
      </c>
      <c r="EA48">
        <f>((7/11)*100)</f>
        <v>63.636363636363633</v>
      </c>
    </row>
    <row r="49" spans="1:131" x14ac:dyDescent="0.25">
      <c r="A49">
        <v>153.095122</v>
      </c>
      <c r="B49">
        <v>6.0141809999999998</v>
      </c>
      <c r="C49">
        <v>134.99989199999999</v>
      </c>
      <c r="D49">
        <v>5.7506320000000004</v>
      </c>
      <c r="E49">
        <v>156.43174199999999</v>
      </c>
      <c r="F49">
        <v>6.3887869999999998</v>
      </c>
      <c r="G49">
        <v>160.54113699999999</v>
      </c>
      <c r="H49">
        <v>8.5363249999999997</v>
      </c>
      <c r="K49">
        <f>(13/200)</f>
        <v>6.5000000000000002E-2</v>
      </c>
      <c r="L49">
        <f>(15/200)</f>
        <v>7.4999999999999997E-2</v>
      </c>
      <c r="M49">
        <f>(14/200)</f>
        <v>7.0000000000000007E-2</v>
      </c>
      <c r="N49">
        <f>(15/200)</f>
        <v>7.4999999999999997E-2</v>
      </c>
      <c r="P49">
        <f>(10/200)</f>
        <v>0.05</v>
      </c>
      <c r="Q49">
        <f>(11/200)</f>
        <v>5.5E-2</v>
      </c>
      <c r="R49">
        <f>(9/200)</f>
        <v>4.4999999999999998E-2</v>
      </c>
      <c r="S49">
        <f>(9/200)</f>
        <v>4.4999999999999998E-2</v>
      </c>
      <c r="U49">
        <f>0.065+0.05</f>
        <v>0.115</v>
      </c>
      <c r="V49">
        <f>0.075+0.055</f>
        <v>0.13</v>
      </c>
      <c r="W49">
        <f>0.07+0.045</f>
        <v>0.115</v>
      </c>
      <c r="X49">
        <f>0.075+0.045</f>
        <v>0.12</v>
      </c>
      <c r="Z49">
        <f>SQRT((ABS($A$50-$A$49)^2+(ABS($B$50-$B$49)^2)))</f>
        <v>27.554569235897066</v>
      </c>
      <c r="AA49">
        <f>SQRT((ABS($C$50-$C$49)^2+(ABS($D$50-$D$49)^2)))</f>
        <v>23.915743243435802</v>
      </c>
      <c r="AB49">
        <f>SQRT((ABS($E$50-$E$49)^2+(ABS($F$50-$F$49)^2)))</f>
        <v>27.50791433243694</v>
      </c>
      <c r="AC49">
        <f>SQRT((ABS($G$50-$G$49)^2+(ABS($H$50-$H$49)^2)))</f>
        <v>26.381963526556774</v>
      </c>
      <c r="AJ49">
        <f>1/0.115</f>
        <v>8.695652173913043</v>
      </c>
      <c r="AK49">
        <f>1/0.13</f>
        <v>7.6923076923076916</v>
      </c>
      <c r="AL49">
        <f>1/0.115</f>
        <v>8.695652173913043</v>
      </c>
      <c r="AM49">
        <f>1/0.12</f>
        <v>8.3333333333333339</v>
      </c>
      <c r="AO49">
        <f>$Z49/$U49</f>
        <v>239.60494987736578</v>
      </c>
      <c r="AP49">
        <f>$AA49/$V49</f>
        <v>183.96725571873694</v>
      </c>
      <c r="AQ49">
        <f>$AB49/$W49</f>
        <v>239.19925506466902</v>
      </c>
      <c r="AR49">
        <f>$AC49/$X49</f>
        <v>219.84969605463979</v>
      </c>
      <c r="AV49">
        <f>((0.065/0.115)*100)</f>
        <v>56.521739130434781</v>
      </c>
      <c r="AW49">
        <f>((0.075/0.13)*100)</f>
        <v>57.692307692307686</v>
      </c>
      <c r="AX49">
        <f>((0.07/0.115)*100)</f>
        <v>60.869565217391312</v>
      </c>
      <c r="AY49">
        <f>((0.075/0.12)*100)</f>
        <v>62.5</v>
      </c>
      <c r="BA49">
        <f>((0.05/0.115)*100)</f>
        <v>43.478260869565219</v>
      </c>
      <c r="BB49">
        <f>((0.055/0.13)*100)</f>
        <v>42.307692307692307</v>
      </c>
      <c r="BC49">
        <f>((0.045/0.115)*100)</f>
        <v>39.130434782608688</v>
      </c>
      <c r="BD49">
        <f>((0.045/0.12)*100)</f>
        <v>37.5</v>
      </c>
      <c r="BF49">
        <f>ABS($B$49-$D$49)</f>
        <v>0.26354899999999937</v>
      </c>
      <c r="BG49">
        <f>ABS($F$49-$H$49)</f>
        <v>2.1475379999999999</v>
      </c>
      <c r="BL49">
        <f>SQRT((ABS($A$49-$E$49)^2+(ABS($B$49-$F$49)^2)))</f>
        <v>3.3575828626611557</v>
      </c>
      <c r="BM49">
        <f>SQRT((ABS($C$49-$G$50)^2+(ABS($D$49-$H$50)^2)))</f>
        <v>1.3258412430170385</v>
      </c>
      <c r="BO49">
        <f>SQRT((ABS($A$49-$G$49)^2+(ABS($B$49-$H$49)^2)))</f>
        <v>7.8615742530972019</v>
      </c>
      <c r="BP49">
        <f>SQRT((ABS($C$49-$E$50)^2+(ABS($D$49-$F$50)^2)))</f>
        <v>6.2739754125438632</v>
      </c>
      <c r="BU49">
        <v>13</v>
      </c>
      <c r="BV49">
        <v>2</v>
      </c>
      <c r="BW49">
        <v>7</v>
      </c>
      <c r="BX49">
        <v>13</v>
      </c>
      <c r="BY49">
        <v>15</v>
      </c>
      <c r="BZ49">
        <v>5</v>
      </c>
      <c r="CA49">
        <v>7</v>
      </c>
      <c r="CB49">
        <v>5</v>
      </c>
      <c r="CC49">
        <v>14</v>
      </c>
      <c r="CD49">
        <v>7</v>
      </c>
      <c r="CE49">
        <v>7</v>
      </c>
      <c r="CF49">
        <v>9</v>
      </c>
      <c r="CG49">
        <v>15</v>
      </c>
      <c r="CH49">
        <v>13</v>
      </c>
      <c r="CI49">
        <v>4</v>
      </c>
      <c r="CJ49">
        <v>9</v>
      </c>
      <c r="CL49">
        <v>10</v>
      </c>
      <c r="CM49">
        <v>0</v>
      </c>
      <c r="CN49">
        <v>3</v>
      </c>
      <c r="CO49">
        <v>9</v>
      </c>
      <c r="CP49">
        <v>11</v>
      </c>
      <c r="CQ49">
        <v>0</v>
      </c>
      <c r="CR49">
        <v>4</v>
      </c>
      <c r="CS49">
        <v>0</v>
      </c>
      <c r="CT49">
        <v>9</v>
      </c>
      <c r="CU49">
        <v>3</v>
      </c>
      <c r="CV49">
        <v>4</v>
      </c>
      <c r="CW49">
        <v>3</v>
      </c>
      <c r="CX49">
        <v>9</v>
      </c>
      <c r="CY49">
        <v>9</v>
      </c>
      <c r="CZ49">
        <v>0</v>
      </c>
      <c r="DA49">
        <v>3</v>
      </c>
      <c r="DC49">
        <f>((2/13)*100)</f>
        <v>15.384615384615385</v>
      </c>
      <c r="DD49">
        <f>((7/13)*100)</f>
        <v>53.846153846153847</v>
      </c>
      <c r="DE49">
        <f>((13/13)*100)</f>
        <v>100</v>
      </c>
      <c r="DF49">
        <f>((5/15)*100)</f>
        <v>33.333333333333329</v>
      </c>
      <c r="DG49">
        <f>((7/15)*100)</f>
        <v>46.666666666666664</v>
      </c>
      <c r="DH49">
        <f>((5/15)*100)</f>
        <v>33.333333333333329</v>
      </c>
      <c r="DI49">
        <f>((7/14)*100)</f>
        <v>50</v>
      </c>
      <c r="DJ49">
        <f>((7/14)*100)</f>
        <v>50</v>
      </c>
      <c r="DK49">
        <f>((9/14)*100)</f>
        <v>64.285714285714292</v>
      </c>
      <c r="DL49">
        <f>((13/15)*100)</f>
        <v>86.666666666666671</v>
      </c>
      <c r="DM49">
        <f>((4/15)*100)</f>
        <v>26.666666666666668</v>
      </c>
      <c r="DN49">
        <f>((9/15)*100)</f>
        <v>60</v>
      </c>
      <c r="DP49">
        <f>((0/10)*100)</f>
        <v>0</v>
      </c>
      <c r="DQ49">
        <f>((3/10)*100)</f>
        <v>30</v>
      </c>
      <c r="DR49">
        <f>((9/10)*100)</f>
        <v>90</v>
      </c>
      <c r="DS49">
        <f>((0/11)*100)</f>
        <v>0</v>
      </c>
      <c r="DT49">
        <f>((4/11)*100)</f>
        <v>36.363636363636367</v>
      </c>
      <c r="DU49">
        <f>((0/11)*100)</f>
        <v>0</v>
      </c>
      <c r="DV49">
        <f>((3/9)*100)</f>
        <v>33.333333333333329</v>
      </c>
      <c r="DW49">
        <f>((4/9)*100)</f>
        <v>44.444444444444443</v>
      </c>
      <c r="DX49">
        <f>((3/9)*100)</f>
        <v>33.333333333333329</v>
      </c>
      <c r="DY49">
        <f>((9/9)*100)</f>
        <v>100</v>
      </c>
      <c r="DZ49">
        <f>((0/9)*100)</f>
        <v>0</v>
      </c>
      <c r="EA49">
        <f>((3/9)*100)</f>
        <v>33.333333333333329</v>
      </c>
    </row>
    <row r="50" spans="1:131" x14ac:dyDescent="0.25">
      <c r="A50">
        <v>125.609633</v>
      </c>
      <c r="B50">
        <v>4.0642630000000004</v>
      </c>
      <c r="C50">
        <v>111.09458100000001</v>
      </c>
      <c r="D50">
        <v>6.4569470000000004</v>
      </c>
      <c r="E50">
        <v>129.04957899999999</v>
      </c>
      <c r="F50">
        <v>3.7615259999999999</v>
      </c>
      <c r="G50">
        <v>134.21511000000001</v>
      </c>
      <c r="H50">
        <v>6.8192630000000003</v>
      </c>
      <c r="K50">
        <f>(17/200)</f>
        <v>8.5000000000000006E-2</v>
      </c>
      <c r="L50">
        <f>(14/200)</f>
        <v>7.0000000000000007E-2</v>
      </c>
      <c r="M50">
        <f>(16/200)</f>
        <v>0.08</v>
      </c>
      <c r="N50">
        <f>(15/200)</f>
        <v>7.4999999999999997E-2</v>
      </c>
      <c r="P50">
        <f>(10/200)</f>
        <v>0.05</v>
      </c>
      <c r="Q50">
        <f>(10/200)</f>
        <v>0.05</v>
      </c>
      <c r="R50">
        <f>(10/200)</f>
        <v>0.05</v>
      </c>
      <c r="S50">
        <f>(10/200)</f>
        <v>0.05</v>
      </c>
      <c r="U50">
        <f>0.085+0.05</f>
        <v>0.13500000000000001</v>
      </c>
      <c r="V50">
        <f>0.07+0.05</f>
        <v>0.12000000000000001</v>
      </c>
      <c r="W50">
        <f>0.08+0.05</f>
        <v>0.13</v>
      </c>
      <c r="X50">
        <f>0.075+0.05</f>
        <v>0.125</v>
      </c>
      <c r="Z50">
        <f>SQRT((ABS($A$51-$A$50)^2+(ABS($B$51-$B$50)^2)))</f>
        <v>27.109278479401787</v>
      </c>
      <c r="AA50">
        <f>SQRT((ABS($C$51-$C$50)^2+(ABS($D$51-$D$50)^2)))</f>
        <v>24.915115872161316</v>
      </c>
      <c r="AB50">
        <f>SQRT((ABS($E$51-$E$50)^2+(ABS($F$51-$F$50)^2)))</f>
        <v>26.401451980029645</v>
      </c>
      <c r="AC50">
        <f>SQRT((ABS($G$51-$G$50)^2+(ABS($H$51-$H$50)^2)))</f>
        <v>24.989631840562296</v>
      </c>
      <c r="AJ50">
        <f>1/0.135</f>
        <v>7.4074074074074066</v>
      </c>
      <c r="AK50">
        <f>1/0.12</f>
        <v>8.3333333333333339</v>
      </c>
      <c r="AL50">
        <f>1/0.13</f>
        <v>7.6923076923076916</v>
      </c>
      <c r="AM50">
        <f>1/0.125</f>
        <v>8</v>
      </c>
      <c r="AO50">
        <f>$Z50/$U50</f>
        <v>200.80947021779102</v>
      </c>
      <c r="AP50">
        <f>$AA50/$V50</f>
        <v>207.62596560134429</v>
      </c>
      <c r="AQ50">
        <f>$AB50/$W50</f>
        <v>203.08809215407419</v>
      </c>
      <c r="AR50">
        <f>$AC50/$X50</f>
        <v>199.91705472449837</v>
      </c>
      <c r="AV50">
        <f>((0.085/0.135)*100)</f>
        <v>62.962962962962962</v>
      </c>
      <c r="AW50">
        <f>((0.07/0.12)*100)</f>
        <v>58.333333333333336</v>
      </c>
      <c r="AX50">
        <f>((0.08/0.13)*100)</f>
        <v>61.53846153846154</v>
      </c>
      <c r="AY50">
        <f>((0.075/0.125)*100)</f>
        <v>60</v>
      </c>
      <c r="BA50">
        <f>((0.05/0.135)*100)</f>
        <v>37.037037037037038</v>
      </c>
      <c r="BB50">
        <f>((0.05/0.12)*100)</f>
        <v>41.666666666666671</v>
      </c>
      <c r="BC50">
        <f>((0.05/0.13)*100)</f>
        <v>38.461538461538467</v>
      </c>
      <c r="BD50">
        <f>((0.05/0.125)*100)</f>
        <v>40</v>
      </c>
      <c r="BF50">
        <f>ABS($B$50-$D$50)</f>
        <v>2.392684</v>
      </c>
      <c r="BG50">
        <f>ABS($F$50-$H$50)</f>
        <v>3.0577370000000004</v>
      </c>
      <c r="BL50">
        <f>SQRT((ABS($A$50-$E$50)^2+(ABS($B$50-$F$50)^2)))</f>
        <v>3.4532416906560344</v>
      </c>
      <c r="BM50">
        <f>SQRT((ABS($C$50-$G$51)^2+(ABS($D$50-$H$51)^2)))</f>
        <v>2.1730121012442574</v>
      </c>
      <c r="BO50">
        <f>SQRT((ABS($A$50-$G$50)^2+(ABS($B$50-$H$50)^2)))</f>
        <v>9.035721299239432</v>
      </c>
      <c r="BP50">
        <f>SQRT((ABS($C$50-$E$51)^2+(ABS($D$50-$F$51)^2)))</f>
        <v>8.5532166046268792</v>
      </c>
      <c r="BU50">
        <v>17</v>
      </c>
      <c r="BV50">
        <v>7</v>
      </c>
      <c r="BW50">
        <v>10</v>
      </c>
      <c r="BX50">
        <v>15</v>
      </c>
      <c r="BY50">
        <v>14</v>
      </c>
      <c r="BZ50">
        <v>5</v>
      </c>
      <c r="CA50">
        <v>8</v>
      </c>
      <c r="CB50">
        <v>4</v>
      </c>
      <c r="CC50">
        <v>16</v>
      </c>
      <c r="CD50">
        <v>10</v>
      </c>
      <c r="CE50">
        <v>8</v>
      </c>
      <c r="CF50">
        <v>10</v>
      </c>
      <c r="CG50">
        <v>15</v>
      </c>
      <c r="CH50">
        <v>15</v>
      </c>
      <c r="CI50">
        <v>5</v>
      </c>
      <c r="CJ50">
        <v>10</v>
      </c>
      <c r="CL50">
        <v>10</v>
      </c>
      <c r="CM50">
        <v>0</v>
      </c>
      <c r="CN50">
        <v>3</v>
      </c>
      <c r="CO50">
        <v>8</v>
      </c>
      <c r="CP50">
        <v>10</v>
      </c>
      <c r="CQ50">
        <v>0</v>
      </c>
      <c r="CR50">
        <v>2</v>
      </c>
      <c r="CS50">
        <v>0</v>
      </c>
      <c r="CT50">
        <v>10</v>
      </c>
      <c r="CU50">
        <v>3</v>
      </c>
      <c r="CV50">
        <v>2</v>
      </c>
      <c r="CW50">
        <v>5</v>
      </c>
      <c r="CX50">
        <v>10</v>
      </c>
      <c r="CY50">
        <v>8</v>
      </c>
      <c r="CZ50">
        <v>0</v>
      </c>
      <c r="DA50">
        <v>5</v>
      </c>
      <c r="DC50">
        <f>((7/17)*100)</f>
        <v>41.17647058823529</v>
      </c>
      <c r="DD50">
        <f>((10/17)*100)</f>
        <v>58.82352941176471</v>
      </c>
      <c r="DE50">
        <f>((15/17)*100)</f>
        <v>88.235294117647058</v>
      </c>
      <c r="DF50">
        <f>((5/14)*100)</f>
        <v>35.714285714285715</v>
      </c>
      <c r="DG50">
        <f>((8/14)*100)</f>
        <v>57.142857142857139</v>
      </c>
      <c r="DH50">
        <f>((4/14)*100)</f>
        <v>28.571428571428569</v>
      </c>
      <c r="DI50">
        <f>((10/16)*100)</f>
        <v>62.5</v>
      </c>
      <c r="DJ50">
        <f>((8/16)*100)</f>
        <v>50</v>
      </c>
      <c r="DK50">
        <f>((10/16)*100)</f>
        <v>62.5</v>
      </c>
      <c r="DL50">
        <f>((15/15)*100)</f>
        <v>100</v>
      </c>
      <c r="DM50">
        <f>((5/15)*100)</f>
        <v>33.333333333333329</v>
      </c>
      <c r="DN50">
        <f>((10/15)*100)</f>
        <v>66.666666666666657</v>
      </c>
      <c r="DP50">
        <f>((0/10)*100)</f>
        <v>0</v>
      </c>
      <c r="DQ50">
        <f>((3/10)*100)</f>
        <v>30</v>
      </c>
      <c r="DR50">
        <f>((8/10)*100)</f>
        <v>80</v>
      </c>
      <c r="DS50">
        <f>((0/10)*100)</f>
        <v>0</v>
      </c>
      <c r="DT50">
        <f>((2/10)*100)</f>
        <v>20</v>
      </c>
      <c r="DU50">
        <f>((0/10)*100)</f>
        <v>0</v>
      </c>
      <c r="DV50">
        <f>((3/10)*100)</f>
        <v>30</v>
      </c>
      <c r="DW50">
        <f>((2/10)*100)</f>
        <v>20</v>
      </c>
      <c r="DX50">
        <f>((5/10)*100)</f>
        <v>50</v>
      </c>
      <c r="DY50">
        <f>((8/10)*100)</f>
        <v>80</v>
      </c>
      <c r="DZ50">
        <f>((0/10)*100)</f>
        <v>0</v>
      </c>
      <c r="EA50">
        <f>((5/10)*100)</f>
        <v>50</v>
      </c>
    </row>
    <row r="51" spans="1:131" x14ac:dyDescent="0.25">
      <c r="A51">
        <v>98.521527000000006</v>
      </c>
      <c r="B51">
        <v>5.1354740000000003</v>
      </c>
      <c r="C51">
        <v>86.185368000000011</v>
      </c>
      <c r="D51">
        <v>6.999263</v>
      </c>
      <c r="E51">
        <v>102.67494500000001</v>
      </c>
      <c r="F51">
        <v>4.9512099999999997</v>
      </c>
      <c r="G51">
        <v>109.23720800000001</v>
      </c>
      <c r="H51">
        <v>7.5848420000000001</v>
      </c>
      <c r="K51">
        <f>(14/200)</f>
        <v>7.0000000000000007E-2</v>
      </c>
      <c r="L51">
        <f>(12/200)</f>
        <v>0.06</v>
      </c>
      <c r="M51">
        <f>(15/200)</f>
        <v>7.4999999999999997E-2</v>
      </c>
      <c r="N51">
        <f>(16/200)</f>
        <v>0.08</v>
      </c>
      <c r="P51">
        <f>(9/200)</f>
        <v>4.4999999999999998E-2</v>
      </c>
      <c r="Q51">
        <f>(11/200)</f>
        <v>5.5E-2</v>
      </c>
      <c r="R51">
        <f>(10/200)</f>
        <v>0.05</v>
      </c>
      <c r="S51">
        <f>(10/200)</f>
        <v>0.05</v>
      </c>
      <c r="U51">
        <f>0.07+0.045</f>
        <v>0.115</v>
      </c>
      <c r="V51">
        <f>0.06+0.055</f>
        <v>0.11499999999999999</v>
      </c>
      <c r="W51">
        <f>0.075+0.05</f>
        <v>0.125</v>
      </c>
      <c r="X51">
        <f>0.08+0.05</f>
        <v>0.13</v>
      </c>
      <c r="Z51">
        <f>SQRT((ABS($A$52-$A$51)^2+(ABS($B$52-$B$51)^2)))</f>
        <v>21.071786881892599</v>
      </c>
      <c r="AA51">
        <f>SQRT((ABS($C$52-$C$51)^2+(ABS($D$52-$D$51)^2)))</f>
        <v>19.515702381250506</v>
      </c>
      <c r="AB51">
        <f>SQRT((ABS($E$52-$E$51)^2+(ABS($F$52-$F$51)^2)))</f>
        <v>23.303838503477081</v>
      </c>
      <c r="AC51">
        <f>SQRT((ABS($G$52-$G$51)^2+(ABS($H$52-$H$51)^2)))</f>
        <v>24.880611897482289</v>
      </c>
      <c r="AJ51">
        <f>1/0.115</f>
        <v>8.695652173913043</v>
      </c>
      <c r="AK51">
        <f>1/0.115</f>
        <v>8.695652173913043</v>
      </c>
      <c r="AL51">
        <f>1/0.125</f>
        <v>8</v>
      </c>
      <c r="AM51">
        <f>1/0.13</f>
        <v>7.6923076923076916</v>
      </c>
      <c r="AO51">
        <f>$Z51/$U51</f>
        <v>183.23292940776173</v>
      </c>
      <c r="AP51">
        <f>$AA51/$V51</f>
        <v>169.70175983696095</v>
      </c>
      <c r="AQ51">
        <f>$AB51/$W51</f>
        <v>186.43070802781665</v>
      </c>
      <c r="AR51">
        <f>$AC51/$X51</f>
        <v>191.3893222883253</v>
      </c>
      <c r="AV51">
        <f>((0.07/0.115)*100)</f>
        <v>60.869565217391312</v>
      </c>
      <c r="AW51">
        <f>((0.06/0.115)*100)</f>
        <v>52.173913043478258</v>
      </c>
      <c r="AX51">
        <f>((0.075/0.125)*100)</f>
        <v>60</v>
      </c>
      <c r="AY51">
        <f>((0.08/0.13)*100)</f>
        <v>61.53846153846154</v>
      </c>
      <c r="BA51">
        <f>((0.045/0.115)*100)</f>
        <v>39.130434782608688</v>
      </c>
      <c r="BB51">
        <f>((0.055/0.115)*100)</f>
        <v>47.826086956521735</v>
      </c>
      <c r="BC51">
        <f>((0.05/0.125)*100)</f>
        <v>40</v>
      </c>
      <c r="BD51">
        <f>((0.05/0.13)*100)</f>
        <v>38.461538461538467</v>
      </c>
      <c r="BF51">
        <f>ABS($B$51-$D$51)</f>
        <v>1.8637889999999997</v>
      </c>
      <c r="BG51">
        <f>ABS($F$51-$H$51)</f>
        <v>2.6336320000000004</v>
      </c>
      <c r="BL51">
        <f>SQRT((ABS($A$51-$E$51)^2+(ABS($B$51-$F$51)^2)))</f>
        <v>4.1575033739517293</v>
      </c>
      <c r="BM51">
        <f>SQRT((ABS($C$51-$G$52)^2+(ABS($D$51-$H$52)^2)))</f>
        <v>2.0615352757171097</v>
      </c>
      <c r="BO51">
        <f>SQRT((ABS($A$51-$G$51)^2+(ABS($B$51-$H$51)^2)))</f>
        <v>10.992052715174953</v>
      </c>
      <c r="BP51">
        <f>SQRT((ABS($C$51-$E$52)^2+(ABS($D$51-$F$52)^2)))</f>
        <v>7.0874372775697294</v>
      </c>
      <c r="BU51">
        <v>14</v>
      </c>
      <c r="BV51">
        <v>3</v>
      </c>
      <c r="BW51">
        <v>7</v>
      </c>
      <c r="BX51">
        <v>13</v>
      </c>
      <c r="BY51">
        <v>12</v>
      </c>
      <c r="BZ51">
        <v>2</v>
      </c>
      <c r="CA51">
        <v>8</v>
      </c>
      <c r="CB51">
        <v>3</v>
      </c>
      <c r="CC51">
        <v>15</v>
      </c>
      <c r="CD51">
        <v>7</v>
      </c>
      <c r="CE51">
        <v>8</v>
      </c>
      <c r="CF51">
        <v>10</v>
      </c>
      <c r="CG51">
        <v>16</v>
      </c>
      <c r="CH51">
        <v>13</v>
      </c>
      <c r="CI51">
        <v>5</v>
      </c>
      <c r="CJ51">
        <v>10</v>
      </c>
      <c r="CL51">
        <v>9</v>
      </c>
      <c r="CM51">
        <v>0</v>
      </c>
      <c r="CN51">
        <v>3</v>
      </c>
      <c r="CO51">
        <v>9</v>
      </c>
      <c r="CP51">
        <v>11</v>
      </c>
      <c r="CQ51">
        <v>0</v>
      </c>
      <c r="CR51">
        <v>4</v>
      </c>
      <c r="CS51">
        <v>0</v>
      </c>
      <c r="CT51">
        <v>10</v>
      </c>
      <c r="CU51">
        <v>3</v>
      </c>
      <c r="CV51">
        <v>4</v>
      </c>
      <c r="CW51">
        <v>4</v>
      </c>
      <c r="CX51">
        <v>10</v>
      </c>
      <c r="CY51">
        <v>9</v>
      </c>
      <c r="CZ51">
        <v>0</v>
      </c>
      <c r="DA51">
        <v>4</v>
      </c>
      <c r="DC51">
        <f>((3/14)*100)</f>
        <v>21.428571428571427</v>
      </c>
      <c r="DD51">
        <f>((7/14)*100)</f>
        <v>50</v>
      </c>
      <c r="DE51">
        <f>((13/14)*100)</f>
        <v>92.857142857142861</v>
      </c>
      <c r="DF51">
        <f>((2/12)*100)</f>
        <v>16.666666666666664</v>
      </c>
      <c r="DG51">
        <f>((8/12)*100)</f>
        <v>66.666666666666657</v>
      </c>
      <c r="DH51">
        <f>((3/12)*100)</f>
        <v>25</v>
      </c>
      <c r="DI51">
        <f>((7/15)*100)</f>
        <v>46.666666666666664</v>
      </c>
      <c r="DJ51">
        <f>((8/15)*100)</f>
        <v>53.333333333333336</v>
      </c>
      <c r="DK51">
        <f>((10/15)*100)</f>
        <v>66.666666666666657</v>
      </c>
      <c r="DL51">
        <f>((13/16)*100)</f>
        <v>81.25</v>
      </c>
      <c r="DM51">
        <f>((5/16)*100)</f>
        <v>31.25</v>
      </c>
      <c r="DN51">
        <f>((10/16)*100)</f>
        <v>62.5</v>
      </c>
      <c r="DP51">
        <f>((0/9)*100)</f>
        <v>0</v>
      </c>
      <c r="DQ51">
        <f>((3/9)*100)</f>
        <v>33.333333333333329</v>
      </c>
      <c r="DR51">
        <f>((9/9)*100)</f>
        <v>100</v>
      </c>
      <c r="DS51">
        <f>((0/11)*100)</f>
        <v>0</v>
      </c>
      <c r="DT51">
        <f>((4/11)*100)</f>
        <v>36.363636363636367</v>
      </c>
      <c r="DU51">
        <f>((0/11)*100)</f>
        <v>0</v>
      </c>
      <c r="DV51">
        <f>((3/10)*100)</f>
        <v>30</v>
      </c>
      <c r="DW51">
        <f>((4/10)*100)</f>
        <v>40</v>
      </c>
      <c r="DX51">
        <f>((4/10)*100)</f>
        <v>40</v>
      </c>
      <c r="DY51">
        <f>((9/10)*100)</f>
        <v>90</v>
      </c>
      <c r="DZ51">
        <f>((0/10)*100)</f>
        <v>0</v>
      </c>
      <c r="EA51">
        <f>((4/10)*100)</f>
        <v>40</v>
      </c>
    </row>
    <row r="52" spans="1:131" x14ac:dyDescent="0.25">
      <c r="A52">
        <v>77.449842000000004</v>
      </c>
      <c r="B52">
        <v>5.0699480000000001</v>
      </c>
      <c r="C52">
        <v>66.674578999999994</v>
      </c>
      <c r="D52">
        <v>7.4371580000000002</v>
      </c>
      <c r="E52">
        <v>79.37131500000001</v>
      </c>
      <c r="F52">
        <v>5.0497889999999996</v>
      </c>
      <c r="G52">
        <v>84.359367000000006</v>
      </c>
      <c r="H52">
        <v>7.9561580000000003</v>
      </c>
      <c r="K52">
        <f>(15/200)</f>
        <v>7.4999999999999997E-2</v>
      </c>
      <c r="L52">
        <f>(13/200)</f>
        <v>6.5000000000000002E-2</v>
      </c>
      <c r="M52">
        <f>(14/200)</f>
        <v>7.0000000000000007E-2</v>
      </c>
      <c r="N52">
        <f>(13/200)</f>
        <v>6.5000000000000002E-2</v>
      </c>
      <c r="P52">
        <f>(10/200)</f>
        <v>0.05</v>
      </c>
      <c r="Q52">
        <f>(13/200)</f>
        <v>6.5000000000000002E-2</v>
      </c>
      <c r="R52">
        <f>(12/200)</f>
        <v>0.06</v>
      </c>
      <c r="S52">
        <f>(10/200)</f>
        <v>0.05</v>
      </c>
      <c r="U52">
        <f>0.075+0.05</f>
        <v>0.125</v>
      </c>
      <c r="V52">
        <f>0.065+0.065</f>
        <v>0.13</v>
      </c>
      <c r="W52">
        <f>0.07+0.06</f>
        <v>0.13</v>
      </c>
      <c r="X52">
        <f>0.065+0.05</f>
        <v>0.115</v>
      </c>
      <c r="Z52">
        <f>SQRT((ABS($A$53-$A$52)^2+(ABS($B$53-$B$52)^2)))</f>
        <v>19.963958832590546</v>
      </c>
      <c r="AA52">
        <f>SQRT((ABS($C$53-$C$52)^2+(ABS($D$53-$D$52)^2)))</f>
        <v>21.244652258615876</v>
      </c>
      <c r="AB52">
        <f>SQRT((ABS($E$53-$E$52)^2+(ABS($F$53-$F$52)^2)))</f>
        <v>19.063933419363416</v>
      </c>
      <c r="AC52">
        <f>SQRT((ABS($G$53-$G$52)^2+(ABS($H$53-$H$52)^2)))</f>
        <v>18.122033895088173</v>
      </c>
      <c r="AJ52">
        <f>1/0.125</f>
        <v>8</v>
      </c>
      <c r="AK52">
        <f>1/0.13</f>
        <v>7.6923076923076916</v>
      </c>
      <c r="AL52">
        <f>1/0.13</f>
        <v>7.6923076923076916</v>
      </c>
      <c r="AM52">
        <f>1/0.115</f>
        <v>8.695652173913043</v>
      </c>
      <c r="AO52">
        <f>$Z52/$U52</f>
        <v>159.71167066072437</v>
      </c>
      <c r="AP52">
        <f>$AA52/$V52</f>
        <v>163.42040198935288</v>
      </c>
      <c r="AQ52">
        <f>$AB52/$W52</f>
        <v>146.64564168741089</v>
      </c>
      <c r="AR52">
        <f>$AC52/$X52</f>
        <v>157.58290343554933</v>
      </c>
      <c r="AV52">
        <f>((0.075/0.125)*100)</f>
        <v>60</v>
      </c>
      <c r="AW52">
        <f>((0.065/0.13)*100)</f>
        <v>50</v>
      </c>
      <c r="AX52">
        <f>((0.07/0.13)*100)</f>
        <v>53.846153846153854</v>
      </c>
      <c r="AY52">
        <f>((0.065/0.115)*100)</f>
        <v>56.521739130434781</v>
      </c>
      <c r="BA52">
        <f>((0.05/0.125)*100)</f>
        <v>40</v>
      </c>
      <c r="BB52">
        <f>((0.065/0.13)*100)</f>
        <v>50</v>
      </c>
      <c r="BC52">
        <f>((0.06/0.13)*100)</f>
        <v>46.153846153846153</v>
      </c>
      <c r="BD52">
        <f>((0.05/0.115)*100)</f>
        <v>43.478260869565219</v>
      </c>
      <c r="BF52">
        <f>ABS($B$52-$D$52)</f>
        <v>2.36721</v>
      </c>
      <c r="BG52">
        <f>ABS($F$52-$H$52)</f>
        <v>2.9063690000000006</v>
      </c>
      <c r="BL52">
        <f>SQRT((ABS($A$52-$E$52)^2+(ABS($B$52-$F$52)^2)))</f>
        <v>1.9215787454616642</v>
      </c>
      <c r="BM52">
        <f>SQRT((ABS($C$52-$G$53)^2+(ABS($D$52-$H$53)^2)))</f>
        <v>0.87686629362748447</v>
      </c>
      <c r="BO52">
        <f>SQRT((ABS($A$52-$G$52)^2+(ABS($B$52-$H$52)^2)))</f>
        <v>7.4881068294813362</v>
      </c>
      <c r="BP52">
        <f>SQRT((ABS($C$52-$E$53)^2+(ABS($D$52-$F$53)^2)))</f>
        <v>6.779133209693545</v>
      </c>
      <c r="BU52">
        <v>15</v>
      </c>
      <c r="BV52">
        <v>2</v>
      </c>
      <c r="BW52">
        <v>5</v>
      </c>
      <c r="BX52">
        <v>12</v>
      </c>
      <c r="BY52">
        <v>13</v>
      </c>
      <c r="BZ52">
        <v>2</v>
      </c>
      <c r="CA52">
        <v>9</v>
      </c>
      <c r="CB52">
        <v>1</v>
      </c>
      <c r="CC52">
        <v>14</v>
      </c>
      <c r="CD52">
        <v>5</v>
      </c>
      <c r="CE52">
        <v>9</v>
      </c>
      <c r="CF52">
        <v>6</v>
      </c>
      <c r="CG52">
        <v>13</v>
      </c>
      <c r="CH52">
        <v>12</v>
      </c>
      <c r="CI52">
        <v>1</v>
      </c>
      <c r="CJ52">
        <v>6</v>
      </c>
      <c r="CL52">
        <v>10</v>
      </c>
      <c r="CM52">
        <v>0</v>
      </c>
      <c r="CN52">
        <v>2</v>
      </c>
      <c r="CO52">
        <v>7</v>
      </c>
      <c r="CP52">
        <v>13</v>
      </c>
      <c r="CQ52">
        <v>0</v>
      </c>
      <c r="CR52">
        <v>8</v>
      </c>
      <c r="CS52">
        <v>1</v>
      </c>
      <c r="CT52">
        <v>12</v>
      </c>
      <c r="CU52">
        <v>2</v>
      </c>
      <c r="CV52">
        <v>8</v>
      </c>
      <c r="CW52">
        <v>5</v>
      </c>
      <c r="CX52">
        <v>10</v>
      </c>
      <c r="CY52">
        <v>7</v>
      </c>
      <c r="CZ52">
        <v>1</v>
      </c>
      <c r="DA52">
        <v>5</v>
      </c>
      <c r="DC52">
        <f>((2/15)*100)</f>
        <v>13.333333333333334</v>
      </c>
      <c r="DD52">
        <f>((5/15)*100)</f>
        <v>33.333333333333329</v>
      </c>
      <c r="DE52">
        <f>((12/15)*100)</f>
        <v>80</v>
      </c>
      <c r="DF52">
        <f>((2/13)*100)</f>
        <v>15.384615384615385</v>
      </c>
      <c r="DG52">
        <f>((9/13)*100)</f>
        <v>69.230769230769226</v>
      </c>
      <c r="DH52">
        <f>((1/13)*100)</f>
        <v>7.6923076923076925</v>
      </c>
      <c r="DI52">
        <f>((5/14)*100)</f>
        <v>35.714285714285715</v>
      </c>
      <c r="DJ52">
        <f>((9/14)*100)</f>
        <v>64.285714285714292</v>
      </c>
      <c r="DK52">
        <f>((6/14)*100)</f>
        <v>42.857142857142854</v>
      </c>
      <c r="DL52">
        <f>((12/13)*100)</f>
        <v>92.307692307692307</v>
      </c>
      <c r="DM52">
        <f>((1/13)*100)</f>
        <v>7.6923076923076925</v>
      </c>
      <c r="DN52">
        <f>((6/13)*100)</f>
        <v>46.153846153846153</v>
      </c>
      <c r="DP52">
        <f>((0/10)*100)</f>
        <v>0</v>
      </c>
      <c r="DQ52">
        <f>((2/10)*100)</f>
        <v>20</v>
      </c>
      <c r="DR52">
        <f>((7/10)*100)</f>
        <v>70</v>
      </c>
      <c r="DS52">
        <f>((0/13)*100)</f>
        <v>0</v>
      </c>
      <c r="DT52">
        <f>((8/13)*100)</f>
        <v>61.53846153846154</v>
      </c>
      <c r="DU52">
        <f>((1/13)*100)</f>
        <v>7.6923076923076925</v>
      </c>
      <c r="DV52">
        <f>((2/12)*100)</f>
        <v>16.666666666666664</v>
      </c>
      <c r="DW52">
        <f>((8/12)*100)</f>
        <v>66.666666666666657</v>
      </c>
      <c r="DX52">
        <f>((5/12)*100)</f>
        <v>41.666666666666671</v>
      </c>
      <c r="DY52">
        <f>((7/10)*100)</f>
        <v>70</v>
      </c>
      <c r="DZ52">
        <f>((1/10)*100)</f>
        <v>10</v>
      </c>
      <c r="EA52">
        <f>((5/10)*100)</f>
        <v>50</v>
      </c>
    </row>
    <row r="53" spans="1:131" x14ac:dyDescent="0.25">
      <c r="A53">
        <v>57.489471000000002</v>
      </c>
      <c r="B53">
        <v>5.4484209999999997</v>
      </c>
      <c r="C53">
        <v>45.443527000000003</v>
      </c>
      <c r="D53">
        <v>6.6771050000000001</v>
      </c>
      <c r="E53">
        <v>60.307476000000001</v>
      </c>
      <c r="F53">
        <v>5.1097890000000001</v>
      </c>
      <c r="G53">
        <v>66.238948999999991</v>
      </c>
      <c r="H53">
        <v>8.1981579999999994</v>
      </c>
      <c r="K53">
        <f>(17/200)</f>
        <v>8.5000000000000006E-2</v>
      </c>
      <c r="L53">
        <f>(12/200)</f>
        <v>0.06</v>
      </c>
      <c r="M53">
        <f>(18/200)</f>
        <v>0.09</v>
      </c>
      <c r="N53">
        <f>(15/200)</f>
        <v>7.4999999999999997E-2</v>
      </c>
      <c r="P53">
        <f>(11/200)</f>
        <v>5.5E-2</v>
      </c>
      <c r="Q53">
        <f>(15/200)</f>
        <v>7.4999999999999997E-2</v>
      </c>
      <c r="R53">
        <f>(14/200)</f>
        <v>7.0000000000000007E-2</v>
      </c>
      <c r="S53">
        <f>(13/200)</f>
        <v>6.5000000000000002E-2</v>
      </c>
      <c r="U53">
        <f>0.085+0.055</f>
        <v>0.14000000000000001</v>
      </c>
      <c r="V53">
        <f>0.06+0.075</f>
        <v>0.13500000000000001</v>
      </c>
      <c r="W53">
        <f>0.09+0.07</f>
        <v>0.16</v>
      </c>
      <c r="X53">
        <f>0.075+0.065</f>
        <v>0.14000000000000001</v>
      </c>
      <c r="Z53">
        <f>SQRT((ABS($A$54-$A$53)^2+(ABS($B$54-$B$53)^2)))</f>
        <v>22.068802402437019</v>
      </c>
      <c r="AA53">
        <f>SQRT((ABS($C$54-$C$53)^2+(ABS($D$54-$D$53)^2)))</f>
        <v>18.024298870143777</v>
      </c>
      <c r="AB53">
        <f>SQRT((ABS($E$54-$E$53)^2+(ABS($F$54-$F$53)^2)))</f>
        <v>23.057281329152076</v>
      </c>
      <c r="AC53">
        <f>SQRT((ABS($G$54-$G$53)^2+(ABS($H$54-$H$53)^2)))</f>
        <v>20.533327813485748</v>
      </c>
      <c r="AJ53">
        <f>1/0.14</f>
        <v>7.1428571428571423</v>
      </c>
      <c r="AK53">
        <f>1/0.135</f>
        <v>7.4074074074074066</v>
      </c>
      <c r="AL53">
        <f>1/0.16</f>
        <v>6.25</v>
      </c>
      <c r="AM53">
        <f>1/0.14</f>
        <v>7.1428571428571423</v>
      </c>
      <c r="AO53">
        <f>$Z53/$U53</f>
        <v>157.63430287455012</v>
      </c>
      <c r="AP53">
        <f>$AA53/$V53</f>
        <v>133.51332496402796</v>
      </c>
      <c r="AQ53">
        <f>$AB53/$W53</f>
        <v>144.10800830720046</v>
      </c>
      <c r="AR53">
        <f>$AC53/$X53</f>
        <v>146.6666272391839</v>
      </c>
      <c r="AV53">
        <f>((0.085/0.14)*100)</f>
        <v>60.714285714285708</v>
      </c>
      <c r="AW53">
        <f>((0.06/0.135)*100)</f>
        <v>44.444444444444443</v>
      </c>
      <c r="AX53">
        <f>((0.09/0.16)*100)</f>
        <v>56.25</v>
      </c>
      <c r="AY53">
        <f>((0.075/0.14)*100)</f>
        <v>53.571428571428569</v>
      </c>
      <c r="BA53">
        <f>((0.055/0.14)*100)</f>
        <v>39.285714285714285</v>
      </c>
      <c r="BB53">
        <f>((0.075/0.135)*100)</f>
        <v>55.55555555555555</v>
      </c>
      <c r="BC53">
        <f>((0.07/0.16)*100)</f>
        <v>43.750000000000007</v>
      </c>
      <c r="BD53">
        <f>((0.065/0.14)*100)</f>
        <v>46.428571428571423</v>
      </c>
      <c r="BF53">
        <f>ABS($B$53-$D$53)</f>
        <v>1.2286840000000003</v>
      </c>
      <c r="BG53">
        <f>ABS($F$53-$H$53)</f>
        <v>3.0883689999999993</v>
      </c>
      <c r="BL53">
        <f>SQRT((ABS($A$53-$E$53)^2+(ABS($B$53-$F$53)^2)))</f>
        <v>2.838278318179702</v>
      </c>
      <c r="BM53">
        <f>SQRT((ABS($C$53-$G$54)^2+(ABS($D$53-$H$54)^2)))</f>
        <v>1.3904594172779734</v>
      </c>
      <c r="BO53">
        <f>SQRT((ABS($A$53-$G$53)^2+(ABS($B$53-$H$53)^2)))</f>
        <v>9.1713913252926247</v>
      </c>
      <c r="BP53">
        <f>SQRT((ABS($C$53-$E$54)^2+(ABS($D$53-$F$54)^2)))</f>
        <v>8.4656843871802838</v>
      </c>
      <c r="BU53">
        <v>17</v>
      </c>
      <c r="BV53">
        <v>2</v>
      </c>
      <c r="BW53">
        <v>5</v>
      </c>
      <c r="BX53">
        <v>14</v>
      </c>
      <c r="BY53">
        <v>12</v>
      </c>
      <c r="BZ53">
        <v>0</v>
      </c>
      <c r="CA53">
        <v>12</v>
      </c>
      <c r="CB53">
        <v>1</v>
      </c>
      <c r="CC53">
        <v>18</v>
      </c>
      <c r="CD53">
        <v>5</v>
      </c>
      <c r="CE53">
        <v>12</v>
      </c>
      <c r="CF53">
        <v>6</v>
      </c>
      <c r="CG53">
        <v>15</v>
      </c>
      <c r="CH53">
        <v>14</v>
      </c>
      <c r="CI53">
        <v>1</v>
      </c>
      <c r="CJ53">
        <v>6</v>
      </c>
      <c r="CL53">
        <v>11</v>
      </c>
      <c r="CM53">
        <v>0</v>
      </c>
      <c r="CN53">
        <v>2</v>
      </c>
      <c r="CO53">
        <v>10</v>
      </c>
      <c r="CP53">
        <v>15</v>
      </c>
      <c r="CQ53">
        <v>0</v>
      </c>
      <c r="CR53">
        <v>10</v>
      </c>
      <c r="CS53">
        <v>1</v>
      </c>
      <c r="CT53">
        <v>14</v>
      </c>
      <c r="CU53">
        <v>2</v>
      </c>
      <c r="CV53">
        <v>10</v>
      </c>
      <c r="CW53">
        <v>5</v>
      </c>
      <c r="CX53">
        <v>13</v>
      </c>
      <c r="CY53">
        <v>10</v>
      </c>
      <c r="CZ53">
        <v>1</v>
      </c>
      <c r="DA53">
        <v>5</v>
      </c>
      <c r="DC53">
        <f>((2/17)*100)</f>
        <v>11.76470588235294</v>
      </c>
      <c r="DD53">
        <f>((5/17)*100)</f>
        <v>29.411764705882355</v>
      </c>
      <c r="DE53">
        <f>((14/17)*100)</f>
        <v>82.35294117647058</v>
      </c>
      <c r="DF53">
        <f>((0/12)*100)</f>
        <v>0</v>
      </c>
      <c r="DG53">
        <f>((12/12)*100)</f>
        <v>100</v>
      </c>
      <c r="DH53">
        <f>((1/12)*100)</f>
        <v>8.3333333333333321</v>
      </c>
      <c r="DI53">
        <f>((5/18)*100)</f>
        <v>27.777777777777779</v>
      </c>
      <c r="DJ53">
        <f>((12/18)*100)</f>
        <v>66.666666666666657</v>
      </c>
      <c r="DK53">
        <f>((6/18)*100)</f>
        <v>33.333333333333329</v>
      </c>
      <c r="DL53">
        <f>((14/15)*100)</f>
        <v>93.333333333333329</v>
      </c>
      <c r="DM53">
        <f>((1/15)*100)</f>
        <v>6.666666666666667</v>
      </c>
      <c r="DN53">
        <f>((6/15)*100)</f>
        <v>40</v>
      </c>
      <c r="DP53">
        <f>((0/11)*100)</f>
        <v>0</v>
      </c>
      <c r="DQ53">
        <f>((2/11)*100)</f>
        <v>18.181818181818183</v>
      </c>
      <c r="DR53">
        <f>((10/11)*100)</f>
        <v>90.909090909090907</v>
      </c>
      <c r="DS53">
        <f>((0/15)*100)</f>
        <v>0</v>
      </c>
      <c r="DT53">
        <f>((10/15)*100)</f>
        <v>66.666666666666657</v>
      </c>
      <c r="DU53">
        <f>((1/15)*100)</f>
        <v>6.666666666666667</v>
      </c>
      <c r="DV53">
        <f>((2/14)*100)</f>
        <v>14.285714285714285</v>
      </c>
      <c r="DW53">
        <f>((10/14)*100)</f>
        <v>71.428571428571431</v>
      </c>
      <c r="DX53">
        <f>((5/14)*100)</f>
        <v>35.714285714285715</v>
      </c>
      <c r="DY53">
        <f>((10/13)*100)</f>
        <v>76.923076923076934</v>
      </c>
      <c r="DZ53">
        <f>((1/13)*100)</f>
        <v>7.6923076923076925</v>
      </c>
      <c r="EA53">
        <f>((5/13)*100)</f>
        <v>38.461538461538467</v>
      </c>
    </row>
    <row r="54" spans="1:131" x14ac:dyDescent="0.25">
      <c r="A54">
        <v>35.424738000000005</v>
      </c>
      <c r="B54">
        <v>5.0246320000000004</v>
      </c>
      <c r="C54">
        <v>27.443421999999998</v>
      </c>
      <c r="D54">
        <v>7.610684</v>
      </c>
      <c r="E54">
        <v>37.257789000000002</v>
      </c>
      <c r="F54">
        <v>4.5180530000000001</v>
      </c>
      <c r="G54">
        <v>45.706211000000003</v>
      </c>
      <c r="H54">
        <v>8.0425260000000005</v>
      </c>
      <c r="K54">
        <f>(14/200)</f>
        <v>7.0000000000000007E-2</v>
      </c>
      <c r="N54">
        <f>(17/200)</f>
        <v>8.5000000000000006E-2</v>
      </c>
      <c r="P54">
        <f>(14/200)</f>
        <v>7.0000000000000007E-2</v>
      </c>
      <c r="Q54">
        <f>(19/200)</f>
        <v>9.5000000000000001E-2</v>
      </c>
      <c r="R54">
        <f>(18/200)</f>
        <v>0.09</v>
      </c>
      <c r="S54">
        <f>(13/200)</f>
        <v>6.5000000000000002E-2</v>
      </c>
      <c r="U54">
        <f>0.07+0.07</f>
        <v>0.14000000000000001</v>
      </c>
      <c r="X54">
        <f>0.085+0.065</f>
        <v>0.15000000000000002</v>
      </c>
      <c r="Z54">
        <f>SQRT((ABS($A$55-$A$54)^2+(ABS($B$55-$B$54)^2)))</f>
        <v>15.577339302427909</v>
      </c>
      <c r="AC54">
        <f>SQRT((ABS($G$55-$G$54)^2+(ABS($H$55-$H$54)^2)))</f>
        <v>16.95506032498594</v>
      </c>
      <c r="AJ54">
        <f>1/0.14</f>
        <v>7.1428571428571423</v>
      </c>
      <c r="AM54">
        <f>1/0.15</f>
        <v>6.666666666666667</v>
      </c>
      <c r="AO54">
        <f>$Z54/$U54</f>
        <v>111.26670930305649</v>
      </c>
      <c r="AR54">
        <f>$AC54/$X54</f>
        <v>113.03373549990624</v>
      </c>
      <c r="AV54">
        <f>((0.07/0.14)*100)</f>
        <v>50</v>
      </c>
      <c r="AY54">
        <f>((0.085/0.15)*100)</f>
        <v>56.666666666666679</v>
      </c>
      <c r="BA54">
        <f>((0.07/0.14)*100)</f>
        <v>50</v>
      </c>
      <c r="BD54">
        <f>((0.065/0.15)*100)</f>
        <v>43.333333333333336</v>
      </c>
      <c r="BF54">
        <f>ABS($B$54-$D$54)</f>
        <v>2.5860519999999996</v>
      </c>
      <c r="BG54">
        <f>ABS($F$54-$H$54)</f>
        <v>3.5244730000000004</v>
      </c>
      <c r="BL54">
        <f>SQRT((ABS($A$54-$E$54)^2+(ABS($B$54-$F$54)^2)))</f>
        <v>1.9017618809519743</v>
      </c>
      <c r="BO54">
        <f>SQRT((ABS($A$54-$G$54)^2+(ABS($B$54-$H$54)^2)))</f>
        <v>10.715240139397949</v>
      </c>
      <c r="BP54">
        <f>SQRT((ABS($C$54-$E$54)^2+(ABS($D$54-$F$54)^2)))</f>
        <v>10.29010039372066</v>
      </c>
      <c r="BU54">
        <v>14</v>
      </c>
      <c r="BV54">
        <v>0</v>
      </c>
      <c r="BW54">
        <v>0</v>
      </c>
      <c r="BX54">
        <v>14</v>
      </c>
      <c r="CG54">
        <v>17</v>
      </c>
      <c r="CH54">
        <v>14</v>
      </c>
      <c r="CI54">
        <v>0</v>
      </c>
      <c r="CJ54">
        <v>0</v>
      </c>
      <c r="CL54">
        <v>14</v>
      </c>
      <c r="CM54">
        <v>2</v>
      </c>
      <c r="CN54">
        <v>1</v>
      </c>
      <c r="CO54">
        <v>13</v>
      </c>
      <c r="CP54">
        <v>19</v>
      </c>
      <c r="CQ54">
        <v>5</v>
      </c>
      <c r="CR54">
        <v>18</v>
      </c>
      <c r="CS54">
        <v>2</v>
      </c>
      <c r="CT54">
        <v>18</v>
      </c>
      <c r="CU54">
        <v>4</v>
      </c>
      <c r="CV54">
        <v>18</v>
      </c>
      <c r="CW54">
        <v>1</v>
      </c>
      <c r="CX54">
        <v>13</v>
      </c>
      <c r="CY54">
        <v>13</v>
      </c>
      <c r="CZ54">
        <v>2</v>
      </c>
      <c r="DA54">
        <v>1</v>
      </c>
      <c r="DC54">
        <f>((0/14)*100)</f>
        <v>0</v>
      </c>
      <c r="DD54">
        <f>((0/14)*100)</f>
        <v>0</v>
      </c>
      <c r="DE54">
        <f>((14/14)*100)</f>
        <v>100</v>
      </c>
      <c r="DL54">
        <f>((14/17)*100)</f>
        <v>82.35294117647058</v>
      </c>
      <c r="DM54">
        <f>((0/17)*100)</f>
        <v>0</v>
      </c>
      <c r="DN54">
        <f>((0/17)*100)</f>
        <v>0</v>
      </c>
      <c r="DP54">
        <f>((2/14)*100)</f>
        <v>14.285714285714285</v>
      </c>
      <c r="DQ54">
        <f>((1/14)*100)</f>
        <v>7.1428571428571423</v>
      </c>
      <c r="DR54">
        <f>((13/14)*100)</f>
        <v>92.857142857142861</v>
      </c>
      <c r="DS54">
        <f>((5/19)*100)</f>
        <v>26.315789473684209</v>
      </c>
      <c r="DT54">
        <f>((18/19)*100)</f>
        <v>94.73684210526315</v>
      </c>
      <c r="DU54">
        <f>((2/19)*100)</f>
        <v>10.526315789473683</v>
      </c>
      <c r="DV54">
        <f>((4/18)*100)</f>
        <v>22.222222222222221</v>
      </c>
      <c r="DW54">
        <f>((18/18)*100)</f>
        <v>100</v>
      </c>
      <c r="DX54">
        <f>((1/18)*100)</f>
        <v>5.5555555555555554</v>
      </c>
      <c r="DY54">
        <f>((13/13)*100)</f>
        <v>100</v>
      </c>
      <c r="DZ54">
        <f>((2/13)*100)</f>
        <v>15.384615384615385</v>
      </c>
      <c r="EA54">
        <f>((1/13)*100)</f>
        <v>7.6923076923076925</v>
      </c>
    </row>
    <row r="55" spans="1:131" x14ac:dyDescent="0.25">
      <c r="A55">
        <v>19.869579999999999</v>
      </c>
      <c r="B55">
        <v>5.8556309999999998</v>
      </c>
      <c r="G55">
        <v>28.756316999999996</v>
      </c>
      <c r="H55">
        <v>8.4610520000000005</v>
      </c>
      <c r="BI55">
        <v>2.6690104999999997</v>
      </c>
      <c r="BJ55">
        <v>2.4599435000000001</v>
      </c>
      <c r="BO55">
        <f>SQRT((ABS($A$55-$G$55)^2+(ABS($B$55-$H$55)^2)))</f>
        <v>9.2607944094667136</v>
      </c>
    </row>
    <row r="56" spans="1:131" x14ac:dyDescent="0.25">
      <c r="A56" t="s">
        <v>22</v>
      </c>
      <c r="B56" t="s">
        <v>22</v>
      </c>
      <c r="C56" t="s">
        <v>22</v>
      </c>
      <c r="D56" t="s">
        <v>22</v>
      </c>
      <c r="E56" t="s">
        <v>22</v>
      </c>
      <c r="F56" t="s">
        <v>22</v>
      </c>
      <c r="G56" t="s">
        <v>22</v>
      </c>
      <c r="H56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54739-F7EB-4F4A-AA0E-FEEC700B492E}">
  <dimension ref="A1:CB1207"/>
  <sheetViews>
    <sheetView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7.28515625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307</v>
      </c>
      <c r="BQ1" t="s">
        <v>308</v>
      </c>
      <c r="BR1" t="s">
        <v>309</v>
      </c>
      <c r="BS1" t="s">
        <v>310</v>
      </c>
      <c r="BT1" t="s">
        <v>311</v>
      </c>
      <c r="BU1" t="s">
        <v>312</v>
      </c>
      <c r="BV1" t="s">
        <v>313</v>
      </c>
      <c r="BW1" t="s">
        <v>314</v>
      </c>
      <c r="BX1" t="s">
        <v>315</v>
      </c>
      <c r="BY1" t="s">
        <v>316</v>
      </c>
      <c r="BZ1" t="s">
        <v>317</v>
      </c>
      <c r="CA1" t="s">
        <v>318</v>
      </c>
      <c r="CB1" t="s">
        <v>319</v>
      </c>
    </row>
    <row r="2" spans="1:80" x14ac:dyDescent="0.25">
      <c r="A2">
        <v>1</v>
      </c>
      <c r="Q2" t="str">
        <f>CONCATENATE(C2,E2,G2,I2)</f>
        <v/>
      </c>
      <c r="R2" t="s">
        <v>22</v>
      </c>
      <c r="T2" t="s">
        <v>291</v>
      </c>
      <c r="U2">
        <v>177</v>
      </c>
      <c r="X2" t="s">
        <v>280</v>
      </c>
      <c r="Y2" t="s">
        <v>259</v>
      </c>
      <c r="Z2">
        <f>(Z$6/Z$4)*100</f>
        <v>96.610169491525426</v>
      </c>
      <c r="AD2">
        <f>(AD$6/AD$4)*100</f>
        <v>93.75</v>
      </c>
      <c r="AF2">
        <f>(AF$8/AF$6)*100</f>
        <v>95.918367346938766</v>
      </c>
      <c r="AI2" t="s">
        <v>206</v>
      </c>
      <c r="AJ2">
        <f>COUNTIF($P:$P,0)</f>
        <v>13</v>
      </c>
      <c r="AK2">
        <f>(AJ2/AJ7)*100</f>
        <v>1.0924369747899159</v>
      </c>
      <c r="AL2">
        <f>(13/200)</f>
        <v>6.5000000000000002E-2</v>
      </c>
      <c r="AN2">
        <v>22</v>
      </c>
      <c r="AO2">
        <v>4</v>
      </c>
      <c r="AP2">
        <v>9</v>
      </c>
      <c r="AQ2">
        <v>16</v>
      </c>
      <c r="AR2">
        <v>3</v>
      </c>
      <c r="AT2">
        <f>(($AO$3-$AN$2)/($AN$3-$AN$2))</f>
        <v>0.37037037037037035</v>
      </c>
      <c r="AU2">
        <f>(($AP$3-$AN$2)/($AN$3-$AN$2))</f>
        <v>0.44444444444444442</v>
      </c>
      <c r="AV2">
        <f>(($AQ$3-$AN$2)/($AN$3-$AN$2))</f>
        <v>0.70370370370370372</v>
      </c>
      <c r="AW2">
        <f>(($AN$2-$AO$2)/($AO$3-$AO$2))</f>
        <v>0.6428571428571429</v>
      </c>
      <c r="AX2">
        <f>(($AP$2-$AO$2)/($AO$3-$AO$2))</f>
        <v>0.17857142857142858</v>
      </c>
      <c r="AY2">
        <f>(($AQ$2-$AO$2)/($AO$3-$AO$2))</f>
        <v>0.42857142857142855</v>
      </c>
      <c r="AZ2">
        <f>(($AN$2-$AP$2)/($AP$3-$AP$2))</f>
        <v>0.52</v>
      </c>
      <c r="BA2">
        <f>(($AO$3-$AP$2)/($AP$3-$AP$2))</f>
        <v>0.92</v>
      </c>
      <c r="BB2">
        <f>(($AQ$2-$AP$2)/($AP$3-$AP$2))</f>
        <v>0.28000000000000003</v>
      </c>
      <c r="BC2">
        <f>(($AN$2-$AQ$2)/($AQ$3-$AQ$2))</f>
        <v>0.24</v>
      </c>
      <c r="BD2">
        <f>(($AO$3-$AQ$2)/($AQ$3-$AQ$2))</f>
        <v>0.64</v>
      </c>
      <c r="BE2">
        <f>(($AP$3-$AQ$2)/($AQ$3-$AQ$2))</f>
        <v>0.72</v>
      </c>
      <c r="BG2" t="s">
        <v>22</v>
      </c>
      <c r="BH2">
        <v>3</v>
      </c>
      <c r="BI2">
        <f>($BH$6-$BH$3)/200</f>
        <v>0.09</v>
      </c>
      <c r="BJ2">
        <f>($BH$37-$BH$2)/200</f>
        <v>1.05</v>
      </c>
      <c r="BK2">
        <f>SUM($BJ:$BJ)</f>
        <v>5.9750000000000005</v>
      </c>
      <c r="BL2" t="s">
        <v>30</v>
      </c>
      <c r="BM2">
        <f>AVERAGE($BI:$BI)</f>
        <v>9.4124293785310773E-2</v>
      </c>
      <c r="BN2">
        <f>BK4/BK2</f>
        <v>29.623430962343093</v>
      </c>
      <c r="BQ2">
        <f>(($AO$3-$AN$2)/($AN$3-$AN$2))</f>
        <v>0.37037037037037035</v>
      </c>
      <c r="BR2">
        <f>(($AP$3-$AN$2)/($AN$3-$AN$2))</f>
        <v>0.44444444444444442</v>
      </c>
      <c r="BS2">
        <f>1-(($AQ$3-$AN$2)/($AN$3-$AN$2))</f>
        <v>0.29629629629629628</v>
      </c>
      <c r="BT2">
        <f>1-(($AN$2-$AO$2)/($AO$3-$AO$2))</f>
        <v>0.3571428571428571</v>
      </c>
      <c r="BU2">
        <f>(($AP$2-$AO$2)/($AO$3-$AO$2))</f>
        <v>0.17857142857142858</v>
      </c>
      <c r="BV2">
        <f>(($AQ$2-$AO$2)/($AO$3-$AO$2))</f>
        <v>0.42857142857142855</v>
      </c>
      <c r="BW2">
        <f>1-(($AN$2-$AP$2)/($AP$3-$AP$2))</f>
        <v>0.48</v>
      </c>
      <c r="BX2">
        <f>1-(($AO$3-$AP$2)/($AP$3-$AP$2))</f>
        <v>7.999999999999996E-2</v>
      </c>
      <c r="BY2">
        <f>(($AQ$2-$AP$2)/($AP$3-$AP$2))</f>
        <v>0.28000000000000003</v>
      </c>
      <c r="BZ2">
        <f>(($AN$2-$AQ$2)/($AQ$3-$AQ$2))</f>
        <v>0.24</v>
      </c>
      <c r="CA2">
        <f>1-(($AO$3-$AQ$2)/($AQ$3-$AQ$2))</f>
        <v>0.36</v>
      </c>
      <c r="CB2">
        <f>1-(($AP$3-$AQ$2)/($AQ$3-$AQ$2))</f>
        <v>0.28000000000000003</v>
      </c>
    </row>
    <row r="3" spans="1:80" x14ac:dyDescent="0.25">
      <c r="A3">
        <v>2</v>
      </c>
      <c r="Q3" t="str">
        <f>CONCATENATE(C3,E3,G3,I3)</f>
        <v/>
      </c>
      <c r="R3">
        <v>2</v>
      </c>
      <c r="T3" t="s">
        <v>285</v>
      </c>
      <c r="U3">
        <v>65</v>
      </c>
      <c r="V3">
        <f xml:space="preserve"> (U3/U$2)*100</f>
        <v>36.72316384180791</v>
      </c>
      <c r="X3" t="s">
        <v>280</v>
      </c>
      <c r="Y3" t="s">
        <v>260</v>
      </c>
      <c r="Z3" t="s">
        <v>247</v>
      </c>
      <c r="AB3" t="s">
        <v>280</v>
      </c>
      <c r="AC3" t="str">
        <f>CONCATENATE($R3,$R4,$R5,$R6)</f>
        <v>2341</v>
      </c>
      <c r="AD3" t="s">
        <v>247</v>
      </c>
      <c r="AF3" t="s">
        <v>249</v>
      </c>
      <c r="AI3" t="s">
        <v>207</v>
      </c>
      <c r="AJ3">
        <f>COUNTIF($P:$P,1)</f>
        <v>477</v>
      </c>
      <c r="AK3">
        <f>(AJ3/AJ7)*100</f>
        <v>40.084033613445378</v>
      </c>
      <c r="AL3">
        <f>(477/200)</f>
        <v>2.3849999999999998</v>
      </c>
      <c r="AN3">
        <v>49</v>
      </c>
      <c r="AO3">
        <v>32</v>
      </c>
      <c r="AP3">
        <v>34</v>
      </c>
      <c r="AQ3">
        <v>41</v>
      </c>
      <c r="AR3">
        <v>213</v>
      </c>
      <c r="AT3">
        <f>(($AO$4-$AN$3)/($AN$4-$AN$3))</f>
        <v>0.41666666666666669</v>
      </c>
      <c r="AU3">
        <f>(($AP$4-$AN$3)/($AN$4-$AN$3))</f>
        <v>0.41666666666666669</v>
      </c>
      <c r="AV3">
        <f>(($AQ$4-$AN$3)/($AN$4-$AN$3))</f>
        <v>0.75</v>
      </c>
      <c r="AW3">
        <f>(($AN$3-$AO$3)/($AO$4-$AO$3))</f>
        <v>0.62962962962962965</v>
      </c>
      <c r="AX3">
        <f>(($AP$3-$AO$3)/($AO$4-$AO$3))</f>
        <v>7.407407407407407E-2</v>
      </c>
      <c r="AY3">
        <f>(($AQ$3-$AO$3)/($AO$4-$AO$3))</f>
        <v>0.33333333333333331</v>
      </c>
      <c r="AZ3">
        <f>(($AN$3-$AP$3)/($AP$4-$AP$3))</f>
        <v>0.6</v>
      </c>
      <c r="BA3">
        <f>(($AO$4-$AP$4)/($AP$5-$AP$4))</f>
        <v>0</v>
      </c>
      <c r="BB3">
        <f>(($AQ$3-$AP$3)/($AP$4-$AP$3))</f>
        <v>0.28000000000000003</v>
      </c>
      <c r="BC3">
        <f>(($AN$3-$AQ$3)/($AQ$4-$AQ$3))</f>
        <v>0.30769230769230771</v>
      </c>
      <c r="BD3">
        <f>(($AO$4-$AQ$3)/($AQ$4-$AQ$3))</f>
        <v>0.69230769230769229</v>
      </c>
      <c r="BE3">
        <f>(($AP$4-$AQ$3)/($AQ$4-$AQ$3))</f>
        <v>0.69230769230769229</v>
      </c>
      <c r="BG3">
        <v>2</v>
      </c>
      <c r="BH3">
        <v>4</v>
      </c>
      <c r="BI3">
        <f>($BH$7-$BH$4)/200</f>
        <v>0.115</v>
      </c>
      <c r="BJ3">
        <f>($BH$77-$BH$38)/200</f>
        <v>1.2</v>
      </c>
      <c r="BK3" t="s">
        <v>247</v>
      </c>
      <c r="BL3" t="s">
        <v>31</v>
      </c>
      <c r="BM3">
        <f>STDEV($BI:$BI)</f>
        <v>1.9705108004237047E-2</v>
      </c>
      <c r="BQ3">
        <f>(($AO$4-$AN$3)/($AN$4-$AN$3))</f>
        <v>0.41666666666666669</v>
      </c>
      <c r="BR3">
        <f>(($AP$4-$AN$3)/($AN$4-$AN$3))</f>
        <v>0.41666666666666669</v>
      </c>
      <c r="BS3">
        <f>1-(($AQ$4-$AN$3)/($AN$4-$AN$3))</f>
        <v>0.25</v>
      </c>
      <c r="BT3">
        <f>1-(($AN$3-$AO$3)/($AO$4-$AO$3))</f>
        <v>0.37037037037037035</v>
      </c>
      <c r="BU3">
        <f>(($AP$3-$AO$3)/($AO$4-$AO$3))</f>
        <v>7.407407407407407E-2</v>
      </c>
      <c r="BV3">
        <f>(($AQ$3-$AO$3)/($AO$4-$AO$3))</f>
        <v>0.33333333333333331</v>
      </c>
      <c r="BW3">
        <f>1-(($AN$3-$AP$3)/($AP$4-$AP$3))</f>
        <v>0.4</v>
      </c>
      <c r="BX3">
        <f>(($AO$4-$AP$4)/($AP$5-$AP$4))</f>
        <v>0</v>
      </c>
      <c r="BY3">
        <f>(($AQ$3-$AP$3)/($AP$4-$AP$3))</f>
        <v>0.28000000000000003</v>
      </c>
      <c r="BZ3">
        <f>(($AN$3-$AQ$3)/($AQ$4-$AQ$3))</f>
        <v>0.30769230769230771</v>
      </c>
      <c r="CA3">
        <f>1-(($AO$4-$AQ$3)/($AQ$4-$AQ$3))</f>
        <v>0.30769230769230771</v>
      </c>
      <c r="CB3">
        <f>1-(($AP$4-$AQ$3)/($AQ$4-$AQ$3))</f>
        <v>0.30769230769230771</v>
      </c>
    </row>
    <row r="4" spans="1:80" x14ac:dyDescent="0.25">
      <c r="A4">
        <v>3</v>
      </c>
      <c r="J4">
        <v>38.105685999999999</v>
      </c>
      <c r="K4" t="s">
        <v>22</v>
      </c>
      <c r="Q4" t="str">
        <f>CONCATENATE(C4,E4,G4,I4)</f>
        <v/>
      </c>
      <c r="R4">
        <v>3</v>
      </c>
      <c r="T4" t="s">
        <v>286</v>
      </c>
      <c r="U4">
        <v>9</v>
      </c>
      <c r="V4">
        <f xml:space="preserve"> (U4/U$2)*100</f>
        <v>5.0847457627118651</v>
      </c>
      <c r="X4" t="s">
        <v>280</v>
      </c>
      <c r="Y4" t="s">
        <v>261</v>
      </c>
      <c r="Z4">
        <v>177</v>
      </c>
      <c r="AD4">
        <f>COUNTIF($R:$R,"1")+COUNTIF($R:$R,"2")+COUNTIF($R:$R,"3")+COUNTIF($R:$R,"4")+COUNTIF($R:$R,"3D")+COUNTIF($R:$R,"4D")</f>
        <v>192</v>
      </c>
      <c r="AF4">
        <f>(AF$10/(AF$8+AF$10))*100</f>
        <v>0</v>
      </c>
      <c r="AI4" t="s">
        <v>208</v>
      </c>
      <c r="AJ4">
        <f>COUNTIF($P:$P,2)</f>
        <v>621</v>
      </c>
      <c r="AK4">
        <f>(AJ4/AJ7)*100</f>
        <v>52.184873949579838</v>
      </c>
      <c r="AL4">
        <f>(621/200)</f>
        <v>3.105</v>
      </c>
      <c r="AN4">
        <v>73</v>
      </c>
      <c r="AO4">
        <v>59</v>
      </c>
      <c r="AP4">
        <v>59</v>
      </c>
      <c r="AQ4">
        <v>67</v>
      </c>
      <c r="AR4">
        <v>215</v>
      </c>
      <c r="AT4">
        <f>(($AO$5-$AN$4)/($AN$5-$AN$4))</f>
        <v>0.42307692307692307</v>
      </c>
      <c r="AU4">
        <f>(($AP$5-$AN$4)/($AN$5-$AN$4))</f>
        <v>0.46153846153846156</v>
      </c>
      <c r="AV4">
        <f>(($AQ$5-$AN$4)/($AN$5-$AN$4))</f>
        <v>0.69230769230769229</v>
      </c>
      <c r="AW4">
        <f>(($AN$4-$AO$4)/($AO$5-$AO$4))</f>
        <v>0.56000000000000005</v>
      </c>
      <c r="AX4">
        <f>(($AP$4-$AO$4)/($AO$5-$AO$4))</f>
        <v>0</v>
      </c>
      <c r="AY4">
        <f>(($AQ$4-$AO$4)/($AO$5-$AO$4))</f>
        <v>0.32</v>
      </c>
      <c r="AZ4">
        <f>(($AN$4-$AP$4)/($AP$5-$AP$4))</f>
        <v>0.53846153846153844</v>
      </c>
      <c r="BA4">
        <f>(($AO$5-$AP$4)/($AP$5-$AP$4))</f>
        <v>0.96153846153846156</v>
      </c>
      <c r="BB4">
        <f>(($AQ$4-$AP$4)/($AP$5-$AP$4))</f>
        <v>0.30769230769230771</v>
      </c>
      <c r="BC4">
        <f>(($AN$4-$AQ$4)/($AQ$5-$AQ$4))</f>
        <v>0.25</v>
      </c>
      <c r="BD4">
        <f>(($AO$5-$AQ$4)/($AQ$5-$AQ$4))</f>
        <v>0.70833333333333337</v>
      </c>
      <c r="BE4">
        <f>(($AP$5-$AQ$4)/($AQ$5-$AQ$4))</f>
        <v>0.75</v>
      </c>
      <c r="BG4">
        <v>3</v>
      </c>
      <c r="BH4">
        <v>9</v>
      </c>
      <c r="BI4">
        <f>($BH$8-$BH$5)/200</f>
        <v>0.09</v>
      </c>
      <c r="BJ4">
        <f>($BH$118-$BH$78)/200</f>
        <v>1.1950000000000001</v>
      </c>
      <c r="BK4">
        <f>COUNTA($Y:$Y)-1</f>
        <v>177</v>
      </c>
      <c r="BQ4">
        <f>(($AO$5-$AN$4)/($AN$5-$AN$4))</f>
        <v>0.42307692307692307</v>
      </c>
      <c r="BR4">
        <f>(($AP$5-$AN$4)/($AN$5-$AN$4))</f>
        <v>0.46153846153846156</v>
      </c>
      <c r="BS4">
        <f>1-(($AQ$5-$AN$4)/($AN$5-$AN$4))</f>
        <v>0.30769230769230771</v>
      </c>
      <c r="BT4">
        <f>1-(($AN$4-$AO$4)/($AO$5-$AO$4))</f>
        <v>0.43999999999999995</v>
      </c>
      <c r="BU4">
        <f>(($AP$4-$AO$4)/($AO$5-$AO$4))</f>
        <v>0</v>
      </c>
      <c r="BV4">
        <f>(($AQ$4-$AO$4)/($AO$5-$AO$4))</f>
        <v>0.32</v>
      </c>
      <c r="BW4">
        <f>1-(($AN$4-$AP$4)/($AP$5-$AP$4))</f>
        <v>0.46153846153846156</v>
      </c>
      <c r="BX4">
        <f>1-(($AO$5-$AP$4)/($AP$5-$AP$4))</f>
        <v>3.8461538461538436E-2</v>
      </c>
      <c r="BY4">
        <f>(($AQ$4-$AP$4)/($AP$5-$AP$4))</f>
        <v>0.30769230769230771</v>
      </c>
      <c r="BZ4">
        <f>(($AN$4-$AQ$4)/($AQ$5-$AQ$4))</f>
        <v>0.25</v>
      </c>
      <c r="CA4">
        <f>1-(($AO$5-$AQ$4)/($AQ$5-$AQ$4))</f>
        <v>0.29166666666666663</v>
      </c>
      <c r="CB4">
        <f>1-(($AP$5-$AQ$4)/($AQ$5-$AQ$4))</f>
        <v>0.25</v>
      </c>
    </row>
    <row r="5" spans="1:80" x14ac:dyDescent="0.25">
      <c r="A5">
        <v>4</v>
      </c>
      <c r="D5">
        <v>87.530787000000004</v>
      </c>
      <c r="E5" s="2">
        <v>2</v>
      </c>
      <c r="P5">
        <v>1</v>
      </c>
      <c r="Q5" t="str">
        <f>CONCATENATE(C5,E5,G5,I5)</f>
        <v>2</v>
      </c>
      <c r="R5">
        <v>4</v>
      </c>
      <c r="T5" t="s">
        <v>287</v>
      </c>
      <c r="U5">
        <v>0</v>
      </c>
      <c r="V5">
        <f xml:space="preserve"> (U5/U$2)*100</f>
        <v>0</v>
      </c>
      <c r="X5" t="s">
        <v>280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78</v>
      </c>
      <c r="AK5">
        <f>(AJ5/AJ7)*100</f>
        <v>6.5546218487394965</v>
      </c>
      <c r="AL5">
        <f>(78/200)</f>
        <v>0.39</v>
      </c>
      <c r="AN5">
        <v>99</v>
      </c>
      <c r="AO5">
        <v>84</v>
      </c>
      <c r="AP5">
        <v>85</v>
      </c>
      <c r="AQ5">
        <v>91</v>
      </c>
      <c r="AR5">
        <v>455</v>
      </c>
      <c r="AT5">
        <f>(($AO$6-$AN$5)/($AN$6-$AN$5))</f>
        <v>0.34782608695652173</v>
      </c>
      <c r="AU5">
        <f>(($AP$6-$AN$5)/($AN$6-$AN$5))</f>
        <v>0.43478260869565216</v>
      </c>
      <c r="AV5">
        <f>(($AQ$6-$AN$5)/($AN$6-$AN$5))</f>
        <v>0.65217391304347827</v>
      </c>
      <c r="AW5">
        <f>(($AN$5-$AO$5)/($AO$6-$AO$5))</f>
        <v>0.65217391304347827</v>
      </c>
      <c r="AX5">
        <f>(($AP$5-$AO$5)/($AO$6-$AO$5))</f>
        <v>4.3478260869565216E-2</v>
      </c>
      <c r="AY5">
        <f>(($AQ$5-$AO$5)/($AO$6-$AO$5))</f>
        <v>0.30434782608695654</v>
      </c>
      <c r="AZ5">
        <f>(($AN$5-$AP$5)/($AP$6-$AP$5))</f>
        <v>0.58333333333333337</v>
      </c>
      <c r="BA5">
        <f>(($AO$6-$AP$5)/($AP$6-$AP$5))</f>
        <v>0.91666666666666663</v>
      </c>
      <c r="BB5">
        <f>(($AQ$5-$AP$5)/($AP$6-$AP$5))</f>
        <v>0.25</v>
      </c>
      <c r="BC5">
        <f>(($AN$5-$AQ$5)/($AQ$6-$AQ$5))</f>
        <v>0.34782608695652173</v>
      </c>
      <c r="BD5">
        <f>(($AO$6-$AQ$5)/($AQ$6-$AQ$5))</f>
        <v>0.69565217391304346</v>
      </c>
      <c r="BE5">
        <f>(($AP$6-$AQ$5)/($AQ$6-$AQ$5))</f>
        <v>0.78260869565217395</v>
      </c>
      <c r="BG5">
        <v>4</v>
      </c>
      <c r="BH5">
        <v>16</v>
      </c>
      <c r="BI5">
        <f>($BH$9-$BH$6)/200</f>
        <v>9.5000000000000001E-2</v>
      </c>
      <c r="BJ5">
        <f>($BH$159-$BH$119)/200</f>
        <v>1.23</v>
      </c>
      <c r="BQ5">
        <f>(($AO$6-$AN$5)/($AN$6-$AN$5))</f>
        <v>0.34782608695652173</v>
      </c>
      <c r="BR5">
        <f>(($AP$6-$AN$5)/($AN$6-$AN$5))</f>
        <v>0.43478260869565216</v>
      </c>
      <c r="BS5">
        <f>1-(($AQ$6-$AN$5)/($AN$6-$AN$5))</f>
        <v>0.34782608695652173</v>
      </c>
      <c r="BT5">
        <f>1-(($AN$5-$AO$5)/($AO$6-$AO$5))</f>
        <v>0.34782608695652173</v>
      </c>
      <c r="BU5">
        <f>(($AP$5-$AO$5)/($AO$6-$AO$5))</f>
        <v>4.3478260869565216E-2</v>
      </c>
      <c r="BV5">
        <f>(($AQ$5-$AO$5)/($AO$6-$AO$5))</f>
        <v>0.30434782608695654</v>
      </c>
      <c r="BW5">
        <f>1-(($AN$5-$AP$5)/($AP$6-$AP$5))</f>
        <v>0.41666666666666663</v>
      </c>
      <c r="BX5">
        <f>1-(($AO$6-$AP$5)/($AP$6-$AP$5))</f>
        <v>8.333333333333337E-2</v>
      </c>
      <c r="BY5">
        <f>(($AQ$5-$AP$5)/($AP$6-$AP$5))</f>
        <v>0.25</v>
      </c>
      <c r="BZ5">
        <f>(($AN$5-$AQ$5)/($AQ$6-$AQ$5))</f>
        <v>0.34782608695652173</v>
      </c>
      <c r="CA5">
        <f>1-(($AO$6-$AQ$5)/($AQ$6-$AQ$5))</f>
        <v>0.30434782608695654</v>
      </c>
      <c r="CB5">
        <f>1-(($AP$6-$AQ$5)/($AQ$6-$AQ$5))</f>
        <v>0.21739130434782605</v>
      </c>
    </row>
    <row r="6" spans="1:80" x14ac:dyDescent="0.25">
      <c r="A6">
        <v>5</v>
      </c>
      <c r="D6">
        <v>87.514157000000012</v>
      </c>
      <c r="E6" s="2">
        <v>2</v>
      </c>
      <c r="P6">
        <v>1</v>
      </c>
      <c r="Q6" t="str">
        <f>CONCATENATE(C6,E6,G6,I6)</f>
        <v>2</v>
      </c>
      <c r="R6">
        <v>1</v>
      </c>
      <c r="T6" t="s">
        <v>288</v>
      </c>
      <c r="U6">
        <v>91</v>
      </c>
      <c r="V6">
        <f xml:space="preserve"> (U6/U$2)*100</f>
        <v>51.41242937853108</v>
      </c>
      <c r="X6" t="s">
        <v>280</v>
      </c>
      <c r="Y6" t="s">
        <v>259</v>
      </c>
      <c r="Z6">
        <v>171</v>
      </c>
      <c r="AD6">
        <v>180</v>
      </c>
      <c r="AF6">
        <f>COUNTIF($R:$R,1)+COUNTIF($R:$R,2)</f>
        <v>98</v>
      </c>
      <c r="AI6" t="s">
        <v>210</v>
      </c>
      <c r="AJ6">
        <f>COUNTIF($P:$P,4)</f>
        <v>1</v>
      </c>
      <c r="AK6">
        <f>(AJ6/AJ7)*100</f>
        <v>8.4033613445378158E-2</v>
      </c>
      <c r="AL6">
        <f>(1/200)</f>
        <v>5.0000000000000001E-3</v>
      </c>
      <c r="AN6">
        <v>122</v>
      </c>
      <c r="AO6">
        <v>107</v>
      </c>
      <c r="AP6">
        <v>109</v>
      </c>
      <c r="AQ6">
        <v>114</v>
      </c>
      <c r="AR6">
        <v>457</v>
      </c>
      <c r="AT6">
        <f>(($AO$7-$AN$6)/($AN$7-$AN$6))</f>
        <v>0.36363636363636365</v>
      </c>
      <c r="AU6">
        <f>(($AP$7-$AN$6)/($AN$7-$AN$6))</f>
        <v>0.54545454545454541</v>
      </c>
      <c r="AV6">
        <f>(($AQ$7-$AN$6)/($AN$7-$AN$6))</f>
        <v>0.77272727272727271</v>
      </c>
      <c r="AW6">
        <f>(($AN$6-$AO$6)/($AO$7-$AO$6))</f>
        <v>0.65217391304347827</v>
      </c>
      <c r="AX6">
        <f>(($AP$6-$AO$6)/($AO$7-$AO$6))</f>
        <v>8.6956521739130432E-2</v>
      </c>
      <c r="AY6">
        <f>(($AQ$6-$AO$6)/($AO$7-$AO$6))</f>
        <v>0.30434782608695654</v>
      </c>
      <c r="AZ6">
        <f>(($AN$6-$AP$6)/($AP$7-$AP$6))</f>
        <v>0.52</v>
      </c>
      <c r="BA6">
        <f>(($AO$7-$AP$6)/($AP$7-$AP$6))</f>
        <v>0.84</v>
      </c>
      <c r="BB6">
        <f>(($AQ$6-$AP$6)/($AP$7-$AP$6))</f>
        <v>0.2</v>
      </c>
      <c r="BC6">
        <f>(($AN$6-$AQ$6)/($AQ$7-$AQ$6))</f>
        <v>0.32</v>
      </c>
      <c r="BD6">
        <f>(($AO$7-$AQ$6)/($AQ$7-$AQ$6))</f>
        <v>0.64</v>
      </c>
      <c r="BE6">
        <f>(($AP$7-$AQ$6)/($AQ$7-$AQ$6))</f>
        <v>0.8</v>
      </c>
      <c r="BG6">
        <v>1</v>
      </c>
      <c r="BH6">
        <v>22</v>
      </c>
      <c r="BI6">
        <f>($BH$10-$BH$7)/200</f>
        <v>8.5000000000000006E-2</v>
      </c>
      <c r="BJ6">
        <f>($BH$203-$BH$160)/200</f>
        <v>1.3</v>
      </c>
      <c r="BQ6">
        <f>(($AO$7-$AN$6)/($AN$7-$AN$6))</f>
        <v>0.36363636363636365</v>
      </c>
      <c r="BR6">
        <f>1-(($AP$7-$AN$6)/($AN$7-$AN$6))</f>
        <v>0.45454545454545459</v>
      </c>
      <c r="BS6">
        <f>1-(($AQ$7-$AN$6)/($AN$7-$AN$6))</f>
        <v>0.22727272727272729</v>
      </c>
      <c r="BT6">
        <f>1-(($AN$6-$AO$6)/($AO$7-$AO$6))</f>
        <v>0.34782608695652173</v>
      </c>
      <c r="BU6">
        <f>(($AP$6-$AO$6)/($AO$7-$AO$6))</f>
        <v>8.6956521739130432E-2</v>
      </c>
      <c r="BV6">
        <f>(($AQ$6-$AO$6)/($AO$7-$AO$6))</f>
        <v>0.30434782608695654</v>
      </c>
      <c r="BW6">
        <f>1-(($AN$6-$AP$6)/($AP$7-$AP$6))</f>
        <v>0.48</v>
      </c>
      <c r="BX6">
        <f>1-(($AO$7-$AP$6)/($AP$7-$AP$6))</f>
        <v>0.16000000000000003</v>
      </c>
      <c r="BY6">
        <f>(($AQ$6-$AP$6)/($AP$7-$AP$6))</f>
        <v>0.2</v>
      </c>
      <c r="BZ6">
        <f>(($AN$6-$AQ$6)/($AQ$7-$AQ$6))</f>
        <v>0.32</v>
      </c>
      <c r="CA6">
        <f>1-(($AO$7-$AQ$6)/($AQ$7-$AQ$6))</f>
        <v>0.36</v>
      </c>
      <c r="CB6">
        <f>1-(($AP$7-$AQ$6)/($AQ$7-$AQ$6))</f>
        <v>0.19999999999999996</v>
      </c>
    </row>
    <row r="7" spans="1:80" x14ac:dyDescent="0.25">
      <c r="A7">
        <v>6</v>
      </c>
      <c r="D7">
        <v>87.539369000000008</v>
      </c>
      <c r="E7" s="2">
        <v>2</v>
      </c>
      <c r="P7">
        <v>1</v>
      </c>
      <c r="Q7" t="str">
        <f>CONCATENATE(C7,E7,G7,I7)</f>
        <v>2</v>
      </c>
      <c r="R7">
        <v>2</v>
      </c>
      <c r="T7" t="s">
        <v>289</v>
      </c>
      <c r="U7">
        <v>6</v>
      </c>
      <c r="V7">
        <f xml:space="preserve"> (U7/U$2)*100</f>
        <v>3.3898305084745761</v>
      </c>
      <c r="X7" t="s">
        <v>280</v>
      </c>
      <c r="Y7" t="s">
        <v>260</v>
      </c>
      <c r="AB7" t="s">
        <v>280</v>
      </c>
      <c r="AC7" t="str">
        <f>CONCATENATE($R7,$R8,$R9,$R10)</f>
        <v>2341</v>
      </c>
      <c r="AF7" t="s">
        <v>251</v>
      </c>
      <c r="AI7" t="s">
        <v>211</v>
      </c>
      <c r="AJ7">
        <f>COUNT($P:$P)</f>
        <v>1190</v>
      </c>
      <c r="AN7">
        <v>144</v>
      </c>
      <c r="AO7">
        <v>130</v>
      </c>
      <c r="AP7">
        <v>134</v>
      </c>
      <c r="AQ7">
        <v>139</v>
      </c>
      <c r="AR7">
        <v>696</v>
      </c>
      <c r="AT7">
        <f>(($AO$8-$AN$7)/($AN$8-$AN$7))</f>
        <v>0.33333333333333331</v>
      </c>
      <c r="AU7">
        <f>(($AP$8-$AN$7)/($AN$8-$AN$7))</f>
        <v>0.625</v>
      </c>
      <c r="AV7">
        <f>(($AQ$8-$AN$7)/($AN$8-$AN$7))</f>
        <v>0.75</v>
      </c>
      <c r="AW7">
        <f>(($AN$7-$AO$7)/($AO$8-$AO$7))</f>
        <v>0.63636363636363635</v>
      </c>
      <c r="AX7">
        <f>(($AP$7-$AO$7)/($AO$8-$AO$7))</f>
        <v>0.18181818181818182</v>
      </c>
      <c r="AY7">
        <f>(($AQ$7-$AO$7)/($AO$8-$AO$7))</f>
        <v>0.40909090909090912</v>
      </c>
      <c r="AZ7">
        <f>(($AN$7-$AP$7)/($AP$8-$AP$7))</f>
        <v>0.4</v>
      </c>
      <c r="BA7">
        <f>(($AO$8-$AP$7)/($AP$8-$AP$7))</f>
        <v>0.72</v>
      </c>
      <c r="BB7">
        <f>(($AQ$7-$AP$7)/($AP$8-$AP$7))</f>
        <v>0.2</v>
      </c>
      <c r="BC7">
        <f>(($AN$7-$AQ$7)/($AQ$8-$AQ$7))</f>
        <v>0.21739130434782608</v>
      </c>
      <c r="BD7">
        <f>(($AO$8-$AQ$7)/($AQ$8-$AQ$7))</f>
        <v>0.56521739130434778</v>
      </c>
      <c r="BE7">
        <f>(($AP$8-$AQ$7)/($AQ$8-$AQ$7))</f>
        <v>0.86956521739130432</v>
      </c>
      <c r="BG7">
        <v>2</v>
      </c>
      <c r="BH7">
        <v>32</v>
      </c>
      <c r="BI7">
        <f>($BH$11-$BH$8)/200</f>
        <v>0.125</v>
      </c>
      <c r="BQ7">
        <f>(($AO$8-$AN$7)/($AN$8-$AN$7))</f>
        <v>0.33333333333333331</v>
      </c>
      <c r="BR7">
        <f>1-(($AP$8-$AN$7)/($AN$8-$AN$7))</f>
        <v>0.375</v>
      </c>
      <c r="BS7">
        <f>1-(($AQ$8-$AN$7)/($AN$8-$AN$7))</f>
        <v>0.25</v>
      </c>
      <c r="BT7">
        <f>1-(($AN$7-$AO$7)/($AO$8-$AO$7))</f>
        <v>0.36363636363636365</v>
      </c>
      <c r="BU7">
        <f>(($AP$7-$AO$7)/($AO$8-$AO$7))</f>
        <v>0.18181818181818182</v>
      </c>
      <c r="BV7">
        <f>(($AQ$7-$AO$7)/($AO$8-$AO$7))</f>
        <v>0.40909090909090912</v>
      </c>
      <c r="BW7">
        <f>(($AN$7-$AP$7)/($AP$8-$AP$7))</f>
        <v>0.4</v>
      </c>
      <c r="BX7">
        <f>1-(($AO$8-$AP$7)/($AP$8-$AP$7))</f>
        <v>0.28000000000000003</v>
      </c>
      <c r="BY7">
        <f>(($AQ$7-$AP$7)/($AP$8-$AP$7))</f>
        <v>0.2</v>
      </c>
      <c r="BZ7">
        <f>(($AN$7-$AQ$7)/($AQ$8-$AQ$7))</f>
        <v>0.21739130434782608</v>
      </c>
      <c r="CA7">
        <f>1-(($AO$8-$AQ$7)/($AQ$8-$AQ$7))</f>
        <v>0.43478260869565222</v>
      </c>
      <c r="CB7">
        <f>1-(($AP$8-$AQ$7)/($AQ$8-$AQ$7))</f>
        <v>0.13043478260869568</v>
      </c>
    </row>
    <row r="8" spans="1:80" x14ac:dyDescent="0.25">
      <c r="A8">
        <v>7</v>
      </c>
      <c r="D8">
        <v>87.512945999999999</v>
      </c>
      <c r="E8" s="2">
        <v>2</v>
      </c>
      <c r="P8">
        <v>1</v>
      </c>
      <c r="Q8" t="str">
        <f>CONCATENATE(C8,E8,G8,I8)</f>
        <v>2</v>
      </c>
      <c r="R8">
        <v>3</v>
      </c>
      <c r="T8" t="s">
        <v>290</v>
      </c>
      <c r="U8">
        <v>0</v>
      </c>
      <c r="V8">
        <f xml:space="preserve"> (U8/U$2)*100</f>
        <v>0</v>
      </c>
      <c r="X8" t="s">
        <v>280</v>
      </c>
      <c r="Y8" t="s">
        <v>261</v>
      </c>
      <c r="AF8">
        <f>COUNTIF($R:$R,3)+COUNTIF($R:$R,4)</f>
        <v>94</v>
      </c>
      <c r="AN8">
        <v>168</v>
      </c>
      <c r="AO8">
        <v>152</v>
      </c>
      <c r="AP8">
        <v>159</v>
      </c>
      <c r="AQ8">
        <v>162</v>
      </c>
      <c r="AR8">
        <v>698</v>
      </c>
      <c r="AT8">
        <f>(($AO$9-$AN$8)/($AN$9-$AN$8))</f>
        <v>0.4</v>
      </c>
      <c r="AU8">
        <f>(($AP$9-$AN$8)/($AN$9-$AN$8))</f>
        <v>0.64</v>
      </c>
      <c r="AV8">
        <f>(($AQ$9-$AN$8)/($AN$9-$AN$8))</f>
        <v>0.88</v>
      </c>
      <c r="AW8">
        <f>(($AN$8-$AO$8)/($AO$9-$AO$8))</f>
        <v>0.61538461538461542</v>
      </c>
      <c r="AX8">
        <f>(($AP$8-$AO$8)/($AO$9-$AO$8))</f>
        <v>0.26923076923076922</v>
      </c>
      <c r="AY8">
        <f>(($AQ$8-$AO$8)/($AO$9-$AO$8))</f>
        <v>0.38461538461538464</v>
      </c>
      <c r="AZ8">
        <f>(($AN$8-$AP$8)/($AP$9-$AP$8))</f>
        <v>0.36</v>
      </c>
      <c r="BA8">
        <f>(($AO$9-$AP$8)/($AP$9-$AP$8))</f>
        <v>0.76</v>
      </c>
      <c r="BB8">
        <f>(($AQ$8-$AP$8)/($AP$9-$AP$8))</f>
        <v>0.12</v>
      </c>
      <c r="BC8">
        <f>(($AN$8-$AQ$8)/($AQ$9-$AQ$8))</f>
        <v>0.21428571428571427</v>
      </c>
      <c r="BD8">
        <f>(($AO$9-$AQ$8)/($AQ$9-$AQ$8))</f>
        <v>0.5714285714285714</v>
      </c>
      <c r="BE8">
        <f>(($AP$9-$AQ$8)/($AQ$9-$AQ$8))</f>
        <v>0.7857142857142857</v>
      </c>
      <c r="BG8">
        <v>3</v>
      </c>
      <c r="BH8">
        <v>34</v>
      </c>
      <c r="BI8">
        <f>($BH$12-$BH$9)/200</f>
        <v>0.09</v>
      </c>
      <c r="BQ8">
        <f>(($AO$9-$AN$8)/($AN$9-$AN$8))</f>
        <v>0.4</v>
      </c>
      <c r="BR8">
        <f>1-(($AP$9-$AN$8)/($AN$9-$AN$8))</f>
        <v>0.36</v>
      </c>
      <c r="BS8">
        <f>1-(($AQ$9-$AN$8)/($AN$9-$AN$8))</f>
        <v>0.12</v>
      </c>
      <c r="BT8">
        <f>1-(($AN$8-$AO$8)/($AO$9-$AO$8))</f>
        <v>0.38461538461538458</v>
      </c>
      <c r="BU8">
        <f>(($AP$8-$AO$8)/($AO$9-$AO$8))</f>
        <v>0.26923076923076922</v>
      </c>
      <c r="BV8">
        <f>(($AQ$8-$AO$8)/($AO$9-$AO$8))</f>
        <v>0.38461538461538464</v>
      </c>
      <c r="BW8">
        <f>(($AN$8-$AP$8)/($AP$9-$AP$8))</f>
        <v>0.36</v>
      </c>
      <c r="BX8">
        <f>1-(($AO$9-$AP$8)/($AP$9-$AP$8))</f>
        <v>0.24</v>
      </c>
      <c r="BY8">
        <f>(($AQ$8-$AP$8)/($AP$9-$AP$8))</f>
        <v>0.12</v>
      </c>
      <c r="BZ8">
        <f>(($AN$8-$AQ$8)/($AQ$9-$AQ$8))</f>
        <v>0.21428571428571427</v>
      </c>
      <c r="CA8">
        <f>1-(($AO$9-$AQ$8)/($AQ$9-$AQ$8))</f>
        <v>0.4285714285714286</v>
      </c>
      <c r="CB8">
        <f>1-(($AP$9-$AQ$8)/($AQ$9-$AQ$8))</f>
        <v>0.2142857142857143</v>
      </c>
    </row>
    <row r="9" spans="1:80" x14ac:dyDescent="0.25">
      <c r="A9">
        <v>8</v>
      </c>
      <c r="D9">
        <v>87.490947000000006</v>
      </c>
      <c r="E9" s="2">
        <v>2</v>
      </c>
      <c r="P9">
        <v>1</v>
      </c>
      <c r="Q9" t="str">
        <f>CONCATENATE(C9,E9,G9,I9)</f>
        <v>2</v>
      </c>
      <c r="R9">
        <v>4</v>
      </c>
      <c r="T9" t="s">
        <v>282</v>
      </c>
      <c r="U9">
        <v>6</v>
      </c>
      <c r="V9">
        <f xml:space="preserve"> (U9/U$2)*100</f>
        <v>3.3898305084745761</v>
      </c>
      <c r="X9" t="s">
        <v>280</v>
      </c>
      <c r="Y9" t="s">
        <v>262</v>
      </c>
      <c r="AF9" t="s">
        <v>252</v>
      </c>
      <c r="AN9">
        <v>193</v>
      </c>
      <c r="AO9">
        <v>178</v>
      </c>
      <c r="AP9">
        <v>184</v>
      </c>
      <c r="AQ9">
        <v>190</v>
      </c>
      <c r="AR9">
        <v>944</v>
      </c>
      <c r="AW9">
        <f>(($AN$9-$AO$9)/($AO$10-$AO$9))</f>
        <v>0.55555555555555558</v>
      </c>
      <c r="AX9">
        <f>(($AP$9-$AO$9)/($AO$10-$AO$9))</f>
        <v>0.22222222222222221</v>
      </c>
      <c r="AY9">
        <f>(($AQ$9-$AO$9)/($AO$10-$AO$9))</f>
        <v>0.44444444444444442</v>
      </c>
      <c r="AZ9">
        <f>(($AN$9-$AP$9)/($AP$10-$AP$9))</f>
        <v>0.31034482758620691</v>
      </c>
      <c r="BA9">
        <f>(($AO$10-$AP$9)/($AP$10-$AP$9))</f>
        <v>0.72413793103448276</v>
      </c>
      <c r="BB9">
        <f>(($AQ$9-$AP$9)/($AP$10-$AP$9))</f>
        <v>0.20689655172413793</v>
      </c>
      <c r="BG9">
        <v>4</v>
      </c>
      <c r="BH9">
        <v>41</v>
      </c>
      <c r="BI9">
        <f>($BH$13-$BH$10)/200</f>
        <v>0.09</v>
      </c>
      <c r="BT9">
        <f>1-(($AN$9-$AO$9)/($AO$10-$AO$9))</f>
        <v>0.44444444444444442</v>
      </c>
      <c r="BU9">
        <f>(($AP$9-$AO$9)/($AO$10-$AO$9))</f>
        <v>0.22222222222222221</v>
      </c>
      <c r="BV9">
        <f>(($AQ$9-$AO$9)/($AO$10-$AO$9))</f>
        <v>0.44444444444444442</v>
      </c>
      <c r="BW9">
        <f>(($AN$9-$AP$9)/($AP$10-$AP$9))</f>
        <v>0.31034482758620691</v>
      </c>
      <c r="BX9">
        <f>1-(($AO$10-$AP$9)/($AP$10-$AP$9))</f>
        <v>0.27586206896551724</v>
      </c>
      <c r="BY9">
        <f>(($AQ$9-$AP$9)/($AP$10-$AP$9))</f>
        <v>0.20689655172413793</v>
      </c>
    </row>
    <row r="10" spans="1:80" x14ac:dyDescent="0.25">
      <c r="A10">
        <v>9</v>
      </c>
      <c r="D10">
        <v>87.474578000000008</v>
      </c>
      <c r="E10" s="2">
        <v>2</v>
      </c>
      <c r="F10">
        <v>80.250526000000008</v>
      </c>
      <c r="G10" s="3">
        <v>3</v>
      </c>
      <c r="P10">
        <v>2</v>
      </c>
      <c r="Q10" t="str">
        <f>CONCATENATE(C10,E10,G10,I10)</f>
        <v>23</v>
      </c>
      <c r="R10">
        <v>1</v>
      </c>
      <c r="X10" t="s">
        <v>280</v>
      </c>
      <c r="Y10" t="s">
        <v>259</v>
      </c>
      <c r="AF10">
        <v>0</v>
      </c>
      <c r="AN10">
        <v>233</v>
      </c>
      <c r="AO10">
        <v>205</v>
      </c>
      <c r="AP10">
        <v>213</v>
      </c>
      <c r="AQ10">
        <v>229</v>
      </c>
      <c r="AR10">
        <v>946</v>
      </c>
      <c r="BG10">
        <v>1</v>
      </c>
      <c r="BH10">
        <v>49</v>
      </c>
      <c r="BI10">
        <f>($BH$14-$BH$11)/200</f>
        <v>7.0000000000000007E-2</v>
      </c>
    </row>
    <row r="11" spans="1:80" x14ac:dyDescent="0.25">
      <c r="A11">
        <v>10</v>
      </c>
      <c r="D11">
        <v>87.495051000000004</v>
      </c>
      <c r="E11" s="2">
        <v>2</v>
      </c>
      <c r="F11">
        <v>80.26447300000001</v>
      </c>
      <c r="G11" s="3">
        <v>3</v>
      </c>
      <c r="P11">
        <v>2</v>
      </c>
      <c r="Q11" t="str">
        <f>CONCATENATE(C11,E11,G11,I11)</f>
        <v>23</v>
      </c>
      <c r="R11">
        <v>2</v>
      </c>
      <c r="X11" t="s">
        <v>280</v>
      </c>
      <c r="Y11" t="s">
        <v>260</v>
      </c>
      <c r="AB11" t="s">
        <v>280</v>
      </c>
      <c r="AC11" t="str">
        <f>CONCATENATE($R11,$R12,$R13,$R14)</f>
        <v>2341</v>
      </c>
      <c r="AF11" t="s">
        <v>253</v>
      </c>
      <c r="AN11">
        <v>263</v>
      </c>
      <c r="AO11">
        <v>216</v>
      </c>
      <c r="AP11">
        <v>244</v>
      </c>
      <c r="AQ11">
        <v>262</v>
      </c>
      <c r="AR11">
        <v>1206</v>
      </c>
      <c r="BG11">
        <v>2</v>
      </c>
      <c r="BH11">
        <v>59</v>
      </c>
      <c r="BI11">
        <f>($BH$15-$BH$12)/200</f>
        <v>0.125</v>
      </c>
    </row>
    <row r="12" spans="1:80" x14ac:dyDescent="0.25">
      <c r="A12">
        <v>11</v>
      </c>
      <c r="D12">
        <v>87.475158000000008</v>
      </c>
      <c r="E12" s="2">
        <v>2</v>
      </c>
      <c r="F12">
        <v>80.250211000000007</v>
      </c>
      <c r="G12" s="3">
        <v>3</v>
      </c>
      <c r="P12">
        <v>2</v>
      </c>
      <c r="Q12" t="str">
        <f>CONCATENATE(C12,E12,G12,I12)</f>
        <v>23</v>
      </c>
      <c r="R12">
        <v>3</v>
      </c>
      <c r="X12" t="s">
        <v>280</v>
      </c>
      <c r="Y12" t="s">
        <v>261</v>
      </c>
      <c r="AF12">
        <v>0</v>
      </c>
      <c r="AN12">
        <v>286</v>
      </c>
      <c r="AO12">
        <v>250</v>
      </c>
      <c r="AP12">
        <v>273</v>
      </c>
      <c r="AQ12">
        <v>292</v>
      </c>
      <c r="AT12">
        <f>(($AO$12-$AN$10)/($AN$11-$AN$10))</f>
        <v>0.56666666666666665</v>
      </c>
      <c r="AU12">
        <f>(($AP$11-$AN$10)/($AN$11-$AN$10))</f>
        <v>0.36666666666666664</v>
      </c>
      <c r="AV12">
        <f>(($AQ$11-$AN$10)/($AN$11-$AN$10))</f>
        <v>0.96666666666666667</v>
      </c>
      <c r="AW12">
        <f>(($AN$10-$AO$11)/($AO$12-$AO$11))</f>
        <v>0.5</v>
      </c>
      <c r="AX12">
        <f>(($AP$11-$AO$11)/($AO$12-$AO$11))</f>
        <v>0.82352941176470584</v>
      </c>
      <c r="AY12">
        <f>(($AQ$10-$AO$11)/($AO$12-$AO$11))</f>
        <v>0.38235294117647056</v>
      </c>
      <c r="AZ12">
        <f>(($AN$11-$AP$11)/($AP$12-$AP$11))</f>
        <v>0.65517241379310343</v>
      </c>
      <c r="BA12">
        <f>(($AO$12-$AP$11)/($AP$12-$AP$11))</f>
        <v>0.20689655172413793</v>
      </c>
      <c r="BB12">
        <f>(($AQ$11-$AP$11)/($AP$12-$AP$11))</f>
        <v>0.62068965517241381</v>
      </c>
      <c r="BC12">
        <f>(($AN$10-$AQ$10)/($AQ$11-$AQ$10))</f>
        <v>0.12121212121212122</v>
      </c>
      <c r="BD12">
        <f>(($AO$12-$AQ$10)/($AQ$11-$AQ$10))</f>
        <v>0.63636363636363635</v>
      </c>
      <c r="BE12">
        <f>(($AP$11-$AQ$10)/($AQ$11-$AQ$10))</f>
        <v>0.45454545454545453</v>
      </c>
      <c r="BG12">
        <v>3</v>
      </c>
      <c r="BH12">
        <v>59</v>
      </c>
      <c r="BI12">
        <f>($BH$16-$BH$13)/200</f>
        <v>0.09</v>
      </c>
      <c r="BQ12">
        <f>1-(($AO$12-$AN$10)/($AN$11-$AN$10))</f>
        <v>0.43333333333333335</v>
      </c>
      <c r="BR12">
        <f>(($AP$11-$AN$10)/($AN$11-$AN$10))</f>
        <v>0.36666666666666664</v>
      </c>
      <c r="BS12">
        <f>1-(($AQ$11-$AN$10)/($AN$11-$AN$10))</f>
        <v>3.3333333333333326E-2</v>
      </c>
      <c r="BT12">
        <f>(($AN$10-$AO$11)/($AO$12-$AO$11))</f>
        <v>0.5</v>
      </c>
      <c r="BU12">
        <f>1-(($AP$11-$AO$11)/($AO$12-$AO$11))</f>
        <v>0.17647058823529416</v>
      </c>
      <c r="BV12">
        <f>(($AQ$10-$AO$11)/($AO$12-$AO$11))</f>
        <v>0.38235294117647056</v>
      </c>
      <c r="BW12">
        <f>1-(($AN$11-$AP$11)/($AP$12-$AP$11))</f>
        <v>0.34482758620689657</v>
      </c>
      <c r="BX12">
        <f>(($AO$12-$AP$11)/($AP$12-$AP$11))</f>
        <v>0.20689655172413793</v>
      </c>
      <c r="BY12">
        <f>1-(($AQ$11-$AP$11)/($AP$12-$AP$11))</f>
        <v>0.37931034482758619</v>
      </c>
      <c r="BZ12">
        <f>(($AN$10-$AQ$10)/($AQ$11-$AQ$10))</f>
        <v>0.12121212121212122</v>
      </c>
      <c r="CA12">
        <f>1-(($AO$12-$AQ$10)/($AQ$11-$AQ$10))</f>
        <v>0.36363636363636365</v>
      </c>
      <c r="CB12">
        <f>(($AP$11-$AQ$10)/($AQ$11-$AQ$10))</f>
        <v>0.45454545454545453</v>
      </c>
    </row>
    <row r="13" spans="1:80" x14ac:dyDescent="0.25">
      <c r="A13">
        <v>12</v>
      </c>
      <c r="D13">
        <v>87.472735</v>
      </c>
      <c r="E13" s="2">
        <v>2</v>
      </c>
      <c r="F13">
        <v>80.234473000000008</v>
      </c>
      <c r="G13" s="3">
        <v>3</v>
      </c>
      <c r="P13">
        <v>2</v>
      </c>
      <c r="Q13" t="str">
        <f>CONCATENATE(C13,E13,G13,I13)</f>
        <v>23</v>
      </c>
      <c r="R13">
        <v>4</v>
      </c>
      <c r="X13" t="s">
        <v>280</v>
      </c>
      <c r="Y13" t="s">
        <v>262</v>
      </c>
      <c r="AF13" t="s">
        <v>254</v>
      </c>
      <c r="AN13">
        <v>309</v>
      </c>
      <c r="AO13">
        <v>276</v>
      </c>
      <c r="AP13">
        <v>294</v>
      </c>
      <c r="AQ13">
        <v>314</v>
      </c>
      <c r="AT13">
        <f>(($AO$13-$AN$11)/($AN$12-$AN$11))</f>
        <v>0.56521739130434778</v>
      </c>
      <c r="AU13">
        <f>(($AP$12-$AN$11)/($AN$12-$AN$11))</f>
        <v>0.43478260869565216</v>
      </c>
      <c r="AV13">
        <f>(($AQ$12-$AN$12)/($AN$13-$AN$12))</f>
        <v>0.2608695652173913</v>
      </c>
      <c r="AW13">
        <f>(($AN$11-$AO$12)/($AO$13-$AO$12))</f>
        <v>0.5</v>
      </c>
      <c r="AX13">
        <f>(($AP$12-$AO$12)/($AO$13-$AO$12))</f>
        <v>0.88461538461538458</v>
      </c>
      <c r="AY13">
        <f>(($AQ$11-$AO$12)/($AO$13-$AO$12))</f>
        <v>0.46153846153846156</v>
      </c>
      <c r="AZ13">
        <f>(($AN$12-$AP$12)/($AP$13-$AP$12))</f>
        <v>0.61904761904761907</v>
      </c>
      <c r="BA13">
        <f>(($AO$13-$AP$12)/($AP$13-$AP$12))</f>
        <v>0.14285714285714285</v>
      </c>
      <c r="BB13">
        <f>(($AQ$12-$AP$12)/($AP$13-$AP$12))</f>
        <v>0.90476190476190477</v>
      </c>
      <c r="BC13">
        <f>(($AN$11-$AQ$11)/($AQ$12-$AQ$11))</f>
        <v>3.3333333333333333E-2</v>
      </c>
      <c r="BD13">
        <f>(($AO$13-$AQ$11)/($AQ$12-$AQ$11))</f>
        <v>0.46666666666666667</v>
      </c>
      <c r="BE13">
        <f>(($AP$12-$AQ$11)/($AQ$12-$AQ$11))</f>
        <v>0.36666666666666664</v>
      </c>
      <c r="BG13">
        <v>4</v>
      </c>
      <c r="BH13">
        <v>67</v>
      </c>
      <c r="BI13">
        <f>($BH$17-$BH$14)/200</f>
        <v>0.09</v>
      </c>
      <c r="BQ13">
        <f>1-(($AO$13-$AN$11)/($AN$12-$AN$11))</f>
        <v>0.43478260869565222</v>
      </c>
      <c r="BR13">
        <f>(($AP$12-$AN$11)/($AN$12-$AN$11))</f>
        <v>0.43478260869565216</v>
      </c>
      <c r="BS13">
        <f>(($AQ$12-$AN$12)/($AN$13-$AN$12))</f>
        <v>0.2608695652173913</v>
      </c>
      <c r="BT13">
        <f>(($AN$11-$AO$12)/($AO$13-$AO$12))</f>
        <v>0.5</v>
      </c>
      <c r="BU13">
        <f>1-(($AP$12-$AO$12)/($AO$13-$AO$12))</f>
        <v>0.11538461538461542</v>
      </c>
      <c r="BV13">
        <f>(($AQ$11-$AO$12)/($AO$13-$AO$12))</f>
        <v>0.46153846153846156</v>
      </c>
      <c r="BW13">
        <f>1-(($AN$12-$AP$12)/($AP$13-$AP$12))</f>
        <v>0.38095238095238093</v>
      </c>
      <c r="BX13">
        <f>(($AO$13-$AP$12)/($AP$13-$AP$12))</f>
        <v>0.14285714285714285</v>
      </c>
      <c r="BY13">
        <f>1-(($AQ$12-$AP$12)/($AP$13-$AP$12))</f>
        <v>9.5238095238095233E-2</v>
      </c>
      <c r="BZ13">
        <f>(($AN$11-$AQ$11)/($AQ$12-$AQ$11))</f>
        <v>3.3333333333333333E-2</v>
      </c>
      <c r="CA13">
        <f>(($AO$13-$AQ$11)/($AQ$12-$AQ$11))</f>
        <v>0.46666666666666667</v>
      </c>
      <c r="CB13">
        <f>(($AP$12-$AQ$11)/($AQ$12-$AQ$11))</f>
        <v>0.36666666666666664</v>
      </c>
    </row>
    <row r="14" spans="1:80" x14ac:dyDescent="0.25">
      <c r="A14">
        <v>13</v>
      </c>
      <c r="D14">
        <v>87.449105000000003</v>
      </c>
      <c r="E14" s="2">
        <v>2</v>
      </c>
      <c r="F14">
        <v>80.209000000000003</v>
      </c>
      <c r="G14" s="3">
        <v>3</v>
      </c>
      <c r="P14">
        <v>2</v>
      </c>
      <c r="Q14" t="str">
        <f>CONCATENATE(C14,E14,G14,I14)</f>
        <v>23</v>
      </c>
      <c r="R14">
        <v>1</v>
      </c>
      <c r="X14" t="s">
        <v>280</v>
      </c>
      <c r="Y14" t="s">
        <v>259</v>
      </c>
      <c r="AF14">
        <v>0</v>
      </c>
      <c r="AN14">
        <v>333</v>
      </c>
      <c r="AO14">
        <v>300</v>
      </c>
      <c r="AP14">
        <v>316</v>
      </c>
      <c r="AQ14">
        <v>337</v>
      </c>
      <c r="AT14">
        <f>(($AO$14-$AN$12)/($AN$13-$AN$12))</f>
        <v>0.60869565217391308</v>
      </c>
      <c r="AU14">
        <f>(($AP$13-$AN$12)/($AN$13-$AN$12))</f>
        <v>0.34782608695652173</v>
      </c>
      <c r="AV14">
        <f>(($AQ$13-$AN$13)/($AN$14-$AN$13))</f>
        <v>0.20833333333333334</v>
      </c>
      <c r="AW14">
        <f>(($AN$12-$AO$13)/($AO$14-$AO$13))</f>
        <v>0.41666666666666669</v>
      </c>
      <c r="AX14">
        <f>(($AP$13-$AO$13)/($AO$14-$AO$13))</f>
        <v>0.75</v>
      </c>
      <c r="AY14">
        <f>(($AQ$12-$AO$13)/($AO$14-$AO$13))</f>
        <v>0.66666666666666663</v>
      </c>
      <c r="AZ14">
        <f>(($AN$13-$AP$13)/($AP$14-$AP$13))</f>
        <v>0.68181818181818177</v>
      </c>
      <c r="BA14">
        <f>(($AO$14-$AP$13)/($AP$14-$AP$13))</f>
        <v>0.27272727272727271</v>
      </c>
      <c r="BB14">
        <f>(($AQ$13-$AP$13)/($AP$14-$AP$13))</f>
        <v>0.90909090909090906</v>
      </c>
      <c r="BC14">
        <f>(($AN$12-$AQ$11)/($AQ$12-$AQ$11))</f>
        <v>0.8</v>
      </c>
      <c r="BD14">
        <f>(($AO$14-$AQ$12)/($AQ$13-$AQ$12))</f>
        <v>0.36363636363636365</v>
      </c>
      <c r="BE14">
        <f>(($AP$13-$AQ$12)/($AQ$13-$AQ$12))</f>
        <v>9.0909090909090912E-2</v>
      </c>
      <c r="BG14">
        <v>1</v>
      </c>
      <c r="BH14">
        <v>73</v>
      </c>
      <c r="BI14">
        <f>($BH$18-$BH$15)/200</f>
        <v>7.4999999999999997E-2</v>
      </c>
      <c r="BQ14">
        <f>1-(($AO$14-$AN$12)/($AN$13-$AN$12))</f>
        <v>0.39130434782608692</v>
      </c>
      <c r="BR14">
        <f>(($AP$13-$AN$12)/($AN$13-$AN$12))</f>
        <v>0.34782608695652173</v>
      </c>
      <c r="BS14">
        <f>(($AQ$13-$AN$13)/($AN$14-$AN$13))</f>
        <v>0.20833333333333334</v>
      </c>
      <c r="BT14">
        <f>(($AN$12-$AO$13)/($AO$14-$AO$13))</f>
        <v>0.41666666666666669</v>
      </c>
      <c r="BU14">
        <f>1-(($AP$13-$AO$13)/($AO$14-$AO$13))</f>
        <v>0.25</v>
      </c>
      <c r="BV14">
        <f>1-(($AQ$12-$AO$13)/($AO$14-$AO$13))</f>
        <v>0.33333333333333337</v>
      </c>
      <c r="BW14">
        <f>1-(($AN$13-$AP$13)/($AP$14-$AP$13))</f>
        <v>0.31818181818181823</v>
      </c>
      <c r="BX14">
        <f>(($AO$14-$AP$13)/($AP$14-$AP$13))</f>
        <v>0.27272727272727271</v>
      </c>
      <c r="BY14">
        <f>1-(($AQ$13-$AP$13)/($AP$14-$AP$13))</f>
        <v>9.0909090909090939E-2</v>
      </c>
      <c r="BZ14">
        <f>1-(($AN$12-$AQ$11)/($AQ$12-$AQ$11))</f>
        <v>0.19999999999999996</v>
      </c>
      <c r="CA14">
        <f>(($AO$14-$AQ$12)/($AQ$13-$AQ$12))</f>
        <v>0.36363636363636365</v>
      </c>
      <c r="CB14">
        <f>(($AP$13-$AQ$12)/($AQ$13-$AQ$12))</f>
        <v>9.0909090909090912E-2</v>
      </c>
    </row>
    <row r="15" spans="1:80" x14ac:dyDescent="0.25">
      <c r="A15">
        <v>14</v>
      </c>
      <c r="D15">
        <v>87.459788000000003</v>
      </c>
      <c r="E15" s="2">
        <v>2</v>
      </c>
      <c r="F15">
        <v>80.174210000000002</v>
      </c>
      <c r="G15" s="3">
        <v>3</v>
      </c>
      <c r="P15">
        <v>2</v>
      </c>
      <c r="Q15" t="str">
        <f>CONCATENATE(C15,E15,G15,I15)</f>
        <v>23</v>
      </c>
      <c r="R15">
        <v>2</v>
      </c>
      <c r="X15" t="s">
        <v>280</v>
      </c>
      <c r="Y15" t="s">
        <v>260</v>
      </c>
      <c r="AB15" t="s">
        <v>280</v>
      </c>
      <c r="AC15" t="str">
        <f>CONCATENATE($R15,$R16,$R17,$R18)</f>
        <v>2341</v>
      </c>
      <c r="AF15" t="s">
        <v>255</v>
      </c>
      <c r="AN15">
        <v>359</v>
      </c>
      <c r="AO15">
        <v>324</v>
      </c>
      <c r="AP15">
        <v>340</v>
      </c>
      <c r="AQ15">
        <v>360</v>
      </c>
      <c r="AT15">
        <f>(($AO$15-$AN$13)/($AN$14-$AN$13))</f>
        <v>0.625</v>
      </c>
      <c r="AU15">
        <f>(($AP$14-$AN$13)/($AN$14-$AN$13))</f>
        <v>0.29166666666666669</v>
      </c>
      <c r="AV15">
        <f>(($AQ$14-$AN$14)/($AN$15-$AN$14))</f>
        <v>0.15384615384615385</v>
      </c>
      <c r="AW15">
        <f>(($AN$13-$AO$14)/($AO$15-$AO$14))</f>
        <v>0.375</v>
      </c>
      <c r="AX15">
        <f>(($AP$14-$AO$14)/($AO$15-$AO$14))</f>
        <v>0.66666666666666663</v>
      </c>
      <c r="AY15">
        <f>(($AQ$13-$AO$14)/($AO$15-$AO$14))</f>
        <v>0.58333333333333337</v>
      </c>
      <c r="AZ15">
        <f>(($AN$14-$AP$14)/($AP$15-$AP$14))</f>
        <v>0.70833333333333337</v>
      </c>
      <c r="BA15">
        <f>(($AO$15-$AP$14)/($AP$15-$AP$14))</f>
        <v>0.33333333333333331</v>
      </c>
      <c r="BB15">
        <f>(($AQ$14-$AP$14)/($AP$15-$AP$14))</f>
        <v>0.875</v>
      </c>
      <c r="BC15">
        <f>(($AN$13-$AQ$12)/($AQ$13-$AQ$12))</f>
        <v>0.77272727272727271</v>
      </c>
      <c r="BD15">
        <f>(($AO$15-$AQ$13)/($AQ$14-$AQ$13))</f>
        <v>0.43478260869565216</v>
      </c>
      <c r="BE15">
        <f>(($AP$14-$AQ$13)/($AQ$14-$AQ$13))</f>
        <v>8.6956521739130432E-2</v>
      </c>
      <c r="BG15">
        <v>2</v>
      </c>
      <c r="BH15">
        <v>84</v>
      </c>
      <c r="BI15">
        <f>($BH$19-$BH$16)/200</f>
        <v>0.11</v>
      </c>
      <c r="BQ15">
        <f>1-(($AO$15-$AN$13)/($AN$14-$AN$13))</f>
        <v>0.375</v>
      </c>
      <c r="BR15">
        <f>(($AP$14-$AN$13)/($AN$14-$AN$13))</f>
        <v>0.29166666666666669</v>
      </c>
      <c r="BS15">
        <f>(($AQ$14-$AN$14)/($AN$15-$AN$14))</f>
        <v>0.15384615384615385</v>
      </c>
      <c r="BT15">
        <f>(($AN$13-$AO$14)/($AO$15-$AO$14))</f>
        <v>0.375</v>
      </c>
      <c r="BU15">
        <f>1-(($AP$14-$AO$14)/($AO$15-$AO$14))</f>
        <v>0.33333333333333337</v>
      </c>
      <c r="BV15">
        <f>1-(($AQ$13-$AO$14)/($AO$15-$AO$14))</f>
        <v>0.41666666666666663</v>
      </c>
      <c r="BW15">
        <f>1-(($AN$14-$AP$14)/($AP$15-$AP$14))</f>
        <v>0.29166666666666663</v>
      </c>
      <c r="BX15">
        <f>(($AO$15-$AP$14)/($AP$15-$AP$14))</f>
        <v>0.33333333333333331</v>
      </c>
      <c r="BY15">
        <f>1-(($AQ$14-$AP$14)/($AP$15-$AP$14))</f>
        <v>0.125</v>
      </c>
      <c r="BZ15">
        <f>1-(($AN$13-$AQ$12)/($AQ$13-$AQ$12))</f>
        <v>0.22727272727272729</v>
      </c>
      <c r="CA15">
        <f>(($AO$15-$AQ$13)/($AQ$14-$AQ$13))</f>
        <v>0.43478260869565216</v>
      </c>
      <c r="CB15">
        <f>(($AP$14-$AQ$13)/($AQ$14-$AQ$13))</f>
        <v>8.6956521739130432E-2</v>
      </c>
    </row>
    <row r="16" spans="1:80" x14ac:dyDescent="0.25">
      <c r="A16">
        <v>15</v>
      </c>
      <c r="F16">
        <v>80.160841000000005</v>
      </c>
      <c r="G16" s="3">
        <v>3</v>
      </c>
      <c r="P16">
        <v>1</v>
      </c>
      <c r="Q16" t="str">
        <f>CONCATENATE(C16,E16,G16,I16)</f>
        <v>3</v>
      </c>
      <c r="R16">
        <v>3</v>
      </c>
      <c r="X16" t="s">
        <v>280</v>
      </c>
      <c r="Y16" t="s">
        <v>261</v>
      </c>
      <c r="AF16">
        <v>0</v>
      </c>
      <c r="AN16">
        <v>382</v>
      </c>
      <c r="AO16">
        <v>349</v>
      </c>
      <c r="AP16">
        <v>363</v>
      </c>
      <c r="AQ16">
        <v>387</v>
      </c>
      <c r="AT16">
        <f>(($AO$16-$AN$14)/($AN$15-$AN$14))</f>
        <v>0.61538461538461542</v>
      </c>
      <c r="AU16">
        <f>(($AP$15-$AN$14)/($AN$15-$AN$14))</f>
        <v>0.26923076923076922</v>
      </c>
      <c r="AV16">
        <f>(($AQ$15-$AN$15)/($AN$16-$AN$15))</f>
        <v>4.3478260869565216E-2</v>
      </c>
      <c r="AW16">
        <f>(($AN$14-$AO$15)/($AO$16-$AO$15))</f>
        <v>0.36</v>
      </c>
      <c r="AX16">
        <f>(($AP$15-$AO$15)/($AO$16-$AO$15))</f>
        <v>0.64</v>
      </c>
      <c r="AY16">
        <f>(($AQ$14-$AO$15)/($AO$16-$AO$15))</f>
        <v>0.52</v>
      </c>
      <c r="AZ16">
        <f>(($AN$15-$AP$15)/($AP$16-$AP$15))</f>
        <v>0.82608695652173914</v>
      </c>
      <c r="BA16">
        <f>(($AO$16-$AP$15)/($AP$16-$AP$15))</f>
        <v>0.39130434782608697</v>
      </c>
      <c r="BB16">
        <f>(($AQ$15-$AP$15)/($AP$16-$AP$15))</f>
        <v>0.86956521739130432</v>
      </c>
      <c r="BC16">
        <f>(($AN$14-$AQ$13)/($AQ$14-$AQ$13))</f>
        <v>0.82608695652173914</v>
      </c>
      <c r="BD16">
        <f>(($AO$16-$AQ$14)/($AQ$15-$AQ$14))</f>
        <v>0.52173913043478259</v>
      </c>
      <c r="BE16">
        <f>(($AP$15-$AQ$14)/($AQ$15-$AQ$14))</f>
        <v>0.13043478260869565</v>
      </c>
      <c r="BG16">
        <v>3</v>
      </c>
      <c r="BH16">
        <v>85</v>
      </c>
      <c r="BI16">
        <f>($BH$20-$BH$17)/200</f>
        <v>0.09</v>
      </c>
      <c r="BQ16">
        <f>1-(($AO$16-$AN$14)/($AN$15-$AN$14))</f>
        <v>0.38461538461538458</v>
      </c>
      <c r="BR16">
        <f>(($AP$15-$AN$14)/($AN$15-$AN$14))</f>
        <v>0.26923076923076922</v>
      </c>
      <c r="BS16">
        <f>(($AQ$15-$AN$15)/($AN$16-$AN$15))</f>
        <v>4.3478260869565216E-2</v>
      </c>
      <c r="BT16">
        <f>(($AN$14-$AO$15)/($AO$16-$AO$15))</f>
        <v>0.36</v>
      </c>
      <c r="BU16">
        <f>1-(($AP$15-$AO$15)/($AO$16-$AO$15))</f>
        <v>0.36</v>
      </c>
      <c r="BV16">
        <f>1-(($AQ$14-$AO$15)/($AO$16-$AO$15))</f>
        <v>0.48</v>
      </c>
      <c r="BW16">
        <f>1-(($AN$15-$AP$15)/($AP$16-$AP$15))</f>
        <v>0.17391304347826086</v>
      </c>
      <c r="BX16">
        <f>(($AO$16-$AP$15)/($AP$16-$AP$15))</f>
        <v>0.39130434782608697</v>
      </c>
      <c r="BY16">
        <f>1-(($AQ$15-$AP$15)/($AP$16-$AP$15))</f>
        <v>0.13043478260869568</v>
      </c>
      <c r="BZ16">
        <f>1-(($AN$14-$AQ$13)/($AQ$14-$AQ$13))</f>
        <v>0.17391304347826086</v>
      </c>
      <c r="CA16">
        <f>1-(($AO$16-$AQ$14)/($AQ$15-$AQ$14))</f>
        <v>0.47826086956521741</v>
      </c>
      <c r="CB16">
        <f>(($AP$15-$AQ$14)/($AQ$15-$AQ$14))</f>
        <v>0.13043478260869565</v>
      </c>
    </row>
    <row r="17" spans="1:80" x14ac:dyDescent="0.25">
      <c r="A17">
        <v>16</v>
      </c>
      <c r="F17">
        <v>80.179842000000008</v>
      </c>
      <c r="G17" s="3">
        <v>3</v>
      </c>
      <c r="H17">
        <v>86.067264000000009</v>
      </c>
      <c r="I17" s="4">
        <v>4</v>
      </c>
      <c r="P17">
        <v>2</v>
      </c>
      <c r="Q17" t="str">
        <f>CONCATENATE(C17,E17,G17,I17)</f>
        <v>34</v>
      </c>
      <c r="R17">
        <v>4</v>
      </c>
      <c r="X17" t="s">
        <v>280</v>
      </c>
      <c r="Y17" t="s">
        <v>262</v>
      </c>
      <c r="AF17" t="s">
        <v>256</v>
      </c>
      <c r="AN17">
        <v>405</v>
      </c>
      <c r="AO17">
        <v>373</v>
      </c>
      <c r="AP17">
        <v>389</v>
      </c>
      <c r="AQ17">
        <v>409</v>
      </c>
      <c r="AT17">
        <f>(($AO$17-$AN$15)/($AN$16-$AN$15))</f>
        <v>0.60869565217391308</v>
      </c>
      <c r="AU17">
        <f>(($AP$16-$AN$15)/($AN$16-$AN$15))</f>
        <v>0.17391304347826086</v>
      </c>
      <c r="AV17">
        <f>(($AQ$16-$AN$16)/($AN$17-$AN$16))</f>
        <v>0.21739130434782608</v>
      </c>
      <c r="AW17">
        <f>(($AN$15-$AO$16)/($AO$17-$AO$16))</f>
        <v>0.41666666666666669</v>
      </c>
      <c r="AX17">
        <f>(($AP$16-$AO$16)/($AO$17-$AO$16))</f>
        <v>0.58333333333333337</v>
      </c>
      <c r="AY17">
        <f>(($AQ$15-$AO$16)/($AO$17-$AO$16))</f>
        <v>0.45833333333333331</v>
      </c>
      <c r="AZ17">
        <f>(($AN$16-$AP$16)/($AP$17-$AP$16))</f>
        <v>0.73076923076923073</v>
      </c>
      <c r="BA17">
        <f>(($AO$17-$AP$16)/($AP$17-$AP$16))</f>
        <v>0.38461538461538464</v>
      </c>
      <c r="BB17">
        <f>(($AQ$16-$AP$16)/($AP$17-$AP$16))</f>
        <v>0.92307692307692313</v>
      </c>
      <c r="BC17">
        <f>(($AN$15-$AQ$14)/($AQ$15-$AQ$14))</f>
        <v>0.95652173913043481</v>
      </c>
      <c r="BD17">
        <f>(($AO$17-$AQ$15)/($AQ$16-$AQ$15))</f>
        <v>0.48148148148148145</v>
      </c>
      <c r="BE17">
        <f>(($AP$16-$AQ$15)/($AQ$16-$AQ$15))</f>
        <v>0.1111111111111111</v>
      </c>
      <c r="BG17">
        <v>4</v>
      </c>
      <c r="BH17">
        <v>91</v>
      </c>
      <c r="BI17">
        <f>($BH$21-$BH$18)/200</f>
        <v>7.4999999999999997E-2</v>
      </c>
      <c r="BQ17">
        <f>1-(($AO$17-$AN$15)/($AN$16-$AN$15))</f>
        <v>0.39130434782608692</v>
      </c>
      <c r="BR17">
        <f>(($AP$16-$AN$15)/($AN$16-$AN$15))</f>
        <v>0.17391304347826086</v>
      </c>
      <c r="BS17">
        <f>(($AQ$16-$AN$16)/($AN$17-$AN$16))</f>
        <v>0.21739130434782608</v>
      </c>
      <c r="BT17">
        <f>(($AN$15-$AO$16)/($AO$17-$AO$16))</f>
        <v>0.41666666666666669</v>
      </c>
      <c r="BU17">
        <f>1-(($AP$16-$AO$16)/($AO$17-$AO$16))</f>
        <v>0.41666666666666663</v>
      </c>
      <c r="BV17">
        <f>(($AQ$15-$AO$16)/($AO$17-$AO$16))</f>
        <v>0.45833333333333331</v>
      </c>
      <c r="BW17">
        <f>1-(($AN$16-$AP$16)/($AP$17-$AP$16))</f>
        <v>0.26923076923076927</v>
      </c>
      <c r="BX17">
        <f>(($AO$17-$AP$16)/($AP$17-$AP$16))</f>
        <v>0.38461538461538464</v>
      </c>
      <c r="BY17">
        <f>1-(($AQ$16-$AP$16)/($AP$17-$AP$16))</f>
        <v>7.6923076923076872E-2</v>
      </c>
      <c r="BZ17">
        <f>1-(($AN$15-$AQ$14)/($AQ$15-$AQ$14))</f>
        <v>4.3478260869565188E-2</v>
      </c>
      <c r="CA17">
        <f>(($AO$17-$AQ$15)/($AQ$16-$AQ$15))</f>
        <v>0.48148148148148145</v>
      </c>
      <c r="CB17">
        <f>(($AP$16-$AQ$15)/($AQ$16-$AQ$15))</f>
        <v>0.1111111111111111</v>
      </c>
    </row>
    <row r="18" spans="1:80" x14ac:dyDescent="0.25">
      <c r="A18">
        <v>17</v>
      </c>
      <c r="F18">
        <v>80.234316000000007</v>
      </c>
      <c r="G18" s="3">
        <v>3</v>
      </c>
      <c r="H18">
        <v>86.035630000000012</v>
      </c>
      <c r="I18" s="4">
        <v>4</v>
      </c>
      <c r="P18">
        <v>2</v>
      </c>
      <c r="Q18" t="str">
        <f>CONCATENATE(C18,E18,G18,I18)</f>
        <v>34</v>
      </c>
      <c r="R18">
        <v>1</v>
      </c>
      <c r="X18" t="s">
        <v>280</v>
      </c>
      <c r="Y18" t="s">
        <v>259</v>
      </c>
      <c r="AF18">
        <v>0</v>
      </c>
      <c r="AN18">
        <v>429</v>
      </c>
      <c r="AO18">
        <v>397</v>
      </c>
      <c r="AP18">
        <v>413</v>
      </c>
      <c r="AQ18">
        <v>431</v>
      </c>
      <c r="AT18">
        <f>(($AO$18-$AN$16)/($AN$17-$AN$16))</f>
        <v>0.65217391304347827</v>
      </c>
      <c r="AU18">
        <f>(($AP$17-$AN$16)/($AN$17-$AN$16))</f>
        <v>0.30434782608695654</v>
      </c>
      <c r="AV18">
        <f>(($AQ$17-$AN$17)/($AN$18-$AN$17))</f>
        <v>0.16666666666666666</v>
      </c>
      <c r="AW18">
        <f>(($AN$16-$AO$17)/($AO$18-$AO$17))</f>
        <v>0.375</v>
      </c>
      <c r="AX18">
        <f>(($AP$17-$AO$17)/($AO$18-$AO$17))</f>
        <v>0.66666666666666663</v>
      </c>
      <c r="AY18">
        <f>(($AQ$16-$AO$17)/($AO$18-$AO$17))</f>
        <v>0.58333333333333337</v>
      </c>
      <c r="AZ18">
        <f>(($AN$17-$AP$17)/($AP$18-$AP$17))</f>
        <v>0.66666666666666663</v>
      </c>
      <c r="BA18">
        <f>(($AO$18-$AP$17)/($AP$18-$AP$17))</f>
        <v>0.33333333333333331</v>
      </c>
      <c r="BB18">
        <f>(($AQ$17-$AP$17)/($AP$18-$AP$17))</f>
        <v>0.83333333333333337</v>
      </c>
      <c r="BC18">
        <f>(($AN$16-$AQ$15)/($AQ$16-$AQ$15))</f>
        <v>0.81481481481481477</v>
      </c>
      <c r="BD18">
        <f>(($AO$18-$AQ$16)/($AQ$17-$AQ$16))</f>
        <v>0.45454545454545453</v>
      </c>
      <c r="BE18">
        <f>(($AP$17-$AQ$16)/($AQ$17-$AQ$16))</f>
        <v>9.0909090909090912E-2</v>
      </c>
      <c r="BG18">
        <v>1</v>
      </c>
      <c r="BH18">
        <v>99</v>
      </c>
      <c r="BI18">
        <f>($BH$22-$BH$19)/200</f>
        <v>7.4999999999999997E-2</v>
      </c>
      <c r="BQ18">
        <f>1-(($AO$18-$AN$16)/($AN$17-$AN$16))</f>
        <v>0.34782608695652173</v>
      </c>
      <c r="BR18">
        <f>(($AP$17-$AN$16)/($AN$17-$AN$16))</f>
        <v>0.30434782608695654</v>
      </c>
      <c r="BS18">
        <f>(($AQ$17-$AN$17)/($AN$18-$AN$17))</f>
        <v>0.16666666666666666</v>
      </c>
      <c r="BT18">
        <f>(($AN$16-$AO$17)/($AO$18-$AO$17))</f>
        <v>0.375</v>
      </c>
      <c r="BU18">
        <f>1-(($AP$17-$AO$17)/($AO$18-$AO$17))</f>
        <v>0.33333333333333337</v>
      </c>
      <c r="BV18">
        <f>1-(($AQ$16-$AO$17)/($AO$18-$AO$17))</f>
        <v>0.41666666666666663</v>
      </c>
      <c r="BW18">
        <f>1-(($AN$17-$AP$17)/($AP$18-$AP$17))</f>
        <v>0.33333333333333337</v>
      </c>
      <c r="BX18">
        <f>(($AO$18-$AP$17)/($AP$18-$AP$17))</f>
        <v>0.33333333333333331</v>
      </c>
      <c r="BY18">
        <f>1-(($AQ$17-$AP$17)/($AP$18-$AP$17))</f>
        <v>0.16666666666666663</v>
      </c>
      <c r="BZ18">
        <f>1-(($AN$16-$AQ$15)/($AQ$16-$AQ$15))</f>
        <v>0.18518518518518523</v>
      </c>
      <c r="CA18">
        <f>(($AO$18-$AQ$16)/($AQ$17-$AQ$16))</f>
        <v>0.45454545454545453</v>
      </c>
      <c r="CB18">
        <f>(($AP$17-$AQ$16)/($AQ$17-$AQ$16))</f>
        <v>9.0909090909090912E-2</v>
      </c>
    </row>
    <row r="19" spans="1:80" x14ac:dyDescent="0.25">
      <c r="A19">
        <v>18</v>
      </c>
      <c r="F19">
        <v>80.234316000000007</v>
      </c>
      <c r="G19" s="3">
        <v>3</v>
      </c>
      <c r="H19">
        <v>86.051631000000015</v>
      </c>
      <c r="I19" s="4">
        <v>4</v>
      </c>
      <c r="P19">
        <v>2</v>
      </c>
      <c r="Q19" t="str">
        <f>CONCATENATE(C19,E19,G19,I19)</f>
        <v>34</v>
      </c>
      <c r="R19">
        <v>2</v>
      </c>
      <c r="X19" t="s">
        <v>280</v>
      </c>
      <c r="Y19" t="s">
        <v>260</v>
      </c>
      <c r="AB19" t="s">
        <v>280</v>
      </c>
      <c r="AC19" t="str">
        <f>CONCATENATE($R19,$R20,$R21,$R22)</f>
        <v>2341</v>
      </c>
      <c r="AF19" t="s">
        <v>257</v>
      </c>
      <c r="AG19" t="s">
        <v>258</v>
      </c>
      <c r="AN19">
        <v>451</v>
      </c>
      <c r="AO19">
        <v>418</v>
      </c>
      <c r="AP19">
        <v>436</v>
      </c>
      <c r="AQ19">
        <v>468</v>
      </c>
      <c r="AT19">
        <f>(($AO$19-$AN$17)/($AN$18-$AN$17))</f>
        <v>0.54166666666666663</v>
      </c>
      <c r="AU19">
        <f>(($AP$18-$AN$17)/($AN$18-$AN$17))</f>
        <v>0.33333333333333331</v>
      </c>
      <c r="AV19">
        <f>(($AQ$18-$AN$18)/($AN$19-$AN$18))</f>
        <v>9.0909090909090912E-2</v>
      </c>
      <c r="AW19">
        <f>(($AN$17-$AO$18)/($AO$19-$AO$18))</f>
        <v>0.38095238095238093</v>
      </c>
      <c r="AX19">
        <f>(($AP$18-$AO$18)/($AO$19-$AO$18))</f>
        <v>0.76190476190476186</v>
      </c>
      <c r="AY19">
        <f>(($AQ$17-$AO$18)/($AO$19-$AO$18))</f>
        <v>0.5714285714285714</v>
      </c>
      <c r="AZ19">
        <f>(($AN$18-$AP$18)/($AP$19-$AP$18))</f>
        <v>0.69565217391304346</v>
      </c>
      <c r="BA19">
        <f>(($AO$19-$AP$18)/($AP$19-$AP$18))</f>
        <v>0.21739130434782608</v>
      </c>
      <c r="BB19">
        <f>(($AQ$18-$AP$18)/($AP$19-$AP$18))</f>
        <v>0.78260869565217395</v>
      </c>
      <c r="BC19">
        <f>(($AN$17-$AQ$16)/($AQ$17-$AQ$16))</f>
        <v>0.81818181818181823</v>
      </c>
      <c r="BD19">
        <f>(($AO$19-$AQ$17)/($AQ$18-$AQ$17))</f>
        <v>0.40909090909090912</v>
      </c>
      <c r="BE19">
        <f>(($AP$18-$AQ$17)/($AQ$18-$AQ$17))</f>
        <v>0.18181818181818182</v>
      </c>
      <c r="BG19">
        <v>2</v>
      </c>
      <c r="BH19">
        <v>107</v>
      </c>
      <c r="BI19">
        <f>($BH$23-$BH$20)/200</f>
        <v>0.105</v>
      </c>
      <c r="BQ19">
        <f>1-(($AO$19-$AN$17)/($AN$18-$AN$17))</f>
        <v>0.45833333333333337</v>
      </c>
      <c r="BR19">
        <f>(($AP$18-$AN$17)/($AN$18-$AN$17))</f>
        <v>0.33333333333333331</v>
      </c>
      <c r="BS19">
        <f>(($AQ$18-$AN$18)/($AN$19-$AN$18))</f>
        <v>9.0909090909090912E-2</v>
      </c>
      <c r="BT19">
        <f>(($AN$17-$AO$18)/($AO$19-$AO$18))</f>
        <v>0.38095238095238093</v>
      </c>
      <c r="BU19">
        <f>1-(($AP$18-$AO$18)/($AO$19-$AO$18))</f>
        <v>0.23809523809523814</v>
      </c>
      <c r="BV19">
        <f>1-(($AQ$17-$AO$18)/($AO$19-$AO$18))</f>
        <v>0.4285714285714286</v>
      </c>
      <c r="BW19">
        <f>1-(($AN$18-$AP$18)/($AP$19-$AP$18))</f>
        <v>0.30434782608695654</v>
      </c>
      <c r="BX19">
        <f>(($AO$19-$AP$18)/($AP$19-$AP$18))</f>
        <v>0.21739130434782608</v>
      </c>
      <c r="BY19">
        <f>1-(($AQ$18-$AP$18)/($AP$19-$AP$18))</f>
        <v>0.21739130434782605</v>
      </c>
      <c r="BZ19">
        <f>1-(($AN$17-$AQ$16)/($AQ$17-$AQ$16))</f>
        <v>0.18181818181818177</v>
      </c>
      <c r="CA19">
        <f>(($AO$19-$AQ$17)/($AQ$18-$AQ$17))</f>
        <v>0.40909090909090912</v>
      </c>
      <c r="CB19">
        <f>(($AP$18-$AQ$17)/($AQ$18-$AQ$17))</f>
        <v>0.18181818181818182</v>
      </c>
    </row>
    <row r="20" spans="1:80" x14ac:dyDescent="0.25">
      <c r="A20">
        <v>19</v>
      </c>
      <c r="F20">
        <v>80.234316000000007</v>
      </c>
      <c r="G20" s="3">
        <v>3</v>
      </c>
      <c r="H20">
        <v>86.065841000000006</v>
      </c>
      <c r="I20" s="4">
        <v>4</v>
      </c>
      <c r="P20">
        <v>2</v>
      </c>
      <c r="Q20" t="str">
        <f>CONCATENATE(C20,E20,G20,I20)</f>
        <v>34</v>
      </c>
      <c r="R20">
        <v>3</v>
      </c>
      <c r="X20" t="s">
        <v>280</v>
      </c>
      <c r="Y20" t="s">
        <v>261</v>
      </c>
      <c r="AF20">
        <v>0</v>
      </c>
      <c r="AG20">
        <v>0</v>
      </c>
      <c r="AN20">
        <v>477</v>
      </c>
      <c r="AO20">
        <v>442</v>
      </c>
      <c r="AP20">
        <v>458</v>
      </c>
      <c r="AQ20">
        <v>493</v>
      </c>
      <c r="AT20">
        <f>(($AO$20-$AN$18)/($AN$19-$AN$18))</f>
        <v>0.59090909090909094</v>
      </c>
      <c r="AU20">
        <f>(($AP$19-$AN$18)/($AN$19-$AN$18))</f>
        <v>0.31818181818181818</v>
      </c>
      <c r="AW20">
        <f>(($AN$18-$AO$19)/($AO$20-$AO$19))</f>
        <v>0.45833333333333331</v>
      </c>
      <c r="AX20">
        <f>(($AP$19-$AO$19)/($AO$20-$AO$19))</f>
        <v>0.75</v>
      </c>
      <c r="AY20">
        <f>(($AQ$18-$AO$19)/($AO$20-$AO$19))</f>
        <v>0.54166666666666663</v>
      </c>
      <c r="BC20">
        <f>(($AN$18-$AQ$17)/($AQ$18-$AQ$17))</f>
        <v>0.90909090909090906</v>
      </c>
      <c r="BG20">
        <v>3</v>
      </c>
      <c r="BH20">
        <v>109</v>
      </c>
      <c r="BI20">
        <f>($BH$24-$BH$21)/200</f>
        <v>0.1</v>
      </c>
      <c r="BQ20">
        <f>1-(($AO$20-$AN$18)/($AN$19-$AN$18))</f>
        <v>0.40909090909090906</v>
      </c>
      <c r="BR20">
        <f>(($AP$19-$AN$18)/($AN$19-$AN$18))</f>
        <v>0.31818181818181818</v>
      </c>
      <c r="BT20">
        <f>(($AN$18-$AO$19)/($AO$20-$AO$19))</f>
        <v>0.45833333333333331</v>
      </c>
      <c r="BU20">
        <f>1-(($AP$19-$AO$19)/($AO$20-$AO$19))</f>
        <v>0.25</v>
      </c>
      <c r="BV20">
        <f>1-(($AQ$18-$AO$19)/($AO$20-$AO$19))</f>
        <v>0.45833333333333337</v>
      </c>
      <c r="BZ20">
        <f>1-(($AN$18-$AQ$17)/($AQ$18-$AQ$17))</f>
        <v>9.0909090909090939E-2</v>
      </c>
    </row>
    <row r="21" spans="1:80" x14ac:dyDescent="0.25">
      <c r="A21">
        <v>20</v>
      </c>
      <c r="H21">
        <v>86.069106000000005</v>
      </c>
      <c r="I21" s="4">
        <v>4</v>
      </c>
      <c r="P21">
        <v>1</v>
      </c>
      <c r="Q21" t="str">
        <f>CONCATENATE(C21,E21,G21,I21)</f>
        <v>4</v>
      </c>
      <c r="R21">
        <v>4</v>
      </c>
      <c r="X21" t="s">
        <v>280</v>
      </c>
      <c r="Y21" t="s">
        <v>262</v>
      </c>
      <c r="AF21">
        <v>0</v>
      </c>
      <c r="AG21">
        <v>0</v>
      </c>
      <c r="AN21">
        <v>504</v>
      </c>
      <c r="AO21">
        <v>458</v>
      </c>
      <c r="AP21">
        <v>488</v>
      </c>
      <c r="AQ21">
        <v>529</v>
      </c>
      <c r="BG21">
        <v>4</v>
      </c>
      <c r="BH21">
        <v>114</v>
      </c>
      <c r="BI21">
        <f>($BH$25-$BH$22)/200</f>
        <v>8.5000000000000006E-2</v>
      </c>
    </row>
    <row r="22" spans="1:80" x14ac:dyDescent="0.25">
      <c r="A22">
        <v>21</v>
      </c>
      <c r="H22">
        <v>86.124474000000006</v>
      </c>
      <c r="I22" s="4">
        <v>4</v>
      </c>
      <c r="P22">
        <v>1</v>
      </c>
      <c r="Q22" t="str">
        <f>CONCATENATE(C22,E22,G22,I22)</f>
        <v>4</v>
      </c>
      <c r="R22">
        <v>1</v>
      </c>
      <c r="X22" t="s">
        <v>280</v>
      </c>
      <c r="Y22" t="s">
        <v>259</v>
      </c>
      <c r="AF22">
        <v>0</v>
      </c>
      <c r="AG22">
        <v>0</v>
      </c>
      <c r="AN22">
        <v>527</v>
      </c>
      <c r="AO22">
        <v>487</v>
      </c>
      <c r="AP22">
        <v>514</v>
      </c>
      <c r="AQ22">
        <v>554</v>
      </c>
      <c r="BG22">
        <v>1</v>
      </c>
      <c r="BH22">
        <v>122</v>
      </c>
      <c r="BI22">
        <f>($BH$26-$BH$23)/200</f>
        <v>7.0000000000000007E-2</v>
      </c>
    </row>
    <row r="23" spans="1:80" x14ac:dyDescent="0.25">
      <c r="A23">
        <v>22</v>
      </c>
      <c r="B23">
        <v>101.11531500000001</v>
      </c>
      <c r="C23" s="5">
        <v>1</v>
      </c>
      <c r="H23">
        <v>86.149472000000003</v>
      </c>
      <c r="I23" s="4">
        <v>4</v>
      </c>
      <c r="P23">
        <v>2</v>
      </c>
      <c r="Q23" t="str">
        <f>CONCATENATE(C23,E23,G23,I23)</f>
        <v>14</v>
      </c>
      <c r="R23">
        <v>2</v>
      </c>
      <c r="X23" t="s">
        <v>280</v>
      </c>
      <c r="Y23" t="s">
        <v>260</v>
      </c>
      <c r="AB23" t="s">
        <v>280</v>
      </c>
      <c r="AC23" t="str">
        <f>CONCATENATE($R23,$R24,$R25,$R26)</f>
        <v>2341</v>
      </c>
      <c r="AF23">
        <v>0</v>
      </c>
      <c r="AG23">
        <v>0</v>
      </c>
      <c r="AN23">
        <v>552</v>
      </c>
      <c r="AO23">
        <v>518</v>
      </c>
      <c r="AP23">
        <v>535</v>
      </c>
      <c r="AQ23">
        <v>579</v>
      </c>
      <c r="AT23">
        <f>(($AO$22-$AN$20)/($AN$21-$AN$20))</f>
        <v>0.37037037037037035</v>
      </c>
      <c r="AU23">
        <f>(($AP$21-$AN$20)/($AN$21-$AN$20))</f>
        <v>0.40740740740740738</v>
      </c>
      <c r="AV23">
        <f>(($AQ$20-$AN$20)/($AN$21-$AN$20))</f>
        <v>0.59259259259259256</v>
      </c>
      <c r="AW23">
        <f>(($AN$20-$AO$21)/($AO$22-$AO$21))</f>
        <v>0.65517241379310343</v>
      </c>
      <c r="AX23">
        <f>(($AP$20-$AO$21)/($AO$22-$AO$21))</f>
        <v>0</v>
      </c>
      <c r="AY23">
        <f>(($AQ$19-$AO$21)/($AO$22-$AO$21))</f>
        <v>0.34482758620689657</v>
      </c>
      <c r="AZ23">
        <f>(($AN$20-$AP$20)/($AP$21-$AP$20))</f>
        <v>0.6333333333333333</v>
      </c>
      <c r="BA23">
        <f>(($AO$21-$AP$20)/($AP$21-$AP$20))</f>
        <v>0</v>
      </c>
      <c r="BB23">
        <f>(($AQ$19-$AP$20)/($AP$21-$AP$20))</f>
        <v>0.33333333333333331</v>
      </c>
      <c r="BC23">
        <f>(($AN$20-$AQ$19)/($AQ$20-$AQ$19))</f>
        <v>0.36</v>
      </c>
      <c r="BD23">
        <f>(($AO$22-$AQ$19)/($AQ$20-$AQ$19))</f>
        <v>0.76</v>
      </c>
      <c r="BE23">
        <f>(($AP$21-$AQ$19)/($AQ$20-$AQ$19))</f>
        <v>0.8</v>
      </c>
      <c r="BG23">
        <v>2</v>
      </c>
      <c r="BH23">
        <v>130</v>
      </c>
      <c r="BI23">
        <f>($BH$27-$BH$24)/200</f>
        <v>0.09</v>
      </c>
      <c r="BQ23">
        <f>(($AO$22-$AN$20)/($AN$21-$AN$20))</f>
        <v>0.37037037037037035</v>
      </c>
      <c r="BR23">
        <f>(($AP$21-$AN$20)/($AN$21-$AN$20))</f>
        <v>0.40740740740740738</v>
      </c>
      <c r="BS23">
        <f>1-(($AQ$20-$AN$20)/($AN$21-$AN$20))</f>
        <v>0.40740740740740744</v>
      </c>
      <c r="BT23">
        <f>1-(($AN$20-$AO$21)/($AO$22-$AO$21))</f>
        <v>0.34482758620689657</v>
      </c>
      <c r="BU23">
        <f>(($AP$20-$AO$21)/($AO$22-$AO$21))</f>
        <v>0</v>
      </c>
      <c r="BV23">
        <f>(($AQ$19-$AO$21)/($AO$22-$AO$21))</f>
        <v>0.34482758620689657</v>
      </c>
      <c r="BW23">
        <f>1-(($AN$20-$AP$20)/($AP$21-$AP$20))</f>
        <v>0.3666666666666667</v>
      </c>
      <c r="BX23">
        <f>(($AO$21-$AP$20)/($AP$21-$AP$20))</f>
        <v>0</v>
      </c>
      <c r="BY23">
        <f>(($AQ$19-$AP$20)/($AP$21-$AP$20))</f>
        <v>0.33333333333333331</v>
      </c>
      <c r="BZ23">
        <f>(($AN$20-$AQ$19)/($AQ$20-$AQ$19))</f>
        <v>0.36</v>
      </c>
      <c r="CA23">
        <f>1-(($AO$22-$AQ$19)/($AQ$20-$AQ$19))</f>
        <v>0.24</v>
      </c>
      <c r="CB23">
        <f>1-(($AP$21-$AQ$19)/($AQ$20-$AQ$19))</f>
        <v>0.19999999999999996</v>
      </c>
    </row>
    <row r="24" spans="1:80" x14ac:dyDescent="0.25">
      <c r="A24">
        <v>23</v>
      </c>
      <c r="B24">
        <v>101.183841</v>
      </c>
      <c r="C24" s="5">
        <v>1</v>
      </c>
      <c r="H24">
        <v>86.089473000000012</v>
      </c>
      <c r="I24" s="4">
        <v>4</v>
      </c>
      <c r="P24">
        <v>2</v>
      </c>
      <c r="Q24" t="str">
        <f>CONCATENATE(C24,E24,G24,I24)</f>
        <v>14</v>
      </c>
      <c r="R24">
        <v>3</v>
      </c>
      <c r="X24" t="s">
        <v>280</v>
      </c>
      <c r="Y24" t="s">
        <v>261</v>
      </c>
      <c r="AF24">
        <v>0</v>
      </c>
      <c r="AG24">
        <v>0</v>
      </c>
      <c r="AN24">
        <v>576</v>
      </c>
      <c r="AO24">
        <v>542</v>
      </c>
      <c r="AP24">
        <v>562</v>
      </c>
      <c r="AQ24">
        <v>604</v>
      </c>
      <c r="AT24">
        <f>(($AO$23-$AN$21)/($AN$22-$AN$21))</f>
        <v>0.60869565217391308</v>
      </c>
      <c r="AU24">
        <f>(($AP$22-$AN$21)/($AN$22-$AN$21))</f>
        <v>0.43478260869565216</v>
      </c>
      <c r="AV24">
        <f>(($AQ$21-$AN$22)/($AN$23-$AN$22))</f>
        <v>0.08</v>
      </c>
      <c r="AW24">
        <f>(($AN$21-$AO$22)/($AO$23-$AO$22))</f>
        <v>0.54838709677419351</v>
      </c>
      <c r="AX24">
        <f>(($AP$21-$AO$22)/($AO$23-$AO$22))</f>
        <v>3.2258064516129031E-2</v>
      </c>
      <c r="AY24">
        <f>(($AQ$20-$AO$22)/($AO$23-$AO$22))</f>
        <v>0.19354838709677419</v>
      </c>
      <c r="AZ24">
        <f>(($AN$21-$AP$21)/($AP$22-$AP$21))</f>
        <v>0.61538461538461542</v>
      </c>
      <c r="BA24">
        <f>(($AO$22-$AP$20)/($AP$21-$AP$20))</f>
        <v>0.96666666666666667</v>
      </c>
      <c r="BB24">
        <f>(($AQ$20-$AP$21)/($AP$22-$AP$21))</f>
        <v>0.19230769230769232</v>
      </c>
      <c r="BC24">
        <f>(($AN$21-$AQ$20)/($AQ$21-$AQ$20))</f>
        <v>0.30555555555555558</v>
      </c>
      <c r="BD24">
        <f>(($AO$23-$AQ$20)/($AQ$21-$AQ$20))</f>
        <v>0.69444444444444442</v>
      </c>
      <c r="BE24">
        <f>(($AP$22-$AQ$20)/($AQ$21-$AQ$20))</f>
        <v>0.58333333333333337</v>
      </c>
      <c r="BG24">
        <v>3</v>
      </c>
      <c r="BH24">
        <v>134</v>
      </c>
      <c r="BI24">
        <f>($BH$28-$BH$25)/200</f>
        <v>0.1</v>
      </c>
      <c r="BQ24">
        <f>1-(($AO$23-$AN$21)/($AN$22-$AN$21))</f>
        <v>0.39130434782608692</v>
      </c>
      <c r="BR24">
        <f>(($AP$22-$AN$21)/($AN$22-$AN$21))</f>
        <v>0.43478260869565216</v>
      </c>
      <c r="BS24">
        <f>(($AQ$21-$AN$22)/($AN$23-$AN$22))</f>
        <v>0.08</v>
      </c>
      <c r="BT24">
        <f>1-(($AN$21-$AO$22)/($AO$23-$AO$22))</f>
        <v>0.45161290322580649</v>
      </c>
      <c r="BU24">
        <f>(($AP$21-$AO$22)/($AO$23-$AO$22))</f>
        <v>3.2258064516129031E-2</v>
      </c>
      <c r="BV24">
        <f>(($AQ$20-$AO$22)/($AO$23-$AO$22))</f>
        <v>0.19354838709677419</v>
      </c>
      <c r="BW24">
        <f>1-(($AN$21-$AP$21)/($AP$22-$AP$21))</f>
        <v>0.38461538461538458</v>
      </c>
      <c r="BX24">
        <f>1-(($AO$22-$AP$20)/($AP$21-$AP$20))</f>
        <v>3.3333333333333326E-2</v>
      </c>
      <c r="BY24">
        <f>(($AQ$20-$AP$21)/($AP$22-$AP$21))</f>
        <v>0.19230769230769232</v>
      </c>
      <c r="BZ24">
        <f>(($AN$21-$AQ$20)/($AQ$21-$AQ$20))</f>
        <v>0.30555555555555558</v>
      </c>
      <c r="CA24">
        <f>1-(($AO$23-$AQ$20)/($AQ$21-$AQ$20))</f>
        <v>0.30555555555555558</v>
      </c>
      <c r="CB24">
        <f>1-(($AP$22-$AQ$20)/($AQ$21-$AQ$20))</f>
        <v>0.41666666666666663</v>
      </c>
    </row>
    <row r="25" spans="1:80" x14ac:dyDescent="0.25">
      <c r="A25">
        <v>24</v>
      </c>
      <c r="B25">
        <v>101.16894600000001</v>
      </c>
      <c r="C25" s="5">
        <v>1</v>
      </c>
      <c r="H25">
        <v>86.118367000000006</v>
      </c>
      <c r="I25" s="4">
        <v>4</v>
      </c>
      <c r="P25">
        <v>2</v>
      </c>
      <c r="Q25" t="str">
        <f>CONCATENATE(C25,E25,G25,I25)</f>
        <v>14</v>
      </c>
      <c r="R25">
        <v>4</v>
      </c>
      <c r="X25" t="s">
        <v>280</v>
      </c>
      <c r="Y25" t="s">
        <v>262</v>
      </c>
      <c r="AN25">
        <v>600</v>
      </c>
      <c r="AO25">
        <v>567</v>
      </c>
      <c r="AP25">
        <v>584</v>
      </c>
      <c r="AQ25">
        <v>627</v>
      </c>
      <c r="AT25">
        <f>(($AO$24-$AN$22)/($AN$23-$AN$22))</f>
        <v>0.6</v>
      </c>
      <c r="AU25">
        <f>(($AP$23-$AN$22)/($AN$23-$AN$22))</f>
        <v>0.32</v>
      </c>
      <c r="AV25">
        <f>(($AQ$22-$AN$23)/($AN$24-$AN$23))</f>
        <v>8.3333333333333329E-2</v>
      </c>
      <c r="AW25">
        <f>(($AN$22-$AO$23)/($AO$24-$AO$23))</f>
        <v>0.375</v>
      </c>
      <c r="AX25">
        <f>(($AP$22-$AO$22)/($AO$23-$AO$22))</f>
        <v>0.87096774193548387</v>
      </c>
      <c r="AY25">
        <f>(($AQ$21-$AO$23)/($AO$24-$AO$23))</f>
        <v>0.45833333333333331</v>
      </c>
      <c r="AZ25">
        <f>(($AN$22-$AP$22)/($AP$23-$AP$22))</f>
        <v>0.61904761904761907</v>
      </c>
      <c r="BA25">
        <f>(($AO$23-$AP$22)/($AP$23-$AP$22))</f>
        <v>0.19047619047619047</v>
      </c>
      <c r="BB25">
        <f>(($AQ$21-$AP$22)/($AP$23-$AP$22))</f>
        <v>0.7142857142857143</v>
      </c>
      <c r="BC25">
        <f>(($AN$22-$AQ$20)/($AQ$21-$AQ$20))</f>
        <v>0.94444444444444442</v>
      </c>
      <c r="BD25">
        <f>(($AO$24-$AQ$21)/($AQ$22-$AQ$21))</f>
        <v>0.52</v>
      </c>
      <c r="BE25">
        <f>(($AP$23-$AQ$21)/($AQ$22-$AQ$21))</f>
        <v>0.24</v>
      </c>
      <c r="BG25">
        <v>4</v>
      </c>
      <c r="BH25">
        <v>139</v>
      </c>
      <c r="BI25">
        <f>($BH$29-$BH$26)/200</f>
        <v>0.09</v>
      </c>
      <c r="BQ25">
        <f>1-(($AO$24-$AN$22)/($AN$23-$AN$22))</f>
        <v>0.4</v>
      </c>
      <c r="BR25">
        <f>(($AP$23-$AN$22)/($AN$23-$AN$22))</f>
        <v>0.32</v>
      </c>
      <c r="BS25">
        <f>(($AQ$22-$AN$23)/($AN$24-$AN$23))</f>
        <v>8.3333333333333329E-2</v>
      </c>
      <c r="BT25">
        <f>(($AN$22-$AO$23)/($AO$24-$AO$23))</f>
        <v>0.375</v>
      </c>
      <c r="BU25">
        <f>1-(($AP$22-$AO$22)/($AO$23-$AO$22))</f>
        <v>0.12903225806451613</v>
      </c>
      <c r="BV25">
        <f>(($AQ$21-$AO$23)/($AO$24-$AO$23))</f>
        <v>0.45833333333333331</v>
      </c>
      <c r="BW25">
        <f>1-(($AN$22-$AP$22)/($AP$23-$AP$22))</f>
        <v>0.38095238095238093</v>
      </c>
      <c r="BX25">
        <f>(($AO$23-$AP$22)/($AP$23-$AP$22))</f>
        <v>0.19047619047619047</v>
      </c>
      <c r="BY25">
        <f>1-(($AQ$21-$AP$22)/($AP$23-$AP$22))</f>
        <v>0.2857142857142857</v>
      </c>
      <c r="BZ25">
        <f>1-(($AN$22-$AQ$20)/($AQ$21-$AQ$20))</f>
        <v>5.555555555555558E-2</v>
      </c>
      <c r="CA25">
        <f>1-(($AO$24-$AQ$21)/($AQ$22-$AQ$21))</f>
        <v>0.48</v>
      </c>
      <c r="CB25">
        <f>(($AP$23-$AQ$21)/($AQ$22-$AQ$21))</f>
        <v>0.24</v>
      </c>
    </row>
    <row r="26" spans="1:80" x14ac:dyDescent="0.25">
      <c r="A26">
        <v>25</v>
      </c>
      <c r="B26">
        <v>101.16284300000001</v>
      </c>
      <c r="C26" s="5">
        <v>1</v>
      </c>
      <c r="H26">
        <v>86.067264000000009</v>
      </c>
      <c r="I26" s="4">
        <v>4</v>
      </c>
      <c r="P26">
        <v>2</v>
      </c>
      <c r="Q26" t="str">
        <f>CONCATENATE(C26,E26,G26,I26)</f>
        <v>14</v>
      </c>
      <c r="R26">
        <v>1</v>
      </c>
      <c r="X26" t="s">
        <v>280</v>
      </c>
      <c r="Y26" t="s">
        <v>259</v>
      </c>
      <c r="AN26">
        <v>621</v>
      </c>
      <c r="AO26">
        <v>591</v>
      </c>
      <c r="AP26">
        <v>607</v>
      </c>
      <c r="AQ26">
        <v>649</v>
      </c>
      <c r="AT26">
        <f>(($AO$25-$AN$23)/($AN$24-$AN$23))</f>
        <v>0.625</v>
      </c>
      <c r="AU26">
        <f>(($AP$24-$AN$23)/($AN$24-$AN$23))</f>
        <v>0.41666666666666669</v>
      </c>
      <c r="AV26">
        <f>(($AQ$23-$AN$24)/($AN$25-$AN$24))</f>
        <v>0.125</v>
      </c>
      <c r="AW26">
        <f>(($AN$23-$AO$24)/($AO$25-$AO$24))</f>
        <v>0.4</v>
      </c>
      <c r="AX26">
        <f>(($AP$23-$AO$23)/($AO$24-$AO$23))</f>
        <v>0.70833333333333337</v>
      </c>
      <c r="AY26">
        <f>(($AQ$22-$AO$24)/($AO$25-$AO$24))</f>
        <v>0.48</v>
      </c>
      <c r="AZ26">
        <f>(($AN$23-$AP$23)/($AP$24-$AP$23))</f>
        <v>0.62962962962962965</v>
      </c>
      <c r="BA26">
        <f>(($AO$24-$AP$23)/($AP$24-$AP$23))</f>
        <v>0.25925925925925924</v>
      </c>
      <c r="BB26">
        <f>(($AQ$22-$AP$23)/($AP$24-$AP$23))</f>
        <v>0.70370370370370372</v>
      </c>
      <c r="BC26">
        <f>(($AN$23-$AQ$21)/($AQ$22-$AQ$21))</f>
        <v>0.92</v>
      </c>
      <c r="BD26">
        <f>(($AO$25-$AQ$22)/($AQ$23-$AQ$22))</f>
        <v>0.52</v>
      </c>
      <c r="BE26">
        <f>(($AP$24-$AQ$22)/($AQ$23-$AQ$22))</f>
        <v>0.32</v>
      </c>
      <c r="BG26">
        <v>1</v>
      </c>
      <c r="BH26">
        <v>144</v>
      </c>
      <c r="BI26">
        <f>($BH$30-$BH$27)/200</f>
        <v>0.08</v>
      </c>
      <c r="BQ26">
        <f>1-(($AO$25-$AN$23)/($AN$24-$AN$23))</f>
        <v>0.375</v>
      </c>
      <c r="BR26">
        <f>(($AP$24-$AN$23)/($AN$24-$AN$23))</f>
        <v>0.41666666666666669</v>
      </c>
      <c r="BS26">
        <f>(($AQ$23-$AN$24)/($AN$25-$AN$24))</f>
        <v>0.125</v>
      </c>
      <c r="BT26">
        <f>(($AN$23-$AO$24)/($AO$25-$AO$24))</f>
        <v>0.4</v>
      </c>
      <c r="BU26">
        <f>1-(($AP$23-$AO$23)/($AO$24-$AO$23))</f>
        <v>0.29166666666666663</v>
      </c>
      <c r="BV26">
        <f>(($AQ$22-$AO$24)/($AO$25-$AO$24))</f>
        <v>0.48</v>
      </c>
      <c r="BW26">
        <f>1-(($AN$23-$AP$23)/($AP$24-$AP$23))</f>
        <v>0.37037037037037035</v>
      </c>
      <c r="BX26">
        <f>(($AO$24-$AP$23)/($AP$24-$AP$23))</f>
        <v>0.25925925925925924</v>
      </c>
      <c r="BY26">
        <f>1-(($AQ$22-$AP$23)/($AP$24-$AP$23))</f>
        <v>0.29629629629629628</v>
      </c>
      <c r="BZ26">
        <f>1-(($AN$23-$AQ$21)/($AQ$22-$AQ$21))</f>
        <v>7.999999999999996E-2</v>
      </c>
      <c r="CA26">
        <f>1-(($AO$25-$AQ$22)/($AQ$23-$AQ$22))</f>
        <v>0.48</v>
      </c>
      <c r="CB26">
        <f>(($AP$24-$AQ$22)/($AQ$23-$AQ$22))</f>
        <v>0.32</v>
      </c>
    </row>
    <row r="27" spans="1:80" x14ac:dyDescent="0.25">
      <c r="A27">
        <v>26</v>
      </c>
      <c r="B27">
        <v>101.141368</v>
      </c>
      <c r="C27" s="5">
        <v>1</v>
      </c>
      <c r="H27">
        <v>86.067264000000009</v>
      </c>
      <c r="I27" s="4">
        <v>4</v>
      </c>
      <c r="P27">
        <v>2</v>
      </c>
      <c r="Q27" t="str">
        <f>CONCATENATE(C27,E27,G27,I27)</f>
        <v>14</v>
      </c>
      <c r="R27">
        <v>2</v>
      </c>
      <c r="X27" t="s">
        <v>280</v>
      </c>
      <c r="Y27" t="s">
        <v>260</v>
      </c>
      <c r="AB27" t="s">
        <v>280</v>
      </c>
      <c r="AC27" t="str">
        <f>CONCATENATE($R27,$R28,$R29,$R30)</f>
        <v>2341</v>
      </c>
      <c r="AN27">
        <v>647</v>
      </c>
      <c r="AO27">
        <v>614</v>
      </c>
      <c r="AP27">
        <v>629</v>
      </c>
      <c r="AQ27">
        <v>673</v>
      </c>
      <c r="AT27">
        <f>(($AO$26-$AN$24)/($AN$25-$AN$24))</f>
        <v>0.625</v>
      </c>
      <c r="AU27">
        <f>(($AP$25-$AN$24)/($AN$25-$AN$24))</f>
        <v>0.33333333333333331</v>
      </c>
      <c r="AV27">
        <f>(($AQ$24-$AN$25)/($AN$26-$AN$25))</f>
        <v>0.19047619047619047</v>
      </c>
      <c r="AW27">
        <f>(($AN$24-$AO$25)/($AO$26-$AO$25))</f>
        <v>0.375</v>
      </c>
      <c r="AX27">
        <f>(($AP$24-$AO$24)/($AO$25-$AO$24))</f>
        <v>0.8</v>
      </c>
      <c r="AY27">
        <f>(($AQ$23-$AO$25)/($AO$26-$AO$25))</f>
        <v>0.5</v>
      </c>
      <c r="AZ27">
        <f>(($AN$24-$AP$24)/($AP$25-$AP$24))</f>
        <v>0.63636363636363635</v>
      </c>
      <c r="BA27">
        <f>(($AO$25-$AP$24)/($AP$25-$AP$24))</f>
        <v>0.22727272727272727</v>
      </c>
      <c r="BB27">
        <f>(($AQ$23-$AP$24)/($AP$25-$AP$24))</f>
        <v>0.77272727272727271</v>
      </c>
      <c r="BC27">
        <f>(($AN$24-$AQ$22)/($AQ$23-$AQ$22))</f>
        <v>0.88</v>
      </c>
      <c r="BD27">
        <f>(($AO$26-$AQ$23)/($AQ$24-$AQ$23))</f>
        <v>0.48</v>
      </c>
      <c r="BE27">
        <f>(($AP$25-$AQ$23)/($AQ$24-$AQ$23))</f>
        <v>0.2</v>
      </c>
      <c r="BG27">
        <v>2</v>
      </c>
      <c r="BH27">
        <v>152</v>
      </c>
      <c r="BI27">
        <f>($BH$31-$BH$28)/200</f>
        <v>9.5000000000000001E-2</v>
      </c>
      <c r="BQ27">
        <f>1-(($AO$26-$AN$24)/($AN$25-$AN$24))</f>
        <v>0.375</v>
      </c>
      <c r="BR27">
        <f>(($AP$25-$AN$24)/($AN$25-$AN$24))</f>
        <v>0.33333333333333331</v>
      </c>
      <c r="BS27">
        <f>(($AQ$24-$AN$25)/($AN$26-$AN$25))</f>
        <v>0.19047619047619047</v>
      </c>
      <c r="BT27">
        <f>(($AN$24-$AO$25)/($AO$26-$AO$25))</f>
        <v>0.375</v>
      </c>
      <c r="BU27">
        <f>1-(($AP$24-$AO$24)/($AO$25-$AO$24))</f>
        <v>0.19999999999999996</v>
      </c>
      <c r="BV27">
        <f>(($AQ$23-$AO$25)/($AO$26-$AO$25))</f>
        <v>0.5</v>
      </c>
      <c r="BW27">
        <f>1-(($AN$24-$AP$24)/($AP$25-$AP$24))</f>
        <v>0.36363636363636365</v>
      </c>
      <c r="BX27">
        <f>(($AO$25-$AP$24)/($AP$25-$AP$24))</f>
        <v>0.22727272727272727</v>
      </c>
      <c r="BY27">
        <f>1-(($AQ$23-$AP$24)/($AP$25-$AP$24))</f>
        <v>0.22727272727272729</v>
      </c>
      <c r="BZ27">
        <f>1-(($AN$24-$AQ$22)/($AQ$23-$AQ$22))</f>
        <v>0.12</v>
      </c>
      <c r="CA27">
        <f>(($AO$26-$AQ$23)/($AQ$24-$AQ$23))</f>
        <v>0.48</v>
      </c>
      <c r="CB27">
        <f>(($AP$25-$AQ$23)/($AQ$24-$AQ$23))</f>
        <v>0.2</v>
      </c>
    </row>
    <row r="28" spans="1:80" x14ac:dyDescent="0.25">
      <c r="A28">
        <v>27</v>
      </c>
      <c r="B28">
        <v>101.122786</v>
      </c>
      <c r="C28" s="5">
        <v>1</v>
      </c>
      <c r="P28">
        <v>1</v>
      </c>
      <c r="Q28" t="str">
        <f>CONCATENATE(C28,E28,G28,I28)</f>
        <v>1</v>
      </c>
      <c r="R28">
        <v>3</v>
      </c>
      <c r="X28" t="s">
        <v>280</v>
      </c>
      <c r="Y28" t="s">
        <v>261</v>
      </c>
      <c r="AN28">
        <v>670</v>
      </c>
      <c r="AO28">
        <v>637</v>
      </c>
      <c r="AP28">
        <v>654</v>
      </c>
      <c r="AQ28">
        <v>727</v>
      </c>
      <c r="AT28">
        <f>(($AO$27-$AN$25)/($AN$26-$AN$25))</f>
        <v>0.66666666666666663</v>
      </c>
      <c r="AU28">
        <f>(($AP$26-$AN$25)/($AN$26-$AN$25))</f>
        <v>0.33333333333333331</v>
      </c>
      <c r="AV28">
        <f>(($AQ$25-$AN$26)/($AN$27-$AN$26))</f>
        <v>0.23076923076923078</v>
      </c>
      <c r="AW28">
        <f>(($AN$25-$AO$26)/($AO$27-$AO$26))</f>
        <v>0.39130434782608697</v>
      </c>
      <c r="AX28">
        <f>(($AP$25-$AO$25)/($AO$26-$AO$25))</f>
        <v>0.70833333333333337</v>
      </c>
      <c r="AY28">
        <f>(($AQ$24-$AO$26)/($AO$27-$AO$26))</f>
        <v>0.56521739130434778</v>
      </c>
      <c r="AZ28">
        <f>(($AN$25-$AP$25)/($AP$26-$AP$25))</f>
        <v>0.69565217391304346</v>
      </c>
      <c r="BA28">
        <f>(($AO$26-$AP$25)/($AP$26-$AP$25))</f>
        <v>0.30434782608695654</v>
      </c>
      <c r="BB28">
        <f>(($AQ$24-$AP$25)/($AP$26-$AP$25))</f>
        <v>0.86956521739130432</v>
      </c>
      <c r="BC28">
        <f>(($AN$25-$AQ$23)/($AQ$24-$AQ$23))</f>
        <v>0.84</v>
      </c>
      <c r="BD28">
        <f>(($AO$27-$AQ$24)/($AQ$25-$AQ$24))</f>
        <v>0.43478260869565216</v>
      </c>
      <c r="BE28">
        <f>(($AP$26-$AQ$24)/($AQ$25-$AQ$24))</f>
        <v>0.13043478260869565</v>
      </c>
      <c r="BG28">
        <v>3</v>
      </c>
      <c r="BH28">
        <v>159</v>
      </c>
      <c r="BI28">
        <f>($BH$32-$BH$29)/200</f>
        <v>0.11</v>
      </c>
      <c r="BQ28">
        <f>1-(($AO$27-$AN$25)/($AN$26-$AN$25))</f>
        <v>0.33333333333333337</v>
      </c>
      <c r="BR28">
        <f>(($AP$26-$AN$25)/($AN$26-$AN$25))</f>
        <v>0.33333333333333331</v>
      </c>
      <c r="BS28">
        <f>(($AQ$25-$AN$26)/($AN$27-$AN$26))</f>
        <v>0.23076923076923078</v>
      </c>
      <c r="BT28">
        <f>(($AN$25-$AO$26)/($AO$27-$AO$26))</f>
        <v>0.39130434782608697</v>
      </c>
      <c r="BU28">
        <f>1-(($AP$25-$AO$25)/($AO$26-$AO$25))</f>
        <v>0.29166666666666663</v>
      </c>
      <c r="BV28">
        <f>1-(($AQ$24-$AO$26)/($AO$27-$AO$26))</f>
        <v>0.43478260869565222</v>
      </c>
      <c r="BW28">
        <f>1-(($AN$25-$AP$25)/($AP$26-$AP$25))</f>
        <v>0.30434782608695654</v>
      </c>
      <c r="BX28">
        <f>(($AO$26-$AP$25)/($AP$26-$AP$25))</f>
        <v>0.30434782608695654</v>
      </c>
      <c r="BY28">
        <f>1-(($AQ$24-$AP$25)/($AP$26-$AP$25))</f>
        <v>0.13043478260869568</v>
      </c>
      <c r="BZ28">
        <f>1-(($AN$25-$AQ$23)/($AQ$24-$AQ$23))</f>
        <v>0.16000000000000003</v>
      </c>
      <c r="CA28">
        <f>(($AO$27-$AQ$24)/($AQ$25-$AQ$24))</f>
        <v>0.43478260869565216</v>
      </c>
      <c r="CB28">
        <f>(($AP$26-$AQ$24)/($AQ$25-$AQ$24))</f>
        <v>0.13043478260869565</v>
      </c>
    </row>
    <row r="29" spans="1:80" x14ac:dyDescent="0.25">
      <c r="A29">
        <v>28</v>
      </c>
      <c r="B29">
        <v>101.11220800000001</v>
      </c>
      <c r="C29" s="5">
        <v>1</v>
      </c>
      <c r="P29">
        <v>1</v>
      </c>
      <c r="Q29" t="str">
        <f>CONCATENATE(C29,E29,G29,I29)</f>
        <v>1</v>
      </c>
      <c r="R29">
        <v>4</v>
      </c>
      <c r="X29" t="s">
        <v>280</v>
      </c>
      <c r="Y29" t="s">
        <v>262</v>
      </c>
      <c r="AN29">
        <v>693</v>
      </c>
      <c r="AO29">
        <v>660</v>
      </c>
      <c r="AP29">
        <v>678</v>
      </c>
      <c r="AQ29">
        <v>751</v>
      </c>
      <c r="AT29">
        <f>(($AO$28-$AN$26)/($AN$27-$AN$26))</f>
        <v>0.61538461538461542</v>
      </c>
      <c r="AU29">
        <f>(($AP$27-$AN$26)/($AN$27-$AN$26))</f>
        <v>0.30769230769230771</v>
      </c>
      <c r="AV29">
        <f>(($AQ$26-$AN$27)/($AN$28-$AN$27))</f>
        <v>8.6956521739130432E-2</v>
      </c>
      <c r="AW29">
        <f>(($AN$26-$AO$27)/($AO$28-$AO$27))</f>
        <v>0.30434782608695654</v>
      </c>
      <c r="AX29">
        <f>(($AP$26-$AO$26)/($AO$27-$AO$26))</f>
        <v>0.69565217391304346</v>
      </c>
      <c r="AY29">
        <f>(($AQ$25-$AO$27)/($AO$28-$AO$27))</f>
        <v>0.56521739130434778</v>
      </c>
      <c r="AZ29">
        <f>(($AN$26-$AP$26)/($AP$27-$AP$26))</f>
        <v>0.63636363636363635</v>
      </c>
      <c r="BA29">
        <f>(($AO$27-$AP$26)/($AP$27-$AP$26))</f>
        <v>0.31818181818181818</v>
      </c>
      <c r="BB29">
        <f>(($AQ$25-$AP$26)/($AP$27-$AP$26))</f>
        <v>0.90909090909090906</v>
      </c>
      <c r="BC29">
        <f>(($AN$26-$AQ$24)/($AQ$25-$AQ$24))</f>
        <v>0.73913043478260865</v>
      </c>
      <c r="BD29">
        <f>(($AO$28-$AQ$25)/($AQ$26-$AQ$25))</f>
        <v>0.45454545454545453</v>
      </c>
      <c r="BE29">
        <f>(($AP$27-$AQ$25)/($AQ$26-$AQ$25))</f>
        <v>9.0909090909090912E-2</v>
      </c>
      <c r="BG29">
        <v>4</v>
      </c>
      <c r="BH29">
        <v>162</v>
      </c>
      <c r="BI29">
        <f>($BH$33-$BH$30)/200</f>
        <v>0.11</v>
      </c>
      <c r="BQ29">
        <f>1-(($AO$28-$AN$26)/($AN$27-$AN$26))</f>
        <v>0.38461538461538458</v>
      </c>
      <c r="BR29">
        <f>(($AP$27-$AN$26)/($AN$27-$AN$26))</f>
        <v>0.30769230769230771</v>
      </c>
      <c r="BS29">
        <f>(($AQ$26-$AN$27)/($AN$28-$AN$27))</f>
        <v>8.6956521739130432E-2</v>
      </c>
      <c r="BT29">
        <f>(($AN$26-$AO$27)/($AO$28-$AO$27))</f>
        <v>0.30434782608695654</v>
      </c>
      <c r="BU29">
        <f>1-(($AP$26-$AO$26)/($AO$27-$AO$26))</f>
        <v>0.30434782608695654</v>
      </c>
      <c r="BV29">
        <f>1-(($AQ$25-$AO$27)/($AO$28-$AO$27))</f>
        <v>0.43478260869565222</v>
      </c>
      <c r="BW29">
        <f>1-(($AN$26-$AP$26)/($AP$27-$AP$26))</f>
        <v>0.36363636363636365</v>
      </c>
      <c r="BX29">
        <f>(($AO$27-$AP$26)/($AP$27-$AP$26))</f>
        <v>0.31818181818181818</v>
      </c>
      <c r="BY29">
        <f>1-(($AQ$25-$AP$26)/($AP$27-$AP$26))</f>
        <v>9.0909090909090939E-2</v>
      </c>
      <c r="BZ29">
        <f>1-(($AN$26-$AQ$24)/($AQ$25-$AQ$24))</f>
        <v>0.26086956521739135</v>
      </c>
      <c r="CA29">
        <f>(($AO$28-$AQ$25)/($AQ$26-$AQ$25))</f>
        <v>0.45454545454545453</v>
      </c>
      <c r="CB29">
        <f>(($AP$27-$AQ$25)/($AQ$26-$AQ$25))</f>
        <v>9.0909090909090912E-2</v>
      </c>
    </row>
    <row r="30" spans="1:80" x14ac:dyDescent="0.25">
      <c r="A30">
        <v>29</v>
      </c>
      <c r="B30">
        <v>101.117368</v>
      </c>
      <c r="C30" s="5">
        <v>1</v>
      </c>
      <c r="P30">
        <v>1</v>
      </c>
      <c r="Q30" t="str">
        <f>CONCATENATE(C30,E30,G30,I30)</f>
        <v>1</v>
      </c>
      <c r="R30">
        <v>1</v>
      </c>
      <c r="X30" t="s">
        <v>280</v>
      </c>
      <c r="Y30" t="s">
        <v>259</v>
      </c>
      <c r="AN30">
        <v>699</v>
      </c>
      <c r="AO30">
        <v>682</v>
      </c>
      <c r="AP30">
        <v>712</v>
      </c>
      <c r="AQ30">
        <v>778</v>
      </c>
      <c r="AT30">
        <f>(($AO$29-$AN$27)/($AN$28-$AN$27))</f>
        <v>0.56521739130434778</v>
      </c>
      <c r="AU30">
        <f>(($AP$28-$AN$27)/($AN$28-$AN$27))</f>
        <v>0.30434782608695654</v>
      </c>
      <c r="AV30">
        <f>(($AQ$27-$AN$28)/($AN$29-$AN$28))</f>
        <v>0.13043478260869565</v>
      </c>
      <c r="AW30">
        <f>(($AN$27-$AO$28)/($AO$29-$AO$28))</f>
        <v>0.43478260869565216</v>
      </c>
      <c r="AX30">
        <f>(($AP$27-$AO$27)/($AO$28-$AO$27))</f>
        <v>0.65217391304347827</v>
      </c>
      <c r="AY30">
        <f>(($AQ$26-$AO$28)/($AO$29-$AO$28))</f>
        <v>0.52173913043478259</v>
      </c>
      <c r="AZ30">
        <f>(($AN$27-$AP$27)/($AP$28-$AP$27))</f>
        <v>0.72</v>
      </c>
      <c r="BA30">
        <f>(($AO$28-$AP$27)/($AP$28-$AP$27))</f>
        <v>0.32</v>
      </c>
      <c r="BB30">
        <f>(($AQ$26-$AP$27)/($AP$28-$AP$27))</f>
        <v>0.8</v>
      </c>
      <c r="BC30">
        <f>(($AN$27-$AQ$25)/($AQ$26-$AQ$25))</f>
        <v>0.90909090909090906</v>
      </c>
      <c r="BD30">
        <f>(($AO$29-$AQ$26)/($AQ$27-$AQ$26))</f>
        <v>0.45833333333333331</v>
      </c>
      <c r="BE30">
        <f>(($AP$28-$AQ$26)/($AQ$27-$AQ$26))</f>
        <v>0.20833333333333334</v>
      </c>
      <c r="BG30">
        <v>1</v>
      </c>
      <c r="BH30">
        <v>168</v>
      </c>
      <c r="BI30">
        <f>($BH$34-$BH$31)/200</f>
        <v>7.4999999999999997E-2</v>
      </c>
      <c r="BQ30">
        <f>1-(($AO$29-$AN$27)/($AN$28-$AN$27))</f>
        <v>0.43478260869565222</v>
      </c>
      <c r="BR30">
        <f>(($AP$28-$AN$27)/($AN$28-$AN$27))</f>
        <v>0.30434782608695654</v>
      </c>
      <c r="BS30">
        <f>(($AQ$27-$AN$28)/($AN$29-$AN$28))</f>
        <v>0.13043478260869565</v>
      </c>
      <c r="BT30">
        <f>(($AN$27-$AO$28)/($AO$29-$AO$28))</f>
        <v>0.43478260869565216</v>
      </c>
      <c r="BU30">
        <f>1-(($AP$27-$AO$27)/($AO$28-$AO$27))</f>
        <v>0.34782608695652173</v>
      </c>
      <c r="BV30">
        <f>1-(($AQ$26-$AO$28)/($AO$29-$AO$28))</f>
        <v>0.47826086956521741</v>
      </c>
      <c r="BW30">
        <f>1-(($AN$27-$AP$27)/($AP$28-$AP$27))</f>
        <v>0.28000000000000003</v>
      </c>
      <c r="BX30">
        <f>(($AO$28-$AP$27)/($AP$28-$AP$27))</f>
        <v>0.32</v>
      </c>
      <c r="BY30">
        <f>1-(($AQ$26-$AP$27)/($AP$28-$AP$27))</f>
        <v>0.19999999999999996</v>
      </c>
      <c r="BZ30">
        <f>1-(($AN$27-$AQ$25)/($AQ$26-$AQ$25))</f>
        <v>9.0909090909090939E-2</v>
      </c>
      <c r="CA30">
        <f>(($AO$29-$AQ$26)/($AQ$27-$AQ$26))</f>
        <v>0.45833333333333331</v>
      </c>
      <c r="CB30">
        <f>(($AP$28-$AQ$26)/($AQ$27-$AQ$26))</f>
        <v>0.20833333333333334</v>
      </c>
    </row>
    <row r="31" spans="1:80" x14ac:dyDescent="0.25">
      <c r="A31">
        <v>30</v>
      </c>
      <c r="B31">
        <v>101.19073600000002</v>
      </c>
      <c r="C31" s="5">
        <v>1</v>
      </c>
      <c r="P31">
        <v>1</v>
      </c>
      <c r="Q31" t="str">
        <f>CONCATENATE(C31,E31,G31,I31)</f>
        <v>1</v>
      </c>
      <c r="R31">
        <v>2</v>
      </c>
      <c r="X31" t="s">
        <v>280</v>
      </c>
      <c r="Y31" t="s">
        <v>260</v>
      </c>
      <c r="AB31" t="s">
        <v>280</v>
      </c>
      <c r="AC31" t="str">
        <f>CONCATENATE($R31,$R32,$R33,$R34)</f>
        <v>2341</v>
      </c>
      <c r="AN31">
        <v>729</v>
      </c>
      <c r="AO31">
        <v>715</v>
      </c>
      <c r="AP31">
        <v>742</v>
      </c>
      <c r="AQ31">
        <v>801</v>
      </c>
      <c r="AT31">
        <f>(($AO$30-$AN$28)/($AN$29-$AN$28))</f>
        <v>0.52173913043478259</v>
      </c>
      <c r="AU31">
        <f>(($AP$29-$AN$28)/($AN$29-$AN$28))</f>
        <v>0.34782608695652173</v>
      </c>
      <c r="AW31">
        <f>(($AN$28-$AO$29)/($AO$30-$AO$29))</f>
        <v>0.45454545454545453</v>
      </c>
      <c r="AX31">
        <f>(($AP$28-$AO$28)/($AO$29-$AO$28))</f>
        <v>0.73913043478260865</v>
      </c>
      <c r="AY31">
        <f>(($AQ$27-$AO$29)/($AO$30-$AO$29))</f>
        <v>0.59090909090909094</v>
      </c>
      <c r="AZ31">
        <f>(($AN$28-$AP$28)/($AP$29-$AP$28))</f>
        <v>0.66666666666666663</v>
      </c>
      <c r="BA31">
        <f>(($AO$29-$AP$28)/($AP$29-$AP$28))</f>
        <v>0.25</v>
      </c>
      <c r="BB31">
        <f>(($AQ$27-$AP$28)/($AP$29-$AP$28))</f>
        <v>0.79166666666666663</v>
      </c>
      <c r="BC31">
        <f>(($AN$28-$AQ$26)/($AQ$27-$AQ$26))</f>
        <v>0.875</v>
      </c>
      <c r="BG31">
        <v>2</v>
      </c>
      <c r="BH31">
        <v>178</v>
      </c>
      <c r="BI31">
        <f>($BH$35-$BH$32)/200</f>
        <v>0.105</v>
      </c>
      <c r="BQ31">
        <f>1-(($AO$30-$AN$28)/($AN$29-$AN$28))</f>
        <v>0.47826086956521741</v>
      </c>
      <c r="BR31">
        <f>(($AP$29-$AN$28)/($AN$29-$AN$28))</f>
        <v>0.34782608695652173</v>
      </c>
      <c r="BT31">
        <f>(($AN$28-$AO$29)/($AO$30-$AO$29))</f>
        <v>0.45454545454545453</v>
      </c>
      <c r="BU31">
        <f>1-(($AP$28-$AO$28)/($AO$29-$AO$28))</f>
        <v>0.26086956521739135</v>
      </c>
      <c r="BV31">
        <f>1-(($AQ$27-$AO$29)/($AO$30-$AO$29))</f>
        <v>0.40909090909090906</v>
      </c>
      <c r="BW31">
        <f>1-(($AN$28-$AP$28)/($AP$29-$AP$28))</f>
        <v>0.33333333333333337</v>
      </c>
      <c r="BX31">
        <f>(($AO$29-$AP$28)/($AP$29-$AP$28))</f>
        <v>0.25</v>
      </c>
      <c r="BY31">
        <f>1-(($AQ$27-$AP$28)/($AP$29-$AP$28))</f>
        <v>0.20833333333333337</v>
      </c>
      <c r="BZ31">
        <f>1-(($AN$28-$AQ$26)/($AQ$27-$AQ$26))</f>
        <v>0.125</v>
      </c>
    </row>
    <row r="32" spans="1:80" x14ac:dyDescent="0.25">
      <c r="A32">
        <v>31</v>
      </c>
      <c r="B32">
        <v>101.147839</v>
      </c>
      <c r="C32" s="5">
        <v>1</v>
      </c>
      <c r="P32">
        <v>1</v>
      </c>
      <c r="Q32" t="str">
        <f>CONCATENATE(C32,E32,G32,I32)</f>
        <v>1</v>
      </c>
      <c r="R32">
        <v>3</v>
      </c>
      <c r="X32" t="s">
        <v>280</v>
      </c>
      <c r="Y32" t="s">
        <v>261</v>
      </c>
      <c r="AN32">
        <v>755</v>
      </c>
      <c r="AO32">
        <v>740</v>
      </c>
      <c r="AP32">
        <v>768</v>
      </c>
      <c r="AQ32">
        <v>826</v>
      </c>
      <c r="AX32">
        <f>(($AP$29-$AO$29)/($AO$30-$AO$29))</f>
        <v>0.81818181818181823</v>
      </c>
      <c r="BG32">
        <v>3</v>
      </c>
      <c r="BH32">
        <v>184</v>
      </c>
      <c r="BI32">
        <f>($BH$36-$BH$33)/200</f>
        <v>0.115</v>
      </c>
      <c r="BU32">
        <f>1-(($AP$29-$AO$29)/($AO$30-$AO$29))</f>
        <v>0.18181818181818177</v>
      </c>
    </row>
    <row r="33" spans="1:80" x14ac:dyDescent="0.25">
      <c r="A33">
        <v>32</v>
      </c>
      <c r="B33">
        <v>101.11531500000001</v>
      </c>
      <c r="C33" s="5">
        <v>1</v>
      </c>
      <c r="D33">
        <v>111.48236700000001</v>
      </c>
      <c r="E33" s="2">
        <v>2</v>
      </c>
      <c r="P33">
        <v>2</v>
      </c>
      <c r="Q33" t="str">
        <f>CONCATENATE(C33,E33,G33,I33)</f>
        <v>12</v>
      </c>
      <c r="R33">
        <v>4</v>
      </c>
      <c r="X33" t="s">
        <v>281</v>
      </c>
      <c r="Y33" t="s">
        <v>263</v>
      </c>
      <c r="AN33">
        <v>780</v>
      </c>
      <c r="AO33">
        <v>766</v>
      </c>
      <c r="AP33">
        <v>793</v>
      </c>
      <c r="AQ33">
        <v>851</v>
      </c>
      <c r="BG33">
        <v>4</v>
      </c>
      <c r="BH33">
        <v>190</v>
      </c>
      <c r="BI33">
        <f>($BH$42-$BH$39)/200</f>
        <v>0.14000000000000001</v>
      </c>
    </row>
    <row r="34" spans="1:80" x14ac:dyDescent="0.25">
      <c r="A34">
        <v>33</v>
      </c>
      <c r="D34">
        <v>111.48236700000001</v>
      </c>
      <c r="E34" s="2">
        <v>2</v>
      </c>
      <c r="P34">
        <v>1</v>
      </c>
      <c r="Q34" t="str">
        <f>CONCATENATE(C34,E34,G34,I34)</f>
        <v>2</v>
      </c>
      <c r="R34">
        <v>1</v>
      </c>
      <c r="X34" t="s">
        <v>281</v>
      </c>
      <c r="Y34" t="s">
        <v>264</v>
      </c>
      <c r="AN34">
        <v>802</v>
      </c>
      <c r="AO34">
        <v>790</v>
      </c>
      <c r="AP34">
        <v>816</v>
      </c>
      <c r="AQ34">
        <v>872</v>
      </c>
      <c r="BG34">
        <v>1</v>
      </c>
      <c r="BH34">
        <v>193</v>
      </c>
      <c r="BI34">
        <f>($BH$43-$BH$40)/200</f>
        <v>0.105</v>
      </c>
    </row>
    <row r="35" spans="1:80" x14ac:dyDescent="0.25">
      <c r="A35">
        <v>34</v>
      </c>
      <c r="D35">
        <v>111.474368</v>
      </c>
      <c r="E35" s="2">
        <v>2</v>
      </c>
      <c r="F35">
        <v>101.31684000000001</v>
      </c>
      <c r="G35" s="3">
        <v>3</v>
      </c>
      <c r="P35">
        <v>2</v>
      </c>
      <c r="Q35" t="str">
        <f>CONCATENATE(C35,E35,G35,I35)</f>
        <v>23</v>
      </c>
      <c r="R35">
        <v>2</v>
      </c>
      <c r="X35" t="s">
        <v>281</v>
      </c>
      <c r="Y35" t="s">
        <v>265</v>
      </c>
      <c r="AN35">
        <v>830</v>
      </c>
      <c r="AO35">
        <v>815</v>
      </c>
      <c r="AP35">
        <v>844</v>
      </c>
      <c r="AQ35">
        <v>899</v>
      </c>
      <c r="AT35">
        <f>(($AO$31-$AN$30)/($AN$31-$AN$30))</f>
        <v>0.53333333333333333</v>
      </c>
      <c r="AU35">
        <f>(($AP$30-$AN$30)/($AN$31-$AN$30))</f>
        <v>0.43333333333333335</v>
      </c>
      <c r="AV35">
        <f>(($AQ$28-$AN$30)/($AN$31-$AN$30))</f>
        <v>0.93333333333333335</v>
      </c>
      <c r="AW35">
        <f>(($AN$31-$AO$31)/($AO$32-$AO$31))</f>
        <v>0.56000000000000005</v>
      </c>
      <c r="AX35">
        <f>(($AP$31-$AO$32)/($AO$33-$AO$32))</f>
        <v>7.6923076923076927E-2</v>
      </c>
      <c r="AY35">
        <f>(($AQ$28-$AO$31)/($AO$32-$AO$31))</f>
        <v>0.48</v>
      </c>
      <c r="AZ35">
        <f>(($AN$31-$AP$30)/($AP$31-$AP$30))</f>
        <v>0.56666666666666665</v>
      </c>
      <c r="BA35">
        <f>(($AO$31-$AP$30)/($AP$31-$AP$30))</f>
        <v>0.1</v>
      </c>
      <c r="BB35">
        <f>(($AQ$28-$AP$30)/($AP$31-$AP$30))</f>
        <v>0.5</v>
      </c>
      <c r="BC35">
        <f>(($AN$31-$AQ$28)/($AQ$29-$AQ$28))</f>
        <v>8.3333333333333329E-2</v>
      </c>
      <c r="BD35">
        <f>(($AO$32-$AQ$28)/($AQ$29-$AQ$28))</f>
        <v>0.54166666666666663</v>
      </c>
      <c r="BE35">
        <f>(($AP$31-$AQ$28)/($AQ$29-$AQ$28))</f>
        <v>0.625</v>
      </c>
      <c r="BG35">
        <v>2</v>
      </c>
      <c r="BH35">
        <v>205</v>
      </c>
      <c r="BI35">
        <f>($BH$44-$BH$41)/200</f>
        <v>0.14499999999999999</v>
      </c>
      <c r="BQ35">
        <f>1-(($AO$31-$AN$30)/($AN$31-$AN$30))</f>
        <v>0.46666666666666667</v>
      </c>
      <c r="BR35">
        <f>(($AP$30-$AN$30)/($AN$31-$AN$30))</f>
        <v>0.43333333333333335</v>
      </c>
      <c r="BS35">
        <f>1-(($AQ$28-$AN$30)/($AN$31-$AN$30))</f>
        <v>6.6666666666666652E-2</v>
      </c>
      <c r="BT35">
        <f>1-(($AN$31-$AO$31)/($AO$32-$AO$31))</f>
        <v>0.43999999999999995</v>
      </c>
      <c r="BU35">
        <f>(($AP$31-$AO$32)/($AO$33-$AO$32))</f>
        <v>7.6923076923076927E-2</v>
      </c>
      <c r="BV35">
        <f>(($AQ$28-$AO$31)/($AO$32-$AO$31))</f>
        <v>0.48</v>
      </c>
      <c r="BW35">
        <f>1-(($AN$31-$AP$30)/($AP$31-$AP$30))</f>
        <v>0.43333333333333335</v>
      </c>
      <c r="BX35">
        <f>(($AO$31-$AP$30)/($AP$31-$AP$30))</f>
        <v>0.1</v>
      </c>
      <c r="BY35">
        <f>(($AQ$28-$AP$30)/($AP$31-$AP$30))</f>
        <v>0.5</v>
      </c>
      <c r="BZ35">
        <f>(($AN$31-$AQ$28)/($AQ$29-$AQ$28))</f>
        <v>8.3333333333333329E-2</v>
      </c>
      <c r="CA35">
        <f>1-(($AO$32-$AQ$28)/($AQ$29-$AQ$28))</f>
        <v>0.45833333333333337</v>
      </c>
      <c r="CB35">
        <f>1-(($AP$31-$AQ$28)/($AQ$29-$AQ$28))</f>
        <v>0.375</v>
      </c>
    </row>
    <row r="36" spans="1:80" x14ac:dyDescent="0.25">
      <c r="A36">
        <v>35</v>
      </c>
      <c r="D36">
        <v>111.47042</v>
      </c>
      <c r="E36" s="2">
        <v>2</v>
      </c>
      <c r="F36">
        <v>101.33168500000001</v>
      </c>
      <c r="G36" s="3">
        <v>3</v>
      </c>
      <c r="P36">
        <v>2</v>
      </c>
      <c r="Q36" t="str">
        <f>CONCATENATE(C36,E36,G36,I36)</f>
        <v>23</v>
      </c>
      <c r="R36">
        <v>3</v>
      </c>
      <c r="X36" t="s">
        <v>281</v>
      </c>
      <c r="Y36" t="s">
        <v>266</v>
      </c>
      <c r="AN36">
        <v>857</v>
      </c>
      <c r="AO36">
        <v>842</v>
      </c>
      <c r="AP36">
        <v>869</v>
      </c>
      <c r="AQ36">
        <v>929</v>
      </c>
      <c r="AT36">
        <f>(($AO$32-$AN$31)/($AN$32-$AN$31))</f>
        <v>0.42307692307692307</v>
      </c>
      <c r="AU36">
        <f>(($AP$31-$AN$31)/($AN$32-$AN$31))</f>
        <v>0.5</v>
      </c>
      <c r="AV36">
        <f>(($AQ$29-$AN$31)/($AN$32-$AN$31))</f>
        <v>0.84615384615384615</v>
      </c>
      <c r="AW36">
        <f>(($AN$32-$AO$32)/($AO$33-$AO$32))</f>
        <v>0.57692307692307687</v>
      </c>
      <c r="AX36">
        <f>(($AP$32-$AO$33)/($AO$34-$AO$33))</f>
        <v>8.3333333333333329E-2</v>
      </c>
      <c r="AY36">
        <f>(($AQ$29-$AO$32)/($AO$33-$AO$32))</f>
        <v>0.42307692307692307</v>
      </c>
      <c r="AZ36">
        <f>(($AN$32-$AP$31)/($AP$32-$AP$31))</f>
        <v>0.5</v>
      </c>
      <c r="BA36">
        <f>(($AO$32-$AP$30)/($AP$31-$AP$30))</f>
        <v>0.93333333333333335</v>
      </c>
      <c r="BB36">
        <f>(($AQ$29-$AP$31)/($AP$32-$AP$31))</f>
        <v>0.34615384615384615</v>
      </c>
      <c r="BC36">
        <f>(($AN$32-$AQ$29)/($AQ$30-$AQ$29))</f>
        <v>0.14814814814814814</v>
      </c>
      <c r="BD36">
        <f>(($AO$33-$AQ$29)/($AQ$30-$AQ$29))</f>
        <v>0.55555555555555558</v>
      </c>
      <c r="BE36">
        <f>(($AP$32-$AQ$29)/($AQ$30-$AQ$29))</f>
        <v>0.62962962962962965</v>
      </c>
      <c r="BG36">
        <v>3</v>
      </c>
      <c r="BH36">
        <v>213</v>
      </c>
      <c r="BI36">
        <f>($BH$45-$BH$42)/200</f>
        <v>9.5000000000000001E-2</v>
      </c>
      <c r="BQ36">
        <f>(($AO$32-$AN$31)/($AN$32-$AN$31))</f>
        <v>0.42307692307692307</v>
      </c>
      <c r="BR36">
        <f>(($AP$31-$AN$31)/($AN$32-$AN$31))</f>
        <v>0.5</v>
      </c>
      <c r="BS36">
        <f>1-(($AQ$29-$AN$31)/($AN$32-$AN$31))</f>
        <v>0.15384615384615385</v>
      </c>
      <c r="BT36">
        <f>1-(($AN$32-$AO$32)/($AO$33-$AO$32))</f>
        <v>0.42307692307692313</v>
      </c>
      <c r="BU36">
        <f>(($AP$32-$AO$33)/($AO$34-$AO$33))</f>
        <v>8.3333333333333329E-2</v>
      </c>
      <c r="BV36">
        <f>(($AQ$29-$AO$32)/($AO$33-$AO$32))</f>
        <v>0.42307692307692307</v>
      </c>
      <c r="BW36">
        <f>(($AN$32-$AP$31)/($AP$32-$AP$31))</f>
        <v>0.5</v>
      </c>
      <c r="BX36">
        <f>1-(($AO$32-$AP$30)/($AP$31-$AP$30))</f>
        <v>6.6666666666666652E-2</v>
      </c>
      <c r="BY36">
        <f>(($AQ$29-$AP$31)/($AP$32-$AP$31))</f>
        <v>0.34615384615384615</v>
      </c>
      <c r="BZ36">
        <f>(($AN$32-$AQ$29)/($AQ$30-$AQ$29))</f>
        <v>0.14814814814814814</v>
      </c>
      <c r="CA36">
        <f>1-(($AO$33-$AQ$29)/($AQ$30-$AQ$29))</f>
        <v>0.44444444444444442</v>
      </c>
      <c r="CB36">
        <f>1-(($AP$32-$AQ$29)/($AQ$30-$AQ$29))</f>
        <v>0.37037037037037035</v>
      </c>
    </row>
    <row r="37" spans="1:80" x14ac:dyDescent="0.25">
      <c r="A37">
        <v>36</v>
      </c>
      <c r="D37">
        <v>111.48057800000001</v>
      </c>
      <c r="E37" s="2">
        <v>2</v>
      </c>
      <c r="F37">
        <v>101.312735</v>
      </c>
      <c r="G37" s="3">
        <v>3</v>
      </c>
      <c r="P37">
        <v>2</v>
      </c>
      <c r="Q37" t="str">
        <f>CONCATENATE(C37,E37,G37,I37)</f>
        <v>23</v>
      </c>
      <c r="R37" t="s">
        <v>22</v>
      </c>
      <c r="X37" t="s">
        <v>281</v>
      </c>
      <c r="Y37" t="s">
        <v>263</v>
      </c>
      <c r="AN37">
        <v>880</v>
      </c>
      <c r="AO37">
        <v>866</v>
      </c>
      <c r="AP37">
        <v>894</v>
      </c>
      <c r="AQ37">
        <v>947</v>
      </c>
      <c r="AT37">
        <f>(($AO$33-$AN$32)/($AN$33-$AN$32))</f>
        <v>0.44</v>
      </c>
      <c r="AU37">
        <f>(($AP$32-$AN$32)/($AN$33-$AN$32))</f>
        <v>0.52</v>
      </c>
      <c r="AV37">
        <f>(($AQ$30-$AN$32)/($AN$33-$AN$32))</f>
        <v>0.92</v>
      </c>
      <c r="AW37">
        <f>(($AN$33-$AO$33)/($AO$34-$AO$33))</f>
        <v>0.58333333333333337</v>
      </c>
      <c r="AX37">
        <f>(($AP$33-$AO$34)/($AO$35-$AO$34))</f>
        <v>0.12</v>
      </c>
      <c r="AY37">
        <f>(($AQ$30-$AO$33)/($AO$34-$AO$33))</f>
        <v>0.5</v>
      </c>
      <c r="AZ37">
        <f>(($AN$33-$AP$32)/($AP$33-$AP$32))</f>
        <v>0.48</v>
      </c>
      <c r="BA37">
        <f>(($AO$33-$AP$31)/($AP$32-$AP$31))</f>
        <v>0.92307692307692313</v>
      </c>
      <c r="BB37">
        <f>(($AQ$30-$AP$32)/($AP$33-$AP$32))</f>
        <v>0.4</v>
      </c>
      <c r="BC37">
        <f>(($AN$33-$AQ$30)/($AQ$31-$AQ$30))</f>
        <v>8.6956521739130432E-2</v>
      </c>
      <c r="BD37">
        <f>(($AO$34-$AQ$30)/($AQ$31-$AQ$30))</f>
        <v>0.52173913043478259</v>
      </c>
      <c r="BE37">
        <f>(($AP$33-$AQ$30)/($AQ$31-$AQ$30))</f>
        <v>0.65217391304347827</v>
      </c>
      <c r="BG37" t="s">
        <v>22</v>
      </c>
      <c r="BH37">
        <v>213</v>
      </c>
      <c r="BI37">
        <f>($BH$46-$BH$43)/200</f>
        <v>0.115</v>
      </c>
      <c r="BQ37">
        <f>(($AO$33-$AN$32)/($AN$33-$AN$32))</f>
        <v>0.44</v>
      </c>
      <c r="BR37">
        <f>1-(($AP$32-$AN$32)/($AN$33-$AN$32))</f>
        <v>0.48</v>
      </c>
      <c r="BS37">
        <f>1-(($AQ$30-$AN$32)/($AN$33-$AN$32))</f>
        <v>7.999999999999996E-2</v>
      </c>
      <c r="BT37">
        <f>1-(($AN$33-$AO$33)/($AO$34-$AO$33))</f>
        <v>0.41666666666666663</v>
      </c>
      <c r="BU37">
        <f>(($AP$33-$AO$34)/($AO$35-$AO$34))</f>
        <v>0.12</v>
      </c>
      <c r="BV37">
        <f>(($AQ$30-$AO$33)/($AO$34-$AO$33))</f>
        <v>0.5</v>
      </c>
      <c r="BW37">
        <f>(($AN$33-$AP$32)/($AP$33-$AP$32))</f>
        <v>0.48</v>
      </c>
      <c r="BX37">
        <f>1-(($AO$33-$AP$31)/($AP$32-$AP$31))</f>
        <v>7.6923076923076872E-2</v>
      </c>
      <c r="BY37">
        <f>(($AQ$30-$AP$32)/($AP$33-$AP$32))</f>
        <v>0.4</v>
      </c>
      <c r="BZ37">
        <f>(($AN$33-$AQ$30)/($AQ$31-$AQ$30))</f>
        <v>8.6956521739130432E-2</v>
      </c>
      <c r="CA37">
        <f>1-(($AO$34-$AQ$30)/($AQ$31-$AQ$30))</f>
        <v>0.47826086956521741</v>
      </c>
      <c r="CB37">
        <f>1-(($AP$33-$AQ$30)/($AQ$31-$AQ$30))</f>
        <v>0.34782608695652173</v>
      </c>
    </row>
    <row r="38" spans="1:80" x14ac:dyDescent="0.25">
      <c r="A38">
        <v>37</v>
      </c>
      <c r="D38">
        <v>111.502154</v>
      </c>
      <c r="E38" s="2">
        <v>2</v>
      </c>
      <c r="F38">
        <v>101.32552600000001</v>
      </c>
      <c r="G38" s="3">
        <v>3</v>
      </c>
      <c r="P38">
        <v>2</v>
      </c>
      <c r="Q38" t="str">
        <f>CONCATENATE(C38,E38,G38,I38)</f>
        <v>23</v>
      </c>
      <c r="R38" t="s">
        <v>22</v>
      </c>
      <c r="X38" t="s">
        <v>281</v>
      </c>
      <c r="Y38" t="s">
        <v>264</v>
      </c>
      <c r="AN38">
        <v>901</v>
      </c>
      <c r="AO38">
        <v>889</v>
      </c>
      <c r="AP38">
        <v>916</v>
      </c>
      <c r="AQ38">
        <v>976</v>
      </c>
      <c r="AT38">
        <f>(($AO$34-$AN$33)/($AN$34-$AN$33))</f>
        <v>0.45454545454545453</v>
      </c>
      <c r="AU38">
        <f>(($AP$33-$AN$33)/($AN$34-$AN$33))</f>
        <v>0.59090909090909094</v>
      </c>
      <c r="AV38">
        <f>(($AQ$31-$AN$33)/($AN$34-$AN$33))</f>
        <v>0.95454545454545459</v>
      </c>
      <c r="AW38">
        <f>(($AN$34-$AO$34)/($AO$35-$AO$34))</f>
        <v>0.48</v>
      </c>
      <c r="AX38">
        <f>(($AP$34-$AO$35)/($AO$36-$AO$35))</f>
        <v>3.7037037037037035E-2</v>
      </c>
      <c r="AY38">
        <f>(($AQ$31-$AO$34)/($AO$35-$AO$34))</f>
        <v>0.44</v>
      </c>
      <c r="AZ38">
        <f>(($AN$34-$AP$33)/($AP$34-$AP$33))</f>
        <v>0.39130434782608697</v>
      </c>
      <c r="BA38">
        <f>(($AO$34-$AP$32)/($AP$33-$AP$32))</f>
        <v>0.88</v>
      </c>
      <c r="BB38">
        <f>(($AQ$31-$AP$33)/($AP$34-$AP$33))</f>
        <v>0.34782608695652173</v>
      </c>
      <c r="BC38">
        <f>(($AN$34-$AQ$31)/($AQ$32-$AQ$31))</f>
        <v>0.04</v>
      </c>
      <c r="BD38">
        <f>(($AO$35-$AQ$31)/($AQ$32-$AQ$31))</f>
        <v>0.56000000000000005</v>
      </c>
      <c r="BE38">
        <f>(($AP$34-$AQ$31)/($AQ$32-$AQ$31))</f>
        <v>0.6</v>
      </c>
      <c r="BG38" t="s">
        <v>22</v>
      </c>
      <c r="BH38">
        <v>215</v>
      </c>
      <c r="BI38">
        <f>($BH$47-$BH$44)/200</f>
        <v>7.0000000000000007E-2</v>
      </c>
      <c r="BQ38">
        <f>(($AO$34-$AN$33)/($AN$34-$AN$33))</f>
        <v>0.45454545454545453</v>
      </c>
      <c r="BR38">
        <f>1-(($AP$33-$AN$33)/($AN$34-$AN$33))</f>
        <v>0.40909090909090906</v>
      </c>
      <c r="BS38">
        <f>1-(($AQ$31-$AN$33)/($AN$34-$AN$33))</f>
        <v>4.5454545454545414E-2</v>
      </c>
      <c r="BT38">
        <f>(($AN$34-$AO$34)/($AO$35-$AO$34))</f>
        <v>0.48</v>
      </c>
      <c r="BU38">
        <f>(($AP$34-$AO$35)/($AO$36-$AO$35))</f>
        <v>3.7037037037037035E-2</v>
      </c>
      <c r="BV38">
        <f>(($AQ$31-$AO$34)/($AO$35-$AO$34))</f>
        <v>0.44</v>
      </c>
      <c r="BW38">
        <f>(($AN$34-$AP$33)/($AP$34-$AP$33))</f>
        <v>0.39130434782608697</v>
      </c>
      <c r="BX38">
        <f>1-(($AO$34-$AP$32)/($AP$33-$AP$32))</f>
        <v>0.12</v>
      </c>
      <c r="BY38">
        <f>(($AQ$31-$AP$33)/($AP$34-$AP$33))</f>
        <v>0.34782608695652173</v>
      </c>
      <c r="BZ38">
        <f>(($AN$34-$AQ$31)/($AQ$32-$AQ$31))</f>
        <v>0.04</v>
      </c>
      <c r="CA38">
        <f>1-(($AO$35-$AQ$31)/($AQ$32-$AQ$31))</f>
        <v>0.43999999999999995</v>
      </c>
      <c r="CB38">
        <f>1-(($AP$34-$AQ$31)/($AQ$32-$AQ$31))</f>
        <v>0.4</v>
      </c>
    </row>
    <row r="39" spans="1:80" x14ac:dyDescent="0.25">
      <c r="A39">
        <v>38</v>
      </c>
      <c r="D39">
        <v>111.48510300000001</v>
      </c>
      <c r="E39" s="2">
        <v>2</v>
      </c>
      <c r="F39">
        <v>101.33531500000001</v>
      </c>
      <c r="G39" s="3">
        <v>3</v>
      </c>
      <c r="P39">
        <v>2</v>
      </c>
      <c r="Q39" t="str">
        <f>CONCATENATE(C39,E39,G39,I39)</f>
        <v>23</v>
      </c>
      <c r="R39">
        <v>2</v>
      </c>
      <c r="X39" t="s">
        <v>282</v>
      </c>
      <c r="Y39" t="s">
        <v>267</v>
      </c>
      <c r="AB39" t="s">
        <v>281</v>
      </c>
      <c r="AC39" t="str">
        <f>CONCATENATE($R39,$R40,$R41,$R42)</f>
        <v>2413</v>
      </c>
      <c r="AN39">
        <v>927</v>
      </c>
      <c r="AO39">
        <v>915</v>
      </c>
      <c r="AP39">
        <v>944</v>
      </c>
      <c r="AQ39">
        <v>1002</v>
      </c>
      <c r="AT39">
        <f>(($AO$35-$AN$34)/($AN$35-$AN$34))</f>
        <v>0.4642857142857143</v>
      </c>
      <c r="AU39">
        <f>(($AP$34-$AN$34)/($AN$35-$AN$34))</f>
        <v>0.5</v>
      </c>
      <c r="AV39">
        <f>(($AQ$32-$AN$34)/($AN$35-$AN$34))</f>
        <v>0.8571428571428571</v>
      </c>
      <c r="AW39">
        <f>(($AN$35-$AO$35)/($AO$36-$AO$35))</f>
        <v>0.55555555555555558</v>
      </c>
      <c r="AX39">
        <f>(($AP$35-$AO$36)/($AO$37-$AO$36))</f>
        <v>8.3333333333333329E-2</v>
      </c>
      <c r="AY39">
        <f>(($AQ$32-$AO$35)/($AO$36-$AO$35))</f>
        <v>0.40740740740740738</v>
      </c>
      <c r="AZ39">
        <f>(($AN$35-$AP$34)/($AP$35-$AP$34))</f>
        <v>0.5</v>
      </c>
      <c r="BA39">
        <f>(($AO$35-$AP$33)/($AP$34-$AP$33))</f>
        <v>0.95652173913043481</v>
      </c>
      <c r="BB39">
        <f>(($AQ$32-$AP$34)/($AP$35-$AP$34))</f>
        <v>0.35714285714285715</v>
      </c>
      <c r="BC39">
        <f>(($AN$35-$AQ$32)/($AQ$33-$AQ$32))</f>
        <v>0.16</v>
      </c>
      <c r="BD39">
        <f>(($AO$36-$AQ$32)/($AQ$33-$AQ$32))</f>
        <v>0.64</v>
      </c>
      <c r="BE39">
        <f>(($AP$35-$AQ$32)/($AQ$33-$AQ$32))</f>
        <v>0.72</v>
      </c>
      <c r="BG39">
        <v>2</v>
      </c>
      <c r="BH39">
        <v>216</v>
      </c>
      <c r="BI39">
        <f>($BH$48-$BH$45)/200</f>
        <v>0.115</v>
      </c>
      <c r="BQ39">
        <f>(($AO$35-$AN$34)/($AN$35-$AN$34))</f>
        <v>0.4642857142857143</v>
      </c>
      <c r="BR39">
        <f>(($AP$34-$AN$34)/($AN$35-$AN$34))</f>
        <v>0.5</v>
      </c>
      <c r="BS39">
        <f>1-(($AQ$32-$AN$34)/($AN$35-$AN$34))</f>
        <v>0.1428571428571429</v>
      </c>
      <c r="BT39">
        <f>1-(($AN$35-$AO$35)/($AO$36-$AO$35))</f>
        <v>0.44444444444444442</v>
      </c>
      <c r="BU39">
        <f>(($AP$35-$AO$36)/($AO$37-$AO$36))</f>
        <v>8.3333333333333329E-2</v>
      </c>
      <c r="BV39">
        <f>(($AQ$32-$AO$35)/($AO$36-$AO$35))</f>
        <v>0.40740740740740738</v>
      </c>
      <c r="BW39">
        <f>(($AN$35-$AP$34)/($AP$35-$AP$34))</f>
        <v>0.5</v>
      </c>
      <c r="BX39">
        <f>1-(($AO$35-$AP$33)/($AP$34-$AP$33))</f>
        <v>4.3478260869565188E-2</v>
      </c>
      <c r="BY39">
        <f>(($AQ$32-$AP$34)/($AP$35-$AP$34))</f>
        <v>0.35714285714285715</v>
      </c>
      <c r="BZ39">
        <f>(($AN$35-$AQ$32)/($AQ$33-$AQ$32))</f>
        <v>0.16</v>
      </c>
      <c r="CA39">
        <f>1-(($AO$36-$AQ$32)/($AQ$33-$AQ$32))</f>
        <v>0.36</v>
      </c>
      <c r="CB39">
        <f>1-(($AP$35-$AQ$32)/($AQ$33-$AQ$32))</f>
        <v>0.28000000000000003</v>
      </c>
    </row>
    <row r="40" spans="1:80" x14ac:dyDescent="0.25">
      <c r="A40">
        <v>39</v>
      </c>
      <c r="D40">
        <v>111.45147200000001</v>
      </c>
      <c r="E40" s="2">
        <v>2</v>
      </c>
      <c r="F40">
        <v>101.342105</v>
      </c>
      <c r="G40" s="3">
        <v>3</v>
      </c>
      <c r="P40">
        <v>2</v>
      </c>
      <c r="Q40" t="str">
        <f>CONCATENATE(C40,E40,G40,I40)</f>
        <v>23</v>
      </c>
      <c r="R40">
        <v>4</v>
      </c>
      <c r="X40" t="s">
        <v>283</v>
      </c>
      <c r="Y40" t="s">
        <v>268</v>
      </c>
      <c r="AN40">
        <v>947</v>
      </c>
      <c r="AO40">
        <v>942</v>
      </c>
      <c r="AP40">
        <v>959</v>
      </c>
      <c r="AQ40">
        <v>1026</v>
      </c>
      <c r="AT40">
        <f>(($AO$36-$AN$35)/($AN$36-$AN$35))</f>
        <v>0.44444444444444442</v>
      </c>
      <c r="AU40">
        <f>(($AP$35-$AN$35)/($AN$36-$AN$35))</f>
        <v>0.51851851851851849</v>
      </c>
      <c r="AV40">
        <f>(($AQ$33-$AN$35)/($AN$36-$AN$35))</f>
        <v>0.77777777777777779</v>
      </c>
      <c r="AW40">
        <f>(($AN$36-$AO$36)/($AO$37-$AO$36))</f>
        <v>0.625</v>
      </c>
      <c r="AX40">
        <f>(($AP$36-$AO$37)/($AO$38-$AO$37))</f>
        <v>0.13043478260869565</v>
      </c>
      <c r="AY40">
        <f>(($AQ$33-$AO$36)/($AO$37-$AO$36))</f>
        <v>0.375</v>
      </c>
      <c r="AZ40">
        <f>(($AN$36-$AP$35)/($AP$36-$AP$35))</f>
        <v>0.52</v>
      </c>
      <c r="BA40">
        <f>(($AO$36-$AP$34)/($AP$35-$AP$34))</f>
        <v>0.9285714285714286</v>
      </c>
      <c r="BB40">
        <f>(($AQ$33-$AP$35)/($AP$36-$AP$35))</f>
        <v>0.28000000000000003</v>
      </c>
      <c r="BC40">
        <f>(($AN$36-$AQ$33)/($AQ$34-$AQ$33))</f>
        <v>0.2857142857142857</v>
      </c>
      <c r="BD40">
        <f>(($AO$37-$AQ$33)/($AQ$34-$AQ$33))</f>
        <v>0.7142857142857143</v>
      </c>
      <c r="BE40">
        <f>(($AP$36-$AQ$33)/($AQ$34-$AQ$33))</f>
        <v>0.8571428571428571</v>
      </c>
      <c r="BG40">
        <v>4</v>
      </c>
      <c r="BH40">
        <v>229</v>
      </c>
      <c r="BI40">
        <f>($BH$49-$BH$46)/200</f>
        <v>9.5000000000000001E-2</v>
      </c>
      <c r="BQ40">
        <f>(($AO$36-$AN$35)/($AN$36-$AN$35))</f>
        <v>0.44444444444444442</v>
      </c>
      <c r="BR40">
        <f>1-(($AP$35-$AN$35)/($AN$36-$AN$35))</f>
        <v>0.48148148148148151</v>
      </c>
      <c r="BS40">
        <f>1-(($AQ$33-$AN$35)/($AN$36-$AN$35))</f>
        <v>0.22222222222222221</v>
      </c>
      <c r="BT40">
        <f>1-(($AN$36-$AO$36)/($AO$37-$AO$36))</f>
        <v>0.375</v>
      </c>
      <c r="BU40">
        <f>(($AP$36-$AO$37)/($AO$38-$AO$37))</f>
        <v>0.13043478260869565</v>
      </c>
      <c r="BV40">
        <f>(($AQ$33-$AO$36)/($AO$37-$AO$36))</f>
        <v>0.375</v>
      </c>
      <c r="BW40">
        <f>1-(($AN$36-$AP$35)/($AP$36-$AP$35))</f>
        <v>0.48</v>
      </c>
      <c r="BX40">
        <f>1-(($AO$36-$AP$34)/($AP$35-$AP$34))</f>
        <v>7.1428571428571397E-2</v>
      </c>
      <c r="BY40">
        <f>(($AQ$33-$AP$35)/($AP$36-$AP$35))</f>
        <v>0.28000000000000003</v>
      </c>
      <c r="BZ40">
        <f>(($AN$36-$AQ$33)/($AQ$34-$AQ$33))</f>
        <v>0.2857142857142857</v>
      </c>
      <c r="CA40">
        <f>1-(($AO$37-$AQ$33)/($AQ$34-$AQ$33))</f>
        <v>0.2857142857142857</v>
      </c>
      <c r="CB40">
        <f>1-(($AP$36-$AQ$33)/($AQ$34-$AQ$33))</f>
        <v>0.1428571428571429</v>
      </c>
    </row>
    <row r="41" spans="1:80" x14ac:dyDescent="0.25">
      <c r="A41">
        <v>40</v>
      </c>
      <c r="D41">
        <v>111.44347300000001</v>
      </c>
      <c r="E41" s="2">
        <v>2</v>
      </c>
      <c r="F41">
        <v>101.29047300000001</v>
      </c>
      <c r="G41" s="3">
        <v>3</v>
      </c>
      <c r="P41">
        <v>2</v>
      </c>
      <c r="Q41" t="str">
        <f>CONCATENATE(C41,E41,G41,I41)</f>
        <v>23</v>
      </c>
      <c r="R41">
        <v>1</v>
      </c>
      <c r="X41" t="s">
        <v>283</v>
      </c>
      <c r="Y41" t="s">
        <v>269</v>
      </c>
      <c r="AN41">
        <v>975</v>
      </c>
      <c r="AO41">
        <v>963</v>
      </c>
      <c r="AP41">
        <v>985</v>
      </c>
      <c r="AQ41">
        <v>1049</v>
      </c>
      <c r="AT41">
        <f>(($AO$37-$AN$36)/($AN$37-$AN$36))</f>
        <v>0.39130434782608697</v>
      </c>
      <c r="AU41">
        <f>(($AP$36-$AN$36)/($AN$37-$AN$36))</f>
        <v>0.52173913043478259</v>
      </c>
      <c r="AV41">
        <f>(($AQ$34-$AN$36)/($AN$37-$AN$36))</f>
        <v>0.65217391304347827</v>
      </c>
      <c r="AW41">
        <f>(($AN$37-$AO$37)/($AO$38-$AO$37))</f>
        <v>0.60869565217391308</v>
      </c>
      <c r="AX41">
        <f>(($AP$37-$AO$38)/($AO$39-$AO$38))</f>
        <v>0.19230769230769232</v>
      </c>
      <c r="AY41">
        <f>(($AQ$34-$AO$37)/($AO$38-$AO$37))</f>
        <v>0.2608695652173913</v>
      </c>
      <c r="AZ41">
        <f>(($AN$37-$AP$36)/($AP$37-$AP$36))</f>
        <v>0.44</v>
      </c>
      <c r="BA41">
        <f>(($AO$37-$AP$35)/($AP$36-$AP$35))</f>
        <v>0.88</v>
      </c>
      <c r="BB41">
        <f>(($AQ$34-$AP$36)/($AP$37-$AP$36))</f>
        <v>0.12</v>
      </c>
      <c r="BC41">
        <f>(($AN$37-$AQ$34)/($AQ$35-$AQ$34))</f>
        <v>0.29629629629629628</v>
      </c>
      <c r="BD41">
        <f>(($AO$38-$AQ$34)/($AQ$35-$AQ$34))</f>
        <v>0.62962962962962965</v>
      </c>
      <c r="BE41">
        <f>(($AP$37-$AQ$34)/($AQ$35-$AQ$34))</f>
        <v>0.81481481481481477</v>
      </c>
      <c r="BG41">
        <v>1</v>
      </c>
      <c r="BH41">
        <v>233</v>
      </c>
      <c r="BI41">
        <f>($BH$50-$BH$47)/200</f>
        <v>0.09</v>
      </c>
      <c r="BQ41">
        <f>(($AO$37-$AN$36)/($AN$37-$AN$36))</f>
        <v>0.39130434782608697</v>
      </c>
      <c r="BR41">
        <f>1-(($AP$36-$AN$36)/($AN$37-$AN$36))</f>
        <v>0.47826086956521741</v>
      </c>
      <c r="BS41">
        <f>1-(($AQ$34-$AN$36)/($AN$37-$AN$36))</f>
        <v>0.34782608695652173</v>
      </c>
      <c r="BT41">
        <f>1-(($AN$37-$AO$37)/($AO$38-$AO$37))</f>
        <v>0.39130434782608692</v>
      </c>
      <c r="BU41">
        <f>(($AP$37-$AO$38)/($AO$39-$AO$38))</f>
        <v>0.19230769230769232</v>
      </c>
      <c r="BV41">
        <f>(($AQ$34-$AO$37)/($AO$38-$AO$37))</f>
        <v>0.2608695652173913</v>
      </c>
      <c r="BW41">
        <f>(($AN$37-$AP$36)/($AP$37-$AP$36))</f>
        <v>0.44</v>
      </c>
      <c r="BX41">
        <f>1-(($AO$37-$AP$35)/($AP$36-$AP$35))</f>
        <v>0.12</v>
      </c>
      <c r="BY41">
        <f>(($AQ$34-$AP$36)/($AP$37-$AP$36))</f>
        <v>0.12</v>
      </c>
      <c r="BZ41">
        <f>(($AN$37-$AQ$34)/($AQ$35-$AQ$34))</f>
        <v>0.29629629629629628</v>
      </c>
      <c r="CA41">
        <f>1-(($AO$38-$AQ$34)/($AQ$35-$AQ$34))</f>
        <v>0.37037037037037035</v>
      </c>
      <c r="CB41">
        <f>1-(($AP$37-$AQ$34)/($AQ$35-$AQ$34))</f>
        <v>0.18518518518518523</v>
      </c>
    </row>
    <row r="42" spans="1:80" x14ac:dyDescent="0.25">
      <c r="A42">
        <v>41</v>
      </c>
      <c r="D42">
        <v>111.48236700000001</v>
      </c>
      <c r="E42" s="2">
        <v>2</v>
      </c>
      <c r="F42">
        <v>101.28152700000001</v>
      </c>
      <c r="G42" s="3">
        <v>3</v>
      </c>
      <c r="H42">
        <v>108.40889300000001</v>
      </c>
      <c r="I42" s="4">
        <v>4</v>
      </c>
      <c r="P42">
        <v>3</v>
      </c>
      <c r="Q42" t="str">
        <f>CONCATENATE(C42,E42,G42,I42)</f>
        <v>234</v>
      </c>
      <c r="R42">
        <v>3</v>
      </c>
      <c r="X42" t="s">
        <v>283</v>
      </c>
      <c r="Y42" t="s">
        <v>270</v>
      </c>
      <c r="AN42">
        <v>999</v>
      </c>
      <c r="AO42">
        <v>988</v>
      </c>
      <c r="AP42">
        <v>1007</v>
      </c>
      <c r="AQ42">
        <v>1073</v>
      </c>
      <c r="AT42">
        <f>(($AO$38-$AN$37)/($AN$38-$AN$37))</f>
        <v>0.42857142857142855</v>
      </c>
      <c r="AU42">
        <f>(($AP$37-$AN$37)/($AN$38-$AN$37))</f>
        <v>0.66666666666666663</v>
      </c>
      <c r="AV42">
        <f>(($AQ$35-$AN$37)/($AN$38-$AN$37))</f>
        <v>0.90476190476190477</v>
      </c>
      <c r="AW42">
        <f>(($AN$38-$AO$38)/($AO$39-$AO$38))</f>
        <v>0.46153846153846156</v>
      </c>
      <c r="AX42">
        <f>(($AP$38-$AO$39)/($AO$40-$AO$39))</f>
        <v>3.7037037037037035E-2</v>
      </c>
      <c r="AY42">
        <f>(($AQ$35-$AO$38)/($AO$39-$AO$38))</f>
        <v>0.38461538461538464</v>
      </c>
      <c r="AZ42">
        <f>(($AN$38-$AP$37)/($AP$38-$AP$37))</f>
        <v>0.31818181818181818</v>
      </c>
      <c r="BA42">
        <f>(($AO$38-$AP$36)/($AP$37-$AP$36))</f>
        <v>0.8</v>
      </c>
      <c r="BB42">
        <f>(($AQ$35-$AP$37)/($AP$38-$AP$37))</f>
        <v>0.22727272727272727</v>
      </c>
      <c r="BC42">
        <f>(($AN$38-$AQ$35)/($AQ$36-$AQ$35))</f>
        <v>6.6666666666666666E-2</v>
      </c>
      <c r="BD42">
        <f>(($AO$39-$AQ$35)/($AQ$36-$AQ$35))</f>
        <v>0.53333333333333333</v>
      </c>
      <c r="BE42">
        <f>(($AP$38-$AQ$35)/($AQ$36-$AQ$35))</f>
        <v>0.56666666666666665</v>
      </c>
      <c r="BG42">
        <v>3</v>
      </c>
      <c r="BH42">
        <v>244</v>
      </c>
      <c r="BI42">
        <f>($BH$51-$BH$48)/200</f>
        <v>7.0000000000000007E-2</v>
      </c>
      <c r="BQ42">
        <f>(($AO$38-$AN$37)/($AN$38-$AN$37))</f>
        <v>0.42857142857142855</v>
      </c>
      <c r="BR42">
        <f>1-(($AP$37-$AN$37)/($AN$38-$AN$37))</f>
        <v>0.33333333333333337</v>
      </c>
      <c r="BS42">
        <f>1-(($AQ$35-$AN$37)/($AN$38-$AN$37))</f>
        <v>9.5238095238095233E-2</v>
      </c>
      <c r="BT42">
        <f>(($AN$38-$AO$38)/($AO$39-$AO$38))</f>
        <v>0.46153846153846156</v>
      </c>
      <c r="BU42">
        <f>(($AP$38-$AO$39)/($AO$40-$AO$39))</f>
        <v>3.7037037037037035E-2</v>
      </c>
      <c r="BV42">
        <f>(($AQ$35-$AO$38)/($AO$39-$AO$38))</f>
        <v>0.38461538461538464</v>
      </c>
      <c r="BW42">
        <f>(($AN$38-$AP$37)/($AP$38-$AP$37))</f>
        <v>0.31818181818181818</v>
      </c>
      <c r="BX42">
        <f>1-(($AO$38-$AP$36)/($AP$37-$AP$36))</f>
        <v>0.19999999999999996</v>
      </c>
      <c r="BY42">
        <f>(($AQ$35-$AP$37)/($AP$38-$AP$37))</f>
        <v>0.22727272727272727</v>
      </c>
      <c r="BZ42">
        <f>(($AN$38-$AQ$35)/($AQ$36-$AQ$35))</f>
        <v>6.6666666666666666E-2</v>
      </c>
      <c r="CA42">
        <f>1-(($AO$39-$AQ$35)/($AQ$36-$AQ$35))</f>
        <v>0.46666666666666667</v>
      </c>
      <c r="CB42">
        <f>1-(($AP$38-$AQ$35)/($AQ$36-$AQ$35))</f>
        <v>0.43333333333333335</v>
      </c>
    </row>
    <row r="43" spans="1:80" x14ac:dyDescent="0.25">
      <c r="A43">
        <v>42</v>
      </c>
      <c r="F43">
        <v>101.29484300000001</v>
      </c>
      <c r="G43" s="3">
        <v>3</v>
      </c>
      <c r="H43">
        <v>108.45721</v>
      </c>
      <c r="I43" s="4">
        <v>4</v>
      </c>
      <c r="P43">
        <v>2</v>
      </c>
      <c r="Q43" t="str">
        <f>CONCATENATE(C43,E43,G43,I43)</f>
        <v>34</v>
      </c>
      <c r="R43">
        <v>2</v>
      </c>
      <c r="X43" t="s">
        <v>283</v>
      </c>
      <c r="Y43" t="s">
        <v>271</v>
      </c>
      <c r="AB43" t="s">
        <v>281</v>
      </c>
      <c r="AC43" t="str">
        <f>CONCATENATE($R43,$R44,$R45,$R46)</f>
        <v>2413</v>
      </c>
      <c r="AN43">
        <v>1023</v>
      </c>
      <c r="AO43">
        <v>1012</v>
      </c>
      <c r="AP43">
        <v>1030</v>
      </c>
      <c r="AQ43">
        <v>1098</v>
      </c>
      <c r="AT43">
        <f>(($AO$39-$AN$38)/($AN$39-$AN$38))</f>
        <v>0.53846153846153844</v>
      </c>
      <c r="AU43">
        <f>(($AP$38-$AN$38)/($AN$39-$AN$38))</f>
        <v>0.57692307692307687</v>
      </c>
      <c r="AW43">
        <f>(($AN$39-$AO$39)/($AO$40-$AO$39))</f>
        <v>0.44444444444444442</v>
      </c>
      <c r="AY43">
        <f>(($AQ$36-$AO$39)/($AO$40-$AO$39))</f>
        <v>0.51851851851851849</v>
      </c>
      <c r="AZ43">
        <f>(($AN$39-$AP$38)/($AP$39-$AP$38))</f>
        <v>0.39285714285714285</v>
      </c>
      <c r="BA43">
        <f>(($AO$39-$AP$37)/($AP$38-$AP$37))</f>
        <v>0.95454545454545459</v>
      </c>
      <c r="BB43">
        <f>(($AQ$36-$AP$38)/($AP$39-$AP$38))</f>
        <v>0.4642857142857143</v>
      </c>
      <c r="BC43">
        <f>(($AN$39-$AQ$35)/($AQ$36-$AQ$35))</f>
        <v>0.93333333333333335</v>
      </c>
      <c r="BG43">
        <v>2</v>
      </c>
      <c r="BH43">
        <v>250</v>
      </c>
      <c r="BI43">
        <f>($BH$52-$BH$49)/200</f>
        <v>8.5000000000000006E-2</v>
      </c>
      <c r="BQ43">
        <f>1-(($AO$39-$AN$38)/($AN$39-$AN$38))</f>
        <v>0.46153846153846156</v>
      </c>
      <c r="BR43">
        <f>1-(($AP$38-$AN$38)/($AN$39-$AN$38))</f>
        <v>0.42307692307692313</v>
      </c>
      <c r="BT43">
        <f>(($AN$39-$AO$39)/($AO$40-$AO$39))</f>
        <v>0.44444444444444442</v>
      </c>
      <c r="BV43">
        <f>1-(($AQ$36-$AO$39)/($AO$40-$AO$39))</f>
        <v>0.48148148148148151</v>
      </c>
      <c r="BW43">
        <f>(($AN$39-$AP$38)/($AP$39-$AP$38))</f>
        <v>0.39285714285714285</v>
      </c>
      <c r="BX43">
        <f>1-(($AO$39-$AP$37)/($AP$38-$AP$37))</f>
        <v>4.5454545454545414E-2</v>
      </c>
      <c r="BY43">
        <f>(($AQ$36-$AP$38)/($AP$39-$AP$38))</f>
        <v>0.4642857142857143</v>
      </c>
      <c r="BZ43">
        <f>1-(($AN$39-$AQ$35)/($AQ$36-$AQ$35))</f>
        <v>6.6666666666666652E-2</v>
      </c>
    </row>
    <row r="44" spans="1:80" x14ac:dyDescent="0.25">
      <c r="A44">
        <v>43</v>
      </c>
      <c r="F44">
        <v>101.31684000000001</v>
      </c>
      <c r="G44" s="3">
        <v>3</v>
      </c>
      <c r="H44">
        <v>108.426997</v>
      </c>
      <c r="I44" s="4">
        <v>4</v>
      </c>
      <c r="P44">
        <v>2</v>
      </c>
      <c r="Q44" t="str">
        <f>CONCATENATE(C44,E44,G44,I44)</f>
        <v>34</v>
      </c>
      <c r="R44">
        <v>4</v>
      </c>
      <c r="X44" t="s">
        <v>283</v>
      </c>
      <c r="Y44" t="s">
        <v>268</v>
      </c>
      <c r="AN44">
        <v>1048</v>
      </c>
      <c r="AO44">
        <v>1036</v>
      </c>
      <c r="AP44">
        <v>1055</v>
      </c>
      <c r="AQ44">
        <v>1124</v>
      </c>
      <c r="BA44">
        <f>(($AO$40-$AP$38)/($AP$39-$AP$38))</f>
        <v>0.9285714285714286</v>
      </c>
      <c r="BG44">
        <v>4</v>
      </c>
      <c r="BH44">
        <v>262</v>
      </c>
      <c r="BI44">
        <f>($BH$53-$BH$50)/200</f>
        <v>0.1</v>
      </c>
      <c r="BX44">
        <f>1-(($AO$40-$AP$38)/($AP$39-$AP$38))</f>
        <v>7.1428571428571397E-2</v>
      </c>
    </row>
    <row r="45" spans="1:80" x14ac:dyDescent="0.25">
      <c r="A45">
        <v>44</v>
      </c>
      <c r="F45">
        <v>101.31684000000001</v>
      </c>
      <c r="G45" s="3">
        <v>3</v>
      </c>
      <c r="H45">
        <v>108.43957800000001</v>
      </c>
      <c r="I45" s="4">
        <v>4</v>
      </c>
      <c r="P45">
        <v>2</v>
      </c>
      <c r="Q45" t="str">
        <f>CONCATENATE(C45,E45,G45,I45)</f>
        <v>34</v>
      </c>
      <c r="R45">
        <v>1</v>
      </c>
      <c r="X45" t="s">
        <v>283</v>
      </c>
      <c r="Y45" t="s">
        <v>269</v>
      </c>
      <c r="AN45">
        <v>1071</v>
      </c>
      <c r="AO45">
        <v>1060</v>
      </c>
      <c r="AP45">
        <v>1078</v>
      </c>
      <c r="AQ45">
        <v>1147</v>
      </c>
      <c r="BG45">
        <v>1</v>
      </c>
      <c r="BH45">
        <v>263</v>
      </c>
      <c r="BI45">
        <f>($BH$54-$BH$51)/200</f>
        <v>0.08</v>
      </c>
    </row>
    <row r="46" spans="1:80" x14ac:dyDescent="0.25">
      <c r="A46">
        <v>45</v>
      </c>
      <c r="H46">
        <v>108.42694800000001</v>
      </c>
      <c r="I46" s="4">
        <v>4</v>
      </c>
      <c r="P46">
        <v>1</v>
      </c>
      <c r="Q46" t="str">
        <f>CONCATENATE(C46,E46,G46,I46)</f>
        <v>4</v>
      </c>
      <c r="R46">
        <v>3</v>
      </c>
      <c r="X46" t="s">
        <v>283</v>
      </c>
      <c r="Y46" t="s">
        <v>270</v>
      </c>
      <c r="AN46">
        <v>1098</v>
      </c>
      <c r="AO46">
        <v>1086</v>
      </c>
      <c r="AP46">
        <v>1104</v>
      </c>
      <c r="AQ46">
        <v>1175</v>
      </c>
      <c r="BG46">
        <v>3</v>
      </c>
      <c r="BH46">
        <v>273</v>
      </c>
      <c r="BI46">
        <f>($BH$55-$BH$52)/200</f>
        <v>7.4999999999999997E-2</v>
      </c>
    </row>
    <row r="47" spans="1:80" x14ac:dyDescent="0.25">
      <c r="A47">
        <v>46</v>
      </c>
      <c r="H47">
        <v>108.41626300000001</v>
      </c>
      <c r="I47" s="4">
        <v>4</v>
      </c>
      <c r="P47">
        <v>1</v>
      </c>
      <c r="Q47" t="str">
        <f>CONCATENATE(C47,E47,G47,I47)</f>
        <v>4</v>
      </c>
      <c r="R47">
        <v>2</v>
      </c>
      <c r="X47" t="s">
        <v>283</v>
      </c>
      <c r="Y47" t="s">
        <v>271</v>
      </c>
      <c r="AB47" t="s">
        <v>283</v>
      </c>
      <c r="AC47" t="str">
        <f>CONCATENATE($R47,$R48,$R49,$R50)</f>
        <v>2143</v>
      </c>
      <c r="AN47">
        <v>1121</v>
      </c>
      <c r="AO47">
        <v>1110</v>
      </c>
      <c r="AP47">
        <v>1129</v>
      </c>
      <c r="AQ47">
        <v>1205</v>
      </c>
      <c r="AT47">
        <f>(($AO$41-$AN$40)/($AN$41-$AN$40))</f>
        <v>0.5714285714285714</v>
      </c>
      <c r="AU47">
        <f>(($AP$40-$AN$40)/($AN$41-$AN$40))</f>
        <v>0.42857142857142855</v>
      </c>
      <c r="AV47">
        <f>(($AQ$37-$AN$40)/($AN$41-$AN$40))</f>
        <v>0</v>
      </c>
      <c r="AW47">
        <f>(($AN$41-$AO$41)/($AO$42-$AO$41))</f>
        <v>0.48</v>
      </c>
      <c r="AX47">
        <f>(($AP$41-$AO$41)/($AO$42-$AO$41))</f>
        <v>0.88</v>
      </c>
      <c r="AY47">
        <f>(($AQ$38-$AO$41)/($AO$42-$AO$41))</f>
        <v>0.52</v>
      </c>
      <c r="AZ47">
        <f>(($AN$41-$AP$40)/($AP$41-$AP$40))</f>
        <v>0.61538461538461542</v>
      </c>
      <c r="BA47">
        <f>(($AO$41-$AP$40)/($AP$41-$AP$40))</f>
        <v>0.15384615384615385</v>
      </c>
      <c r="BB47">
        <f>(($AQ$38-$AP$40)/($AP$41-$AP$40))</f>
        <v>0.65384615384615385</v>
      </c>
      <c r="BC47">
        <f>(($AN$40-$AQ$37)/($AQ$38-$AQ$37))</f>
        <v>0</v>
      </c>
      <c r="BD47">
        <f>(($AO$41-$AQ$37)/($AQ$38-$AQ$37))</f>
        <v>0.55172413793103448</v>
      </c>
      <c r="BE47">
        <f>(($AP$40-$AQ$37)/($AQ$38-$AQ$37))</f>
        <v>0.41379310344827586</v>
      </c>
      <c r="BG47">
        <v>2</v>
      </c>
      <c r="BH47">
        <v>276</v>
      </c>
      <c r="BI47">
        <f>($BH$56-$BH$53)/200</f>
        <v>9.5000000000000001E-2</v>
      </c>
      <c r="BQ47">
        <f>1-(($AO$41-$AN$40)/($AN$41-$AN$40))</f>
        <v>0.4285714285714286</v>
      </c>
      <c r="BR47">
        <f>(($AP$40-$AN$40)/($AN$41-$AN$40))</f>
        <v>0.42857142857142855</v>
      </c>
      <c r="BS47">
        <f>(($AQ$37-$AN$40)/($AN$41-$AN$40))</f>
        <v>0</v>
      </c>
      <c r="BT47">
        <f>(($AN$41-$AO$41)/($AO$42-$AO$41))</f>
        <v>0.48</v>
      </c>
      <c r="BU47">
        <f>1-(($AP$41-$AO$41)/($AO$42-$AO$41))</f>
        <v>0.12</v>
      </c>
      <c r="BV47">
        <f>1-(($AQ$38-$AO$41)/($AO$42-$AO$41))</f>
        <v>0.48</v>
      </c>
      <c r="BW47">
        <f>1-(($AN$41-$AP$40)/($AP$41-$AP$40))</f>
        <v>0.38461538461538458</v>
      </c>
      <c r="BX47">
        <f>(($AO$41-$AP$40)/($AP$41-$AP$40))</f>
        <v>0.15384615384615385</v>
      </c>
      <c r="BY47">
        <f>1-(($AQ$38-$AP$40)/($AP$41-$AP$40))</f>
        <v>0.34615384615384615</v>
      </c>
      <c r="BZ47">
        <f>(($AN$40-$AQ$37)/($AQ$38-$AQ$37))</f>
        <v>0</v>
      </c>
      <c r="CA47">
        <f>1-(($AO$41-$AQ$37)/($AQ$38-$AQ$37))</f>
        <v>0.44827586206896552</v>
      </c>
      <c r="CB47">
        <f>(($AP$40-$AQ$37)/($AQ$38-$AQ$37))</f>
        <v>0.41379310344827586</v>
      </c>
    </row>
    <row r="48" spans="1:80" x14ac:dyDescent="0.25">
      <c r="A48">
        <v>47</v>
      </c>
      <c r="H48">
        <v>108.398944</v>
      </c>
      <c r="I48" s="4">
        <v>4</v>
      </c>
      <c r="P48">
        <v>1</v>
      </c>
      <c r="Q48" t="str">
        <f>CONCATENATE(C48,E48,G48,I48)</f>
        <v>4</v>
      </c>
      <c r="R48">
        <v>1</v>
      </c>
      <c r="X48" t="s">
        <v>283</v>
      </c>
      <c r="Y48" t="s">
        <v>268</v>
      </c>
      <c r="AN48">
        <v>1146</v>
      </c>
      <c r="AO48">
        <v>1133</v>
      </c>
      <c r="AP48">
        <v>1155</v>
      </c>
      <c r="AT48">
        <f>(($AO$42-$AN$41)/($AN$42-$AN$41))</f>
        <v>0.54166666666666663</v>
      </c>
      <c r="AU48">
        <f>(($AP$41-$AN$41)/($AN$42-$AN$41))</f>
        <v>0.41666666666666669</v>
      </c>
      <c r="AV48">
        <f>(($AQ$38-$AN$41)/($AN$42-$AN$41))</f>
        <v>4.1666666666666664E-2</v>
      </c>
      <c r="AW48">
        <f>(($AN$42-$AO$42)/($AO$43-$AO$42))</f>
        <v>0.45833333333333331</v>
      </c>
      <c r="AX48">
        <f>(($AP$42-$AO$42)/($AO$43-$AO$42))</f>
        <v>0.79166666666666663</v>
      </c>
      <c r="AY48">
        <f>(($AQ$39-$AO$42)/($AO$43-$AO$42))</f>
        <v>0.58333333333333337</v>
      </c>
      <c r="AZ48">
        <f>(($AN$42-$AP$41)/($AP$42-$AP$41))</f>
        <v>0.63636363636363635</v>
      </c>
      <c r="BA48">
        <f>(($AO$42-$AP$41)/($AP$42-$AP$41))</f>
        <v>0.13636363636363635</v>
      </c>
      <c r="BB48">
        <f>(($AQ$39-$AP$41)/($AP$42-$AP$41))</f>
        <v>0.77272727272727271</v>
      </c>
      <c r="BC48">
        <f>(($AN$41-$AQ$37)/($AQ$38-$AQ$37))</f>
        <v>0.96551724137931039</v>
      </c>
      <c r="BD48">
        <f>(($AO$42-$AQ$38)/($AQ$39-$AQ$38))</f>
        <v>0.46153846153846156</v>
      </c>
      <c r="BE48">
        <f>(($AP$41-$AQ$38)/($AQ$39-$AQ$38))</f>
        <v>0.34615384615384615</v>
      </c>
      <c r="BG48">
        <v>1</v>
      </c>
      <c r="BH48">
        <v>286</v>
      </c>
      <c r="BI48">
        <f>($BH$57-$BH$54)/200</f>
        <v>0.105</v>
      </c>
      <c r="BQ48">
        <f>1-(($AO$42-$AN$41)/($AN$42-$AN$41))</f>
        <v>0.45833333333333337</v>
      </c>
      <c r="BR48">
        <f>(($AP$41-$AN$41)/($AN$42-$AN$41))</f>
        <v>0.41666666666666669</v>
      </c>
      <c r="BS48">
        <f>(($AQ$38-$AN$41)/($AN$42-$AN$41))</f>
        <v>4.1666666666666664E-2</v>
      </c>
      <c r="BT48">
        <f>(($AN$42-$AO$42)/($AO$43-$AO$42))</f>
        <v>0.45833333333333331</v>
      </c>
      <c r="BU48">
        <f>1-(($AP$42-$AO$42)/($AO$43-$AO$42))</f>
        <v>0.20833333333333337</v>
      </c>
      <c r="BV48">
        <f>1-(($AQ$39-$AO$42)/($AO$43-$AO$42))</f>
        <v>0.41666666666666663</v>
      </c>
      <c r="BW48">
        <f>1-(($AN$42-$AP$41)/($AP$42-$AP$41))</f>
        <v>0.36363636363636365</v>
      </c>
      <c r="BX48">
        <f>(($AO$42-$AP$41)/($AP$42-$AP$41))</f>
        <v>0.13636363636363635</v>
      </c>
      <c r="BY48">
        <f>1-(($AQ$39-$AP$41)/($AP$42-$AP$41))</f>
        <v>0.22727272727272729</v>
      </c>
      <c r="BZ48">
        <f>1-(($AN$41-$AQ$37)/($AQ$38-$AQ$37))</f>
        <v>3.4482758620689613E-2</v>
      </c>
      <c r="CA48">
        <f>(($AO$42-$AQ$38)/($AQ$39-$AQ$38))</f>
        <v>0.46153846153846156</v>
      </c>
      <c r="CB48">
        <f>(($AP$41-$AQ$38)/($AQ$39-$AQ$38))</f>
        <v>0.34615384615384615</v>
      </c>
    </row>
    <row r="49" spans="1:80" x14ac:dyDescent="0.25">
      <c r="A49">
        <v>48</v>
      </c>
      <c r="H49">
        <v>108.384894</v>
      </c>
      <c r="I49" s="4">
        <v>4</v>
      </c>
      <c r="P49">
        <v>1</v>
      </c>
      <c r="Q49" t="str">
        <f>CONCATENATE(C49,E49,G49,I49)</f>
        <v>4</v>
      </c>
      <c r="R49">
        <v>4</v>
      </c>
      <c r="X49" t="s">
        <v>283</v>
      </c>
      <c r="Y49" t="s">
        <v>269</v>
      </c>
      <c r="AN49">
        <v>1174</v>
      </c>
      <c r="AO49">
        <v>1159</v>
      </c>
      <c r="AP49">
        <v>1187</v>
      </c>
      <c r="AT49">
        <f>(($AO$43-$AN$42)/($AN$43-$AN$42))</f>
        <v>0.54166666666666663</v>
      </c>
      <c r="AU49">
        <f>(($AP$42-$AN$42)/($AN$43-$AN$42))</f>
        <v>0.33333333333333331</v>
      </c>
      <c r="AV49">
        <f>(($AQ$39-$AN$42)/($AN$43-$AN$42))</f>
        <v>0.125</v>
      </c>
      <c r="AW49">
        <f>(($AN$43-$AO$43)/($AO$44-$AO$43))</f>
        <v>0.45833333333333331</v>
      </c>
      <c r="AX49">
        <f>(($AP$43-$AO$43)/($AO$44-$AO$43))</f>
        <v>0.75</v>
      </c>
      <c r="AY49">
        <f>(($AQ$40-$AO$43)/($AO$44-$AO$43))</f>
        <v>0.58333333333333337</v>
      </c>
      <c r="AZ49">
        <f>(($AN$43-$AP$42)/($AP$43-$AP$42))</f>
        <v>0.69565217391304346</v>
      </c>
      <c r="BA49">
        <f>(($AO$43-$AP$42)/($AP$43-$AP$42))</f>
        <v>0.21739130434782608</v>
      </c>
      <c r="BB49">
        <f>(($AQ$40-$AP$42)/($AP$43-$AP$42))</f>
        <v>0.82608695652173914</v>
      </c>
      <c r="BC49">
        <f>(($AN$42-$AQ$38)/($AQ$39-$AQ$38))</f>
        <v>0.88461538461538458</v>
      </c>
      <c r="BD49">
        <f>(($AO$43-$AQ$39)/($AQ$40-$AQ$39))</f>
        <v>0.41666666666666669</v>
      </c>
      <c r="BE49">
        <f>(($AP$42-$AQ$39)/($AQ$40-$AQ$39))</f>
        <v>0.20833333333333334</v>
      </c>
      <c r="BG49">
        <v>4</v>
      </c>
      <c r="BH49">
        <v>292</v>
      </c>
      <c r="BI49">
        <f>($BH$58-$BH$55)/200</f>
        <v>0.08</v>
      </c>
      <c r="BQ49">
        <f>1-(($AO$43-$AN$42)/($AN$43-$AN$42))</f>
        <v>0.45833333333333337</v>
      </c>
      <c r="BR49">
        <f>(($AP$42-$AN$42)/($AN$43-$AN$42))</f>
        <v>0.33333333333333331</v>
      </c>
      <c r="BS49">
        <f>(($AQ$39-$AN$42)/($AN$43-$AN$42))</f>
        <v>0.125</v>
      </c>
      <c r="BT49">
        <f>(($AN$43-$AO$43)/($AO$44-$AO$43))</f>
        <v>0.45833333333333331</v>
      </c>
      <c r="BU49">
        <f>1-(($AP$43-$AO$43)/($AO$44-$AO$43))</f>
        <v>0.25</v>
      </c>
      <c r="BV49">
        <f>1-(($AQ$40-$AO$43)/($AO$44-$AO$43))</f>
        <v>0.41666666666666663</v>
      </c>
      <c r="BW49">
        <f>1-(($AN$43-$AP$42)/($AP$43-$AP$42))</f>
        <v>0.30434782608695654</v>
      </c>
      <c r="BX49">
        <f>(($AO$43-$AP$42)/($AP$43-$AP$42))</f>
        <v>0.21739130434782608</v>
      </c>
      <c r="BY49">
        <f>1-(($AQ$40-$AP$42)/($AP$43-$AP$42))</f>
        <v>0.17391304347826086</v>
      </c>
      <c r="BZ49">
        <f>1-(($AN$42-$AQ$38)/($AQ$39-$AQ$38))</f>
        <v>0.11538461538461542</v>
      </c>
      <c r="CA49">
        <f>(($AO$43-$AQ$39)/($AQ$40-$AQ$39))</f>
        <v>0.41666666666666669</v>
      </c>
      <c r="CB49">
        <f>(($AP$42-$AQ$39)/($AQ$40-$AQ$39))</f>
        <v>0.20833333333333334</v>
      </c>
    </row>
    <row r="50" spans="1:80" x14ac:dyDescent="0.25">
      <c r="A50">
        <v>49</v>
      </c>
      <c r="B50">
        <v>127.166785</v>
      </c>
      <c r="C50" s="5">
        <v>1</v>
      </c>
      <c r="H50">
        <v>108.40889300000001</v>
      </c>
      <c r="I50" s="4">
        <v>4</v>
      </c>
      <c r="P50">
        <v>2</v>
      </c>
      <c r="Q50" t="str">
        <f>CONCATENATE(C50,E50,G50,I50)</f>
        <v>14</v>
      </c>
      <c r="R50">
        <v>3</v>
      </c>
      <c r="X50" t="s">
        <v>283</v>
      </c>
      <c r="Y50" t="s">
        <v>270</v>
      </c>
      <c r="AN50">
        <v>1202</v>
      </c>
      <c r="AO50">
        <v>1186</v>
      </c>
      <c r="AT50">
        <f>(($AO$44-$AN$43)/($AN$44-$AN$43))</f>
        <v>0.52</v>
      </c>
      <c r="AU50">
        <f>(($AP$43-$AN$43)/($AN$44-$AN$43))</f>
        <v>0.28000000000000003</v>
      </c>
      <c r="AV50">
        <f>(($AQ$40-$AN$43)/($AN$44-$AN$43))</f>
        <v>0.12</v>
      </c>
      <c r="AW50">
        <f>(($AN$44-$AO$44)/($AO$45-$AO$44))</f>
        <v>0.5</v>
      </c>
      <c r="AX50">
        <f>(($AP$44-$AO$44)/($AO$45-$AO$44))</f>
        <v>0.79166666666666663</v>
      </c>
      <c r="AY50">
        <f>(($AQ$41-$AO$44)/($AO$45-$AO$44))</f>
        <v>0.54166666666666663</v>
      </c>
      <c r="AZ50">
        <f>(($AN$44-$AP$43)/($AP$44-$AP$43))</f>
        <v>0.72</v>
      </c>
      <c r="BA50">
        <f>(($AO$44-$AP$43)/($AP$44-$AP$43))</f>
        <v>0.24</v>
      </c>
      <c r="BB50">
        <f>(($AQ$41-$AP$43)/($AP$44-$AP$43))</f>
        <v>0.76</v>
      </c>
      <c r="BC50">
        <f>(($AN$43-$AQ$39)/($AQ$40-$AQ$39))</f>
        <v>0.875</v>
      </c>
      <c r="BD50">
        <f>(($AO$44-$AQ$40)/($AQ$41-$AQ$40))</f>
        <v>0.43478260869565216</v>
      </c>
      <c r="BE50">
        <f>(($AP$43-$AQ$40)/($AQ$41-$AQ$40))</f>
        <v>0.17391304347826086</v>
      </c>
      <c r="BG50">
        <v>3</v>
      </c>
      <c r="BH50">
        <v>294</v>
      </c>
      <c r="BI50">
        <f>($BH$59-$BH$56)/200</f>
        <v>0.08</v>
      </c>
      <c r="BQ50">
        <f>1-(($AO$44-$AN$43)/($AN$44-$AN$43))</f>
        <v>0.48</v>
      </c>
      <c r="BR50">
        <f>(($AP$43-$AN$43)/($AN$44-$AN$43))</f>
        <v>0.28000000000000003</v>
      </c>
      <c r="BS50">
        <f>(($AQ$40-$AN$43)/($AN$44-$AN$43))</f>
        <v>0.12</v>
      </c>
      <c r="BT50">
        <f>(($AN$44-$AO$44)/($AO$45-$AO$44))</f>
        <v>0.5</v>
      </c>
      <c r="BU50">
        <f>1-(($AP$44-$AO$44)/($AO$45-$AO$44))</f>
        <v>0.20833333333333337</v>
      </c>
      <c r="BV50">
        <f>1-(($AQ$41-$AO$44)/($AO$45-$AO$44))</f>
        <v>0.45833333333333337</v>
      </c>
      <c r="BW50">
        <f>1-(($AN$44-$AP$43)/($AP$44-$AP$43))</f>
        <v>0.28000000000000003</v>
      </c>
      <c r="BX50">
        <f>(($AO$44-$AP$43)/($AP$44-$AP$43))</f>
        <v>0.24</v>
      </c>
      <c r="BY50">
        <f>1-(($AQ$41-$AP$43)/($AP$44-$AP$43))</f>
        <v>0.24</v>
      </c>
      <c r="BZ50">
        <f>1-(($AN$43-$AQ$39)/($AQ$40-$AQ$39))</f>
        <v>0.125</v>
      </c>
      <c r="CA50">
        <f>(($AO$44-$AQ$40)/($AQ$41-$AQ$40))</f>
        <v>0.43478260869565216</v>
      </c>
      <c r="CB50">
        <f>(($AP$43-$AQ$40)/($AQ$41-$AQ$40))</f>
        <v>0.17391304347826086</v>
      </c>
    </row>
    <row r="51" spans="1:80" x14ac:dyDescent="0.25">
      <c r="A51">
        <v>50</v>
      </c>
      <c r="B51">
        <v>127.19742100000001</v>
      </c>
      <c r="C51" s="5">
        <v>1</v>
      </c>
      <c r="P51">
        <v>1</v>
      </c>
      <c r="Q51" t="str">
        <f>CONCATENATE(C51,E51,G51,I51)</f>
        <v>1</v>
      </c>
      <c r="R51">
        <v>2</v>
      </c>
      <c r="X51" t="s">
        <v>283</v>
      </c>
      <c r="Y51" t="s">
        <v>271</v>
      </c>
      <c r="AB51" t="s">
        <v>283</v>
      </c>
      <c r="AC51" t="str">
        <f>CONCATENATE($R51,$R52,$R53,$R54)</f>
        <v>2143</v>
      </c>
      <c r="AT51">
        <f>(($AO$45-$AN$44)/($AN$45-$AN$44))</f>
        <v>0.52173913043478259</v>
      </c>
      <c r="AU51">
        <f>(($AP$44-$AN$44)/($AN$45-$AN$44))</f>
        <v>0.30434782608695654</v>
      </c>
      <c r="AV51">
        <f>(($AQ$41-$AN$44)/($AN$45-$AN$44))</f>
        <v>4.3478260869565216E-2</v>
      </c>
      <c r="AW51">
        <f>(($AN$45-$AO$45)/($AO$46-$AO$45))</f>
        <v>0.42307692307692307</v>
      </c>
      <c r="AX51">
        <f>(($AP$45-$AO$45)/($AO$46-$AO$45))</f>
        <v>0.69230769230769229</v>
      </c>
      <c r="AY51">
        <f>(($AQ$42-$AO$45)/($AO$46-$AO$45))</f>
        <v>0.5</v>
      </c>
      <c r="AZ51">
        <f>(($AN$45-$AP$44)/($AP$45-$AP$44))</f>
        <v>0.69565217391304346</v>
      </c>
      <c r="BA51">
        <f>(($AO$45-$AP$44)/($AP$45-$AP$44))</f>
        <v>0.21739130434782608</v>
      </c>
      <c r="BB51">
        <f>(($AQ$42-$AP$44)/($AP$45-$AP$44))</f>
        <v>0.78260869565217395</v>
      </c>
      <c r="BC51">
        <f>(($AN$44-$AQ$40)/($AQ$41-$AQ$40))</f>
        <v>0.95652173913043481</v>
      </c>
      <c r="BD51">
        <f>(($AO$45-$AQ$41)/($AQ$42-$AQ$41))</f>
        <v>0.45833333333333331</v>
      </c>
      <c r="BE51">
        <f>(($AP$44-$AQ$41)/($AQ$42-$AQ$41))</f>
        <v>0.25</v>
      </c>
      <c r="BG51">
        <v>2</v>
      </c>
      <c r="BH51">
        <v>300</v>
      </c>
      <c r="BI51">
        <f>($BH$60-$BH$57)/200</f>
        <v>0.11</v>
      </c>
      <c r="BQ51">
        <f>1-(($AO$45-$AN$44)/($AN$45-$AN$44))</f>
        <v>0.47826086956521741</v>
      </c>
      <c r="BR51">
        <f>(($AP$44-$AN$44)/($AN$45-$AN$44))</f>
        <v>0.30434782608695654</v>
      </c>
      <c r="BS51">
        <f>(($AQ$41-$AN$44)/($AN$45-$AN$44))</f>
        <v>4.3478260869565216E-2</v>
      </c>
      <c r="BT51">
        <f>(($AN$45-$AO$45)/($AO$46-$AO$45))</f>
        <v>0.42307692307692307</v>
      </c>
      <c r="BU51">
        <f>1-(($AP$45-$AO$45)/($AO$46-$AO$45))</f>
        <v>0.30769230769230771</v>
      </c>
      <c r="BV51">
        <f>(($AQ$42-$AO$45)/($AO$46-$AO$45))</f>
        <v>0.5</v>
      </c>
      <c r="BW51">
        <f>1-(($AN$45-$AP$44)/($AP$45-$AP$44))</f>
        <v>0.30434782608695654</v>
      </c>
      <c r="BX51">
        <f>(($AO$45-$AP$44)/($AP$45-$AP$44))</f>
        <v>0.21739130434782608</v>
      </c>
      <c r="BY51">
        <f>1-(($AQ$42-$AP$44)/($AP$45-$AP$44))</f>
        <v>0.21739130434782605</v>
      </c>
      <c r="BZ51">
        <f>1-(($AN$44-$AQ$40)/($AQ$41-$AQ$40))</f>
        <v>4.3478260869565188E-2</v>
      </c>
      <c r="CA51">
        <f>(($AO$45-$AQ$41)/($AQ$42-$AQ$41))</f>
        <v>0.45833333333333331</v>
      </c>
      <c r="CB51">
        <f>(($AP$44-$AQ$41)/($AQ$42-$AQ$41))</f>
        <v>0.25</v>
      </c>
    </row>
    <row r="52" spans="1:80" x14ac:dyDescent="0.25">
      <c r="A52">
        <v>51</v>
      </c>
      <c r="B52">
        <v>127.21405300000001</v>
      </c>
      <c r="C52" s="5">
        <v>1</v>
      </c>
      <c r="P52">
        <v>1</v>
      </c>
      <c r="Q52" t="str">
        <f>CONCATENATE(C52,E52,G52,I52)</f>
        <v>1</v>
      </c>
      <c r="R52">
        <v>1</v>
      </c>
      <c r="X52" t="s">
        <v>283</v>
      </c>
      <c r="Y52" t="s">
        <v>268</v>
      </c>
      <c r="AT52">
        <f>(($AO$46-$AN$45)/($AN$46-$AN$45))</f>
        <v>0.55555555555555558</v>
      </c>
      <c r="AU52">
        <f>(($AP$45-$AN$45)/($AN$46-$AN$45))</f>
        <v>0.25925925925925924</v>
      </c>
      <c r="AV52">
        <f>(($AQ$42-$AN$45)/($AN$46-$AN$45))</f>
        <v>7.407407407407407E-2</v>
      </c>
      <c r="AW52">
        <f>(($AN$46-$AO$46)/($AO$47-$AO$46))</f>
        <v>0.5</v>
      </c>
      <c r="AX52">
        <f>(($AP$46-$AO$46)/($AO$47-$AO$46))</f>
        <v>0.75</v>
      </c>
      <c r="AY52">
        <f>(($AQ$43-$AO$46)/($AO$47-$AO$46))</f>
        <v>0.5</v>
      </c>
      <c r="AZ52">
        <f>(($AN$46-$AP$45)/($AP$46-$AP$45))</f>
        <v>0.76923076923076927</v>
      </c>
      <c r="BA52">
        <f>(($AO$46-$AP$45)/($AP$46-$AP$45))</f>
        <v>0.30769230769230771</v>
      </c>
      <c r="BB52">
        <f>(($AQ$43-$AP$45)/($AP$46-$AP$45))</f>
        <v>0.76923076923076927</v>
      </c>
      <c r="BC52">
        <f>(($AN$45-$AQ$41)/($AQ$42-$AQ$41))</f>
        <v>0.91666666666666663</v>
      </c>
      <c r="BD52">
        <f>(($AO$46-$AQ$42)/($AQ$43-$AQ$42))</f>
        <v>0.52</v>
      </c>
      <c r="BE52">
        <f>(($AP$45-$AQ$42)/($AQ$43-$AQ$42))</f>
        <v>0.2</v>
      </c>
      <c r="BG52">
        <v>1</v>
      </c>
      <c r="BH52">
        <v>309</v>
      </c>
      <c r="BI52">
        <f>($BH$61-$BH$58)/200</f>
        <v>0.1</v>
      </c>
      <c r="BQ52">
        <f>1-(($AO$46-$AN$45)/($AN$46-$AN$45))</f>
        <v>0.44444444444444442</v>
      </c>
      <c r="BR52">
        <f>(($AP$45-$AN$45)/($AN$46-$AN$45))</f>
        <v>0.25925925925925924</v>
      </c>
      <c r="BS52">
        <f>(($AQ$42-$AN$45)/($AN$46-$AN$45))</f>
        <v>7.407407407407407E-2</v>
      </c>
      <c r="BT52">
        <f>(($AN$46-$AO$46)/($AO$47-$AO$46))</f>
        <v>0.5</v>
      </c>
      <c r="BU52">
        <f>1-(($AP$46-$AO$46)/($AO$47-$AO$46))</f>
        <v>0.25</v>
      </c>
      <c r="BV52">
        <f>(($AQ$43-$AO$46)/($AO$47-$AO$46))</f>
        <v>0.5</v>
      </c>
      <c r="BW52">
        <f>1-(($AN$46-$AP$45)/($AP$46-$AP$45))</f>
        <v>0.23076923076923073</v>
      </c>
      <c r="BX52">
        <f>(($AO$46-$AP$45)/($AP$46-$AP$45))</f>
        <v>0.30769230769230771</v>
      </c>
      <c r="BY52">
        <f>1-(($AQ$43-$AP$45)/($AP$46-$AP$45))</f>
        <v>0.23076923076923073</v>
      </c>
      <c r="BZ52">
        <f>1-(($AN$45-$AQ$41)/($AQ$42-$AQ$41))</f>
        <v>8.333333333333337E-2</v>
      </c>
      <c r="CA52">
        <f>1-(($AO$46-$AQ$42)/($AQ$43-$AQ$42))</f>
        <v>0.48</v>
      </c>
      <c r="CB52">
        <f>(($AP$45-$AQ$42)/($AQ$43-$AQ$42))</f>
        <v>0.2</v>
      </c>
    </row>
    <row r="53" spans="1:80" x14ac:dyDescent="0.25">
      <c r="A53">
        <v>52</v>
      </c>
      <c r="B53">
        <v>127.20342200000002</v>
      </c>
      <c r="C53" s="5">
        <v>1</v>
      </c>
      <c r="P53">
        <v>1</v>
      </c>
      <c r="Q53" t="str">
        <f>CONCATENATE(C53,E53,G53,I53)</f>
        <v>1</v>
      </c>
      <c r="R53">
        <v>4</v>
      </c>
      <c r="X53" t="s">
        <v>283</v>
      </c>
      <c r="Y53" t="s">
        <v>269</v>
      </c>
      <c r="AT53">
        <f>(($AO$47-$AN$46)/($AN$47-$AN$46))</f>
        <v>0.52173913043478259</v>
      </c>
      <c r="AU53">
        <f>(($AP$46-$AN$46)/($AN$47-$AN$46))</f>
        <v>0.2608695652173913</v>
      </c>
      <c r="AV53">
        <f>(($AQ$43-$AN$46)/($AN$47-$AN$46))</f>
        <v>0</v>
      </c>
      <c r="AW53">
        <f>(($AN$47-$AO$47)/($AO$48-$AO$47))</f>
        <v>0.47826086956521741</v>
      </c>
      <c r="AX53">
        <f>(($AP$47-$AO$47)/($AO$48-$AO$47))</f>
        <v>0.82608695652173914</v>
      </c>
      <c r="AY53">
        <f>(($AQ$44-$AO$47)/($AO$48-$AO$47))</f>
        <v>0.60869565217391308</v>
      </c>
      <c r="AZ53">
        <f>(($AN$47-$AP$46)/($AP$47-$AP$46))</f>
        <v>0.68</v>
      </c>
      <c r="BA53">
        <f>(($AO$47-$AP$46)/($AP$47-$AP$46))</f>
        <v>0.24</v>
      </c>
      <c r="BB53">
        <f>(($AQ$44-$AP$46)/($AP$47-$AP$46))</f>
        <v>0.8</v>
      </c>
      <c r="BC53">
        <f>(($AN$46-$AQ$43)/($AQ$44-$AQ$43))</f>
        <v>0</v>
      </c>
      <c r="BD53">
        <f>(($AO$47-$AQ$43)/($AQ$44-$AQ$43))</f>
        <v>0.46153846153846156</v>
      </c>
      <c r="BE53">
        <f>(($AP$46-$AQ$43)/($AQ$44-$AQ$43))</f>
        <v>0.23076923076923078</v>
      </c>
      <c r="BG53">
        <v>4</v>
      </c>
      <c r="BH53">
        <v>314</v>
      </c>
      <c r="BI53">
        <f>($BH$62-$BH$59)/200</f>
        <v>7.0000000000000007E-2</v>
      </c>
      <c r="BQ53">
        <f>1-(($AO$47-$AN$46)/($AN$47-$AN$46))</f>
        <v>0.47826086956521741</v>
      </c>
      <c r="BR53">
        <f>(($AP$46-$AN$46)/($AN$47-$AN$46))</f>
        <v>0.2608695652173913</v>
      </c>
      <c r="BS53">
        <f>(($AQ$43-$AN$46)/($AN$47-$AN$46))</f>
        <v>0</v>
      </c>
      <c r="BT53">
        <f>(($AN$47-$AO$47)/($AO$48-$AO$47))</f>
        <v>0.47826086956521741</v>
      </c>
      <c r="BU53">
        <f>1-(($AP$47-$AO$47)/($AO$48-$AO$47))</f>
        <v>0.17391304347826086</v>
      </c>
      <c r="BV53">
        <f>1-(($AQ$44-$AO$47)/($AO$48-$AO$47))</f>
        <v>0.39130434782608692</v>
      </c>
      <c r="BW53">
        <f>1-(($AN$47-$AP$46)/($AP$47-$AP$46))</f>
        <v>0.31999999999999995</v>
      </c>
      <c r="BX53">
        <f>(($AO$47-$AP$46)/($AP$47-$AP$46))</f>
        <v>0.24</v>
      </c>
      <c r="BY53">
        <f>1-(($AQ$44-$AP$46)/($AP$47-$AP$46))</f>
        <v>0.19999999999999996</v>
      </c>
      <c r="BZ53">
        <f>(($AN$46-$AQ$43)/($AQ$44-$AQ$43))</f>
        <v>0</v>
      </c>
      <c r="CA53">
        <f>(($AO$47-$AQ$43)/($AQ$44-$AQ$43))</f>
        <v>0.46153846153846156</v>
      </c>
      <c r="CB53">
        <f>(($AP$46-$AQ$43)/($AQ$44-$AQ$43))</f>
        <v>0.23076923076923078</v>
      </c>
    </row>
    <row r="54" spans="1:80" x14ac:dyDescent="0.25">
      <c r="A54">
        <v>53</v>
      </c>
      <c r="B54">
        <v>127.23257700000001</v>
      </c>
      <c r="C54" s="5">
        <v>1</v>
      </c>
      <c r="P54">
        <v>1</v>
      </c>
      <c r="Q54" t="str">
        <f>CONCATENATE(C54,E54,G54,I54)</f>
        <v>1</v>
      </c>
      <c r="R54">
        <v>3</v>
      </c>
      <c r="X54" t="s">
        <v>283</v>
      </c>
      <c r="Y54" t="s">
        <v>270</v>
      </c>
      <c r="AT54">
        <f>(($AO$48-$AN$47)/($AN$48-$AN$47))</f>
        <v>0.48</v>
      </c>
      <c r="AU54">
        <f>(($AP$47-$AN$47)/($AN$48-$AN$47))</f>
        <v>0.32</v>
      </c>
      <c r="AV54">
        <f>(($AQ$44-$AN$47)/($AN$48-$AN$47))</f>
        <v>0.12</v>
      </c>
      <c r="AW54">
        <f>(($AN$48-$AO$48)/($AO$49-$AO$48))</f>
        <v>0.5</v>
      </c>
      <c r="AX54">
        <f>(($AP$48-$AO$48)/($AO$49-$AO$48))</f>
        <v>0.84615384615384615</v>
      </c>
      <c r="AY54">
        <f>(($AQ$45-$AO$48)/($AO$49-$AO$48))</f>
        <v>0.53846153846153844</v>
      </c>
      <c r="AZ54">
        <f>(($AN$48-$AP$47)/($AP$48-$AP$47))</f>
        <v>0.65384615384615385</v>
      </c>
      <c r="BA54">
        <f>(($AO$48-$AP$47)/($AP$48-$AP$47))</f>
        <v>0.15384615384615385</v>
      </c>
      <c r="BB54">
        <f>(($AQ$45-$AP$47)/($AP$48-$AP$47))</f>
        <v>0.69230769230769229</v>
      </c>
      <c r="BC54">
        <f>(($AN$47-$AQ$43)/($AQ$44-$AQ$43))</f>
        <v>0.88461538461538458</v>
      </c>
      <c r="BD54">
        <f>(($AO$48-$AQ$44)/($AQ$45-$AQ$44))</f>
        <v>0.39130434782608697</v>
      </c>
      <c r="BE54">
        <f>(($AP$47-$AQ$44)/($AQ$45-$AQ$44))</f>
        <v>0.21739130434782608</v>
      </c>
      <c r="BG54">
        <v>3</v>
      </c>
      <c r="BH54">
        <v>316</v>
      </c>
      <c r="BI54">
        <f>($BH$63-$BH$60)/200</f>
        <v>7.0000000000000007E-2</v>
      </c>
      <c r="BQ54">
        <f>(($AO$48-$AN$47)/($AN$48-$AN$47))</f>
        <v>0.48</v>
      </c>
      <c r="BR54">
        <f>(($AP$47-$AN$47)/($AN$48-$AN$47))</f>
        <v>0.32</v>
      </c>
      <c r="BS54">
        <f>(($AQ$44-$AN$47)/($AN$48-$AN$47))</f>
        <v>0.12</v>
      </c>
      <c r="BT54">
        <f>(($AN$48-$AO$48)/($AO$49-$AO$48))</f>
        <v>0.5</v>
      </c>
      <c r="BU54">
        <f>1-(($AP$48-$AO$48)/($AO$49-$AO$48))</f>
        <v>0.15384615384615385</v>
      </c>
      <c r="BV54">
        <f>1-(($AQ$45-$AO$48)/($AO$49-$AO$48))</f>
        <v>0.46153846153846156</v>
      </c>
      <c r="BW54">
        <f>1-(($AN$48-$AP$47)/($AP$48-$AP$47))</f>
        <v>0.34615384615384615</v>
      </c>
      <c r="BX54">
        <f>(($AO$48-$AP$47)/($AP$48-$AP$47))</f>
        <v>0.15384615384615385</v>
      </c>
      <c r="BY54">
        <f>1-(($AQ$45-$AP$47)/($AP$48-$AP$47))</f>
        <v>0.30769230769230771</v>
      </c>
      <c r="BZ54">
        <f>1-(($AN$47-$AQ$43)/($AQ$44-$AQ$43))</f>
        <v>0.11538461538461542</v>
      </c>
      <c r="CA54">
        <f>(($AO$48-$AQ$44)/($AQ$45-$AQ$44))</f>
        <v>0.39130434782608697</v>
      </c>
      <c r="CB54">
        <f>(($AP$47-$AQ$44)/($AQ$45-$AQ$44))</f>
        <v>0.21739130434782608</v>
      </c>
    </row>
    <row r="55" spans="1:80" x14ac:dyDescent="0.25">
      <c r="A55">
        <v>54</v>
      </c>
      <c r="B55">
        <v>127.21463300000001</v>
      </c>
      <c r="C55" s="5">
        <v>1</v>
      </c>
      <c r="P55">
        <v>1</v>
      </c>
      <c r="Q55" t="str">
        <f>CONCATENATE(C55,E55,G55,I55)</f>
        <v>1</v>
      </c>
      <c r="R55">
        <v>2</v>
      </c>
      <c r="X55" t="s">
        <v>283</v>
      </c>
      <c r="Y55" t="s">
        <v>271</v>
      </c>
      <c r="AB55" t="s">
        <v>283</v>
      </c>
      <c r="AC55" t="str">
        <f>CONCATENATE($R55,$R56,$R57,$R58)</f>
        <v>2143</v>
      </c>
      <c r="AT55">
        <f>(($AO$49-$AN$48)/($AN$49-$AN$48))</f>
        <v>0.4642857142857143</v>
      </c>
      <c r="AU55">
        <f>(($AP$48-$AN$48)/($AN$49-$AN$48))</f>
        <v>0.32142857142857145</v>
      </c>
      <c r="AV55">
        <f>(($AQ$45-$AN$48)/($AN$49-$AN$48))</f>
        <v>3.5714285714285712E-2</v>
      </c>
      <c r="AW55">
        <f>(($AN$49-$AO$49)/($AO$50-$AO$49))</f>
        <v>0.55555555555555558</v>
      </c>
      <c r="AY55">
        <f>(($AQ$46-$AO$49)/($AO$50-$AO$49))</f>
        <v>0.59259259259259256</v>
      </c>
      <c r="AZ55">
        <f>(($AN$49-$AP$48)/($AP$49-$AP$48))</f>
        <v>0.59375</v>
      </c>
      <c r="BA55">
        <f>(($AO$49-$AP$48)/($AP$49-$AP$48))</f>
        <v>0.125</v>
      </c>
      <c r="BB55">
        <f>(($AQ$46-$AP$48)/($AP$49-$AP$48))</f>
        <v>0.625</v>
      </c>
      <c r="BC55">
        <f>(($AN$48-$AQ$44)/($AQ$45-$AQ$44))</f>
        <v>0.95652173913043481</v>
      </c>
      <c r="BD55">
        <f>(($AO$49-$AQ$45)/($AQ$46-$AQ$45))</f>
        <v>0.42857142857142855</v>
      </c>
      <c r="BE55">
        <f>(($AP$48-$AQ$45)/($AQ$46-$AQ$45))</f>
        <v>0.2857142857142857</v>
      </c>
      <c r="BG55">
        <v>2</v>
      </c>
      <c r="BH55">
        <v>324</v>
      </c>
      <c r="BI55">
        <f>($BH$64-$BH$61)/200</f>
        <v>0.11</v>
      </c>
      <c r="BQ55">
        <f>(($AO$49-$AN$48)/($AN$49-$AN$48))</f>
        <v>0.4642857142857143</v>
      </c>
      <c r="BR55">
        <f>(($AP$48-$AN$48)/($AN$49-$AN$48))</f>
        <v>0.32142857142857145</v>
      </c>
      <c r="BS55">
        <f>(($AQ$45-$AN$48)/($AN$49-$AN$48))</f>
        <v>3.5714285714285712E-2</v>
      </c>
      <c r="BT55">
        <f>1-(($AN$49-$AO$49)/($AO$50-$AO$49))</f>
        <v>0.44444444444444442</v>
      </c>
      <c r="BV55">
        <f>1-(($AQ$46-$AO$49)/($AO$50-$AO$49))</f>
        <v>0.40740740740740744</v>
      </c>
      <c r="BW55">
        <f>1-(($AN$49-$AP$48)/($AP$49-$AP$48))</f>
        <v>0.40625</v>
      </c>
      <c r="BX55">
        <f>(($AO$49-$AP$48)/($AP$49-$AP$48))</f>
        <v>0.125</v>
      </c>
      <c r="BY55">
        <f>1-(($AQ$46-$AP$48)/($AP$49-$AP$48))</f>
        <v>0.375</v>
      </c>
      <c r="BZ55">
        <f>1-(($AN$48-$AQ$44)/($AQ$45-$AQ$44))</f>
        <v>4.3478260869565188E-2</v>
      </c>
      <c r="CA55">
        <f>(($AO$49-$AQ$45)/($AQ$46-$AQ$45))</f>
        <v>0.42857142857142855</v>
      </c>
      <c r="CB55">
        <f>(($AP$48-$AQ$45)/($AQ$46-$AQ$45))</f>
        <v>0.2857142857142857</v>
      </c>
    </row>
    <row r="56" spans="1:80" x14ac:dyDescent="0.25">
      <c r="A56">
        <v>55</v>
      </c>
      <c r="B56">
        <v>127.21194700000001</v>
      </c>
      <c r="C56" s="5">
        <v>1</v>
      </c>
      <c r="P56">
        <v>1</v>
      </c>
      <c r="Q56" t="str">
        <f>CONCATENATE(C56,E56,G56,I56)</f>
        <v>1</v>
      </c>
      <c r="R56">
        <v>1</v>
      </c>
      <c r="X56" t="s">
        <v>283</v>
      </c>
      <c r="Y56" t="s">
        <v>268</v>
      </c>
      <c r="AT56">
        <f>(($AO$50-$AN$49)/($AN$50-$AN$49))</f>
        <v>0.42857142857142855</v>
      </c>
      <c r="AU56">
        <f>(($AP$49-$AN$49)/($AN$50-$AN$49))</f>
        <v>0.4642857142857143</v>
      </c>
      <c r="AV56">
        <f>(($AQ$46-$AN$49)/($AN$50-$AN$49))</f>
        <v>3.5714285714285712E-2</v>
      </c>
      <c r="BA56">
        <f>(($AO$50-$AP$48)/($AP$49-$AP$48))</f>
        <v>0.96875</v>
      </c>
      <c r="BC56">
        <f>(($AN$49-$AQ$45)/($AQ$46-$AQ$45))</f>
        <v>0.9642857142857143</v>
      </c>
      <c r="BD56">
        <f>(($AO$50-$AQ$46)/($AQ$47-$AQ$46))</f>
        <v>0.36666666666666664</v>
      </c>
      <c r="BE56">
        <f>(($AP$49-$AQ$46)/($AQ$47-$AQ$46))</f>
        <v>0.4</v>
      </c>
      <c r="BG56">
        <v>1</v>
      </c>
      <c r="BH56">
        <v>333</v>
      </c>
      <c r="BI56">
        <f>($BH$65-$BH$62)/200</f>
        <v>0.12</v>
      </c>
      <c r="BQ56">
        <f>(($AO$50-$AN$49)/($AN$50-$AN$49))</f>
        <v>0.42857142857142855</v>
      </c>
      <c r="BR56">
        <f>(($AP$49-$AN$49)/($AN$50-$AN$49))</f>
        <v>0.4642857142857143</v>
      </c>
      <c r="BS56">
        <f>(($AQ$46-$AN$49)/($AN$50-$AN$49))</f>
        <v>3.5714285714285712E-2</v>
      </c>
      <c r="BX56">
        <f>1-(($AO$50-$AP$48)/($AP$49-$AP$48))</f>
        <v>3.125E-2</v>
      </c>
      <c r="BZ56">
        <f>1-(($AN$49-$AQ$45)/($AQ$46-$AQ$45))</f>
        <v>3.5714285714285698E-2</v>
      </c>
      <c r="CA56">
        <f>(($AO$50-$AQ$46)/($AQ$47-$AQ$46))</f>
        <v>0.36666666666666664</v>
      </c>
      <c r="CB56">
        <f>(($AP$49-$AQ$46)/($AQ$47-$AQ$46))</f>
        <v>0.4</v>
      </c>
    </row>
    <row r="57" spans="1:80" x14ac:dyDescent="0.25">
      <c r="A57">
        <v>56</v>
      </c>
      <c r="B57">
        <v>127.220786</v>
      </c>
      <c r="C57" s="5">
        <v>1</v>
      </c>
      <c r="P57">
        <v>1</v>
      </c>
      <c r="Q57" t="str">
        <f>CONCATENATE(C57,E57,G57,I57)</f>
        <v>1</v>
      </c>
      <c r="R57">
        <v>4</v>
      </c>
      <c r="X57" t="s">
        <v>283</v>
      </c>
      <c r="Y57" t="s">
        <v>269</v>
      </c>
      <c r="BC57">
        <f>(($AN$50-$AQ$46)/($AQ$47-$AQ$46))</f>
        <v>0.9</v>
      </c>
      <c r="BG57">
        <v>4</v>
      </c>
      <c r="BH57">
        <v>337</v>
      </c>
      <c r="BI57">
        <f>($BH$66-$BH$63)/200</f>
        <v>0.08</v>
      </c>
      <c r="BZ57">
        <f>1-(($AN$50-$AQ$46)/($AQ$47-$AQ$46))</f>
        <v>9.9999999999999978E-2</v>
      </c>
    </row>
    <row r="58" spans="1:80" x14ac:dyDescent="0.25">
      <c r="A58">
        <v>57</v>
      </c>
      <c r="B58">
        <v>127.166785</v>
      </c>
      <c r="C58" s="5">
        <v>1</v>
      </c>
      <c r="P58">
        <v>1</v>
      </c>
      <c r="Q58" t="str">
        <f>CONCATENATE(C58,E58,G58,I58)</f>
        <v>1</v>
      </c>
      <c r="R58">
        <v>3</v>
      </c>
      <c r="X58" t="s">
        <v>283</v>
      </c>
      <c r="Y58" t="s">
        <v>270</v>
      </c>
      <c r="BG58">
        <v>3</v>
      </c>
      <c r="BH58">
        <v>340</v>
      </c>
      <c r="BI58">
        <f>($BH$67-$BH$64)/200</f>
        <v>7.4999999999999997E-2</v>
      </c>
    </row>
    <row r="59" spans="1:80" x14ac:dyDescent="0.25">
      <c r="A59">
        <v>58</v>
      </c>
      <c r="B59">
        <v>127.166785</v>
      </c>
      <c r="C59" s="5">
        <v>1</v>
      </c>
      <c r="P59">
        <v>1</v>
      </c>
      <c r="Q59" t="str">
        <f>CONCATENATE(C59,E59,G59,I59)</f>
        <v>1</v>
      </c>
      <c r="R59">
        <v>2</v>
      </c>
      <c r="X59" t="s">
        <v>283</v>
      </c>
      <c r="Y59" t="s">
        <v>271</v>
      </c>
      <c r="AB59" t="s">
        <v>283</v>
      </c>
      <c r="AC59" t="str">
        <f>CONCATENATE($R59,$R60,$R61,$R62)</f>
        <v>2143</v>
      </c>
      <c r="BG59">
        <v>2</v>
      </c>
      <c r="BH59">
        <v>349</v>
      </c>
      <c r="BI59">
        <f>($BH$68-$BH$65)/200</f>
        <v>0.09</v>
      </c>
    </row>
    <row r="60" spans="1:80" x14ac:dyDescent="0.25">
      <c r="A60">
        <v>59</v>
      </c>
      <c r="D60">
        <v>136.88131600000003</v>
      </c>
      <c r="E60" s="2">
        <v>2</v>
      </c>
      <c r="F60">
        <v>126.99710400000001</v>
      </c>
      <c r="G60" s="3">
        <v>3</v>
      </c>
      <c r="P60">
        <v>2</v>
      </c>
      <c r="Q60" t="str">
        <f>CONCATENATE(C60,E60,G60,I60)</f>
        <v>23</v>
      </c>
      <c r="R60">
        <v>1</v>
      </c>
      <c r="X60" t="s">
        <v>283</v>
      </c>
      <c r="Y60" t="s">
        <v>268</v>
      </c>
      <c r="BG60">
        <v>1</v>
      </c>
      <c r="BH60">
        <v>359</v>
      </c>
      <c r="BI60">
        <f>($BH$69-$BH$66)/200</f>
        <v>0.1</v>
      </c>
    </row>
    <row r="61" spans="1:80" x14ac:dyDescent="0.25">
      <c r="A61">
        <v>60</v>
      </c>
      <c r="D61">
        <v>136.85005100000001</v>
      </c>
      <c r="E61" s="2">
        <v>2</v>
      </c>
      <c r="F61">
        <v>127.038318</v>
      </c>
      <c r="G61" s="3">
        <v>3</v>
      </c>
      <c r="P61">
        <v>2</v>
      </c>
      <c r="Q61" t="str">
        <f>CONCATENATE(C61,E61,G61,I61)</f>
        <v>23</v>
      </c>
      <c r="R61">
        <v>4</v>
      </c>
      <c r="X61" t="s">
        <v>283</v>
      </c>
      <c r="Y61" t="s">
        <v>269</v>
      </c>
      <c r="BG61">
        <v>4</v>
      </c>
      <c r="BH61">
        <v>360</v>
      </c>
      <c r="BI61">
        <f>($BH$70-$BH$67)/200</f>
        <v>0.08</v>
      </c>
    </row>
    <row r="62" spans="1:80" x14ac:dyDescent="0.25">
      <c r="A62">
        <v>61</v>
      </c>
      <c r="D62">
        <v>136.88036199999999</v>
      </c>
      <c r="E62" s="2">
        <v>2</v>
      </c>
      <c r="F62">
        <v>127.02562600000002</v>
      </c>
      <c r="G62" s="3">
        <v>3</v>
      </c>
      <c r="P62">
        <v>2</v>
      </c>
      <c r="Q62" t="str">
        <f>CONCATENATE(C62,E62,G62,I62)</f>
        <v>23</v>
      </c>
      <c r="R62">
        <v>3</v>
      </c>
      <c r="X62" t="s">
        <v>283</v>
      </c>
      <c r="Y62" t="s">
        <v>270</v>
      </c>
      <c r="BG62">
        <v>3</v>
      </c>
      <c r="BH62">
        <v>363</v>
      </c>
      <c r="BI62">
        <f>($BH$71-$BH$68)/200</f>
        <v>6.5000000000000002E-2</v>
      </c>
    </row>
    <row r="63" spans="1:80" x14ac:dyDescent="0.25">
      <c r="A63">
        <v>62</v>
      </c>
      <c r="D63">
        <v>136.90383800000001</v>
      </c>
      <c r="E63" s="2">
        <v>2</v>
      </c>
      <c r="F63">
        <v>126.985209</v>
      </c>
      <c r="G63" s="3">
        <v>3</v>
      </c>
      <c r="P63">
        <v>2</v>
      </c>
      <c r="Q63" t="str">
        <f>CONCATENATE(C63,E63,G63,I63)</f>
        <v>23</v>
      </c>
      <c r="R63">
        <v>2</v>
      </c>
      <c r="X63" t="s">
        <v>283</v>
      </c>
      <c r="Y63" t="s">
        <v>271</v>
      </c>
      <c r="AB63" t="s">
        <v>283</v>
      </c>
      <c r="AC63" t="str">
        <f>CONCATENATE($R63,$R64,$R65,$R66)</f>
        <v>2143</v>
      </c>
      <c r="BG63">
        <v>2</v>
      </c>
      <c r="BH63">
        <v>373</v>
      </c>
      <c r="BI63">
        <f>($BH$72-$BH$69)/200</f>
        <v>0.1</v>
      </c>
    </row>
    <row r="64" spans="1:80" x14ac:dyDescent="0.25">
      <c r="A64">
        <v>63</v>
      </c>
      <c r="D64">
        <v>136.84115500000001</v>
      </c>
      <c r="E64" s="2">
        <v>2</v>
      </c>
      <c r="F64">
        <v>126.94752400000002</v>
      </c>
      <c r="G64" s="3">
        <v>3</v>
      </c>
      <c r="P64">
        <v>2</v>
      </c>
      <c r="Q64" t="str">
        <f>CONCATENATE(C64,E64,G64,I64)</f>
        <v>23</v>
      </c>
      <c r="R64">
        <v>1</v>
      </c>
      <c r="X64" t="s">
        <v>283</v>
      </c>
      <c r="Y64" t="s">
        <v>268</v>
      </c>
      <c r="BG64">
        <v>1</v>
      </c>
      <c r="BH64">
        <v>382</v>
      </c>
      <c r="BI64">
        <f>($BH$73-$BH$70)/200</f>
        <v>0.09</v>
      </c>
    </row>
    <row r="65" spans="1:61" x14ac:dyDescent="0.25">
      <c r="A65">
        <v>64</v>
      </c>
      <c r="D65">
        <v>136.81331499999999</v>
      </c>
      <c r="E65" s="2">
        <v>2</v>
      </c>
      <c r="F65">
        <v>126.95489000000001</v>
      </c>
      <c r="G65" s="3">
        <v>3</v>
      </c>
      <c r="P65">
        <v>2</v>
      </c>
      <c r="Q65" t="str">
        <f>CONCATENATE(C65,E65,G65,I65)</f>
        <v>23</v>
      </c>
      <c r="R65">
        <v>4</v>
      </c>
      <c r="X65" t="s">
        <v>283</v>
      </c>
      <c r="Y65" t="s">
        <v>269</v>
      </c>
      <c r="BG65">
        <v>4</v>
      </c>
      <c r="BH65">
        <v>387</v>
      </c>
      <c r="BI65">
        <f>($BH$74-$BH$71)/200</f>
        <v>0.09</v>
      </c>
    </row>
    <row r="66" spans="1:61" x14ac:dyDescent="0.25">
      <c r="A66">
        <v>65</v>
      </c>
      <c r="D66">
        <v>136.86215900000002</v>
      </c>
      <c r="E66" s="2">
        <v>2</v>
      </c>
      <c r="F66">
        <v>126.938468</v>
      </c>
      <c r="G66" s="3">
        <v>3</v>
      </c>
      <c r="P66">
        <v>2</v>
      </c>
      <c r="Q66" t="str">
        <f>CONCATENATE(C66,E66,G66,I66)</f>
        <v>23</v>
      </c>
      <c r="R66">
        <v>3</v>
      </c>
      <c r="X66" t="s">
        <v>283</v>
      </c>
      <c r="Y66" t="s">
        <v>270</v>
      </c>
      <c r="BG66">
        <v>3</v>
      </c>
      <c r="BH66">
        <v>389</v>
      </c>
      <c r="BI66">
        <f>($BH$75-$BH$72)/200</f>
        <v>6.5000000000000002E-2</v>
      </c>
    </row>
    <row r="67" spans="1:61" x14ac:dyDescent="0.25">
      <c r="A67">
        <v>66</v>
      </c>
      <c r="D67">
        <v>136.88131600000003</v>
      </c>
      <c r="E67" s="2">
        <v>2</v>
      </c>
      <c r="F67">
        <v>126.97336900000001</v>
      </c>
      <c r="G67" s="3">
        <v>3</v>
      </c>
      <c r="P67">
        <v>2</v>
      </c>
      <c r="Q67" t="str">
        <f>CONCATENATE(C67,E67,G67,I67)</f>
        <v>23</v>
      </c>
      <c r="R67">
        <v>2</v>
      </c>
      <c r="X67" t="s">
        <v>283</v>
      </c>
      <c r="Y67" t="s">
        <v>271</v>
      </c>
      <c r="AB67" t="s">
        <v>283</v>
      </c>
      <c r="AC67" t="str">
        <f>CONCATENATE($R67,$R68,$R69,$R70)</f>
        <v>2143</v>
      </c>
      <c r="BG67">
        <v>2</v>
      </c>
      <c r="BH67">
        <v>397</v>
      </c>
      <c r="BI67">
        <f>($BH$76-$BH$73)/200</f>
        <v>0.1</v>
      </c>
    </row>
    <row r="68" spans="1:61" x14ac:dyDescent="0.25">
      <c r="A68">
        <v>67</v>
      </c>
      <c r="F68">
        <v>127.00321100000001</v>
      </c>
      <c r="G68" s="3">
        <v>3</v>
      </c>
      <c r="H68">
        <v>134.75437099999999</v>
      </c>
      <c r="I68" s="4">
        <v>4</v>
      </c>
      <c r="P68">
        <v>2</v>
      </c>
      <c r="Q68" t="str">
        <f>CONCATENATE(C68,E68,G68,I68)</f>
        <v>34</v>
      </c>
      <c r="R68">
        <v>1</v>
      </c>
      <c r="X68" t="s">
        <v>280</v>
      </c>
      <c r="Y68" t="s">
        <v>259</v>
      </c>
      <c r="BG68">
        <v>1</v>
      </c>
      <c r="BH68">
        <v>405</v>
      </c>
      <c r="BI68">
        <f>($BH$82-$BH$79)/200</f>
        <v>9.5000000000000001E-2</v>
      </c>
    </row>
    <row r="69" spans="1:61" x14ac:dyDescent="0.25">
      <c r="A69">
        <v>68</v>
      </c>
      <c r="H69">
        <v>134.68621000000002</v>
      </c>
      <c r="I69" s="4">
        <v>4</v>
      </c>
      <c r="P69">
        <v>1</v>
      </c>
      <c r="Q69" t="str">
        <f>CONCATENATE(C69,E69,G69,I69)</f>
        <v>4</v>
      </c>
      <c r="R69">
        <v>4</v>
      </c>
      <c r="X69" t="s">
        <v>280</v>
      </c>
      <c r="Y69" t="s">
        <v>260</v>
      </c>
      <c r="BG69">
        <v>4</v>
      </c>
      <c r="BH69">
        <v>409</v>
      </c>
      <c r="BI69">
        <f>($BH$83-$BH$80)/200</f>
        <v>0.14499999999999999</v>
      </c>
    </row>
    <row r="70" spans="1:61" x14ac:dyDescent="0.25">
      <c r="A70">
        <v>69</v>
      </c>
      <c r="H70">
        <v>134.643157</v>
      </c>
      <c r="I70" s="4">
        <v>4</v>
      </c>
      <c r="P70">
        <v>1</v>
      </c>
      <c r="Q70" t="str">
        <f>CONCATENATE(C70,E70,G70,I70)</f>
        <v>4</v>
      </c>
      <c r="R70">
        <v>3</v>
      </c>
      <c r="X70" t="s">
        <v>280</v>
      </c>
      <c r="Y70" t="s">
        <v>261</v>
      </c>
      <c r="BG70">
        <v>3</v>
      </c>
      <c r="BH70">
        <v>413</v>
      </c>
      <c r="BI70">
        <f>($BH$84-$BH$81)/200</f>
        <v>0.1</v>
      </c>
    </row>
    <row r="71" spans="1:61" x14ac:dyDescent="0.25">
      <c r="A71">
        <v>70</v>
      </c>
      <c r="H71">
        <v>134.71420900000001</v>
      </c>
      <c r="I71" s="4">
        <v>4</v>
      </c>
      <c r="P71">
        <v>1</v>
      </c>
      <c r="Q71" t="str">
        <f>CONCATENATE(C71,E71,G71,I71)</f>
        <v>4</v>
      </c>
      <c r="R71">
        <v>2</v>
      </c>
      <c r="X71" t="s">
        <v>280</v>
      </c>
      <c r="Y71" t="s">
        <v>262</v>
      </c>
      <c r="AB71" t="s">
        <v>283</v>
      </c>
      <c r="AC71" t="str">
        <f>CONCATENATE($R71,$R72,$R73,$R74)</f>
        <v>2143</v>
      </c>
      <c r="BG71">
        <v>2</v>
      </c>
      <c r="BH71">
        <v>418</v>
      </c>
      <c r="BI71">
        <f>($BH$85-$BH$82)/200</f>
        <v>0.08</v>
      </c>
    </row>
    <row r="72" spans="1:61" x14ac:dyDescent="0.25">
      <c r="A72">
        <v>71</v>
      </c>
      <c r="H72">
        <v>134.82900100000001</v>
      </c>
      <c r="I72" s="4">
        <v>4</v>
      </c>
      <c r="P72">
        <v>1</v>
      </c>
      <c r="Q72" t="str">
        <f>CONCATENATE(C72,E72,G72,I72)</f>
        <v>4</v>
      </c>
      <c r="R72">
        <v>1</v>
      </c>
      <c r="X72" t="s">
        <v>280</v>
      </c>
      <c r="Y72" t="s">
        <v>259</v>
      </c>
      <c r="BG72">
        <v>1</v>
      </c>
      <c r="BH72">
        <v>429</v>
      </c>
      <c r="BI72">
        <f>($BH$86-$BH$83)/200</f>
        <v>8.5000000000000006E-2</v>
      </c>
    </row>
    <row r="73" spans="1:61" x14ac:dyDescent="0.25">
      <c r="A73">
        <v>72</v>
      </c>
      <c r="H73">
        <v>134.770049</v>
      </c>
      <c r="I73" s="4">
        <v>4</v>
      </c>
      <c r="P73">
        <v>1</v>
      </c>
      <c r="Q73" t="str">
        <f>CONCATENATE(C73,E73,G73,I73)</f>
        <v>4</v>
      </c>
      <c r="R73">
        <v>4</v>
      </c>
      <c r="X73" t="s">
        <v>282</v>
      </c>
      <c r="Y73" t="s">
        <v>272</v>
      </c>
      <c r="BG73">
        <v>4</v>
      </c>
      <c r="BH73">
        <v>431</v>
      </c>
      <c r="BI73">
        <f>($BH$87-$BH$84)/200</f>
        <v>0.13</v>
      </c>
    </row>
    <row r="74" spans="1:61" x14ac:dyDescent="0.25">
      <c r="A74">
        <v>73</v>
      </c>
      <c r="B74">
        <v>156.18430899999998</v>
      </c>
      <c r="C74" s="5">
        <v>1</v>
      </c>
      <c r="H74">
        <v>134.85031800000002</v>
      </c>
      <c r="I74" s="4">
        <v>4</v>
      </c>
      <c r="P74">
        <v>2</v>
      </c>
      <c r="Q74" t="str">
        <f>CONCATENATE(C74,E74,G74,I74)</f>
        <v>14</v>
      </c>
      <c r="R74">
        <v>3</v>
      </c>
      <c r="X74" t="s">
        <v>281</v>
      </c>
      <c r="Y74" t="s">
        <v>264</v>
      </c>
      <c r="BG74">
        <v>3</v>
      </c>
      <c r="BH74">
        <v>436</v>
      </c>
      <c r="BI74">
        <f>($BH$88-$BH$85)/200</f>
        <v>0.125</v>
      </c>
    </row>
    <row r="75" spans="1:61" x14ac:dyDescent="0.25">
      <c r="A75">
        <v>74</v>
      </c>
      <c r="B75">
        <v>156.177447</v>
      </c>
      <c r="C75" s="5">
        <v>1</v>
      </c>
      <c r="H75">
        <v>134.75437099999999</v>
      </c>
      <c r="I75" s="4">
        <v>4</v>
      </c>
      <c r="P75">
        <v>2</v>
      </c>
      <c r="Q75" t="str">
        <f>CONCATENATE(C75,E75,G75,I75)</f>
        <v>14</v>
      </c>
      <c r="R75">
        <v>2</v>
      </c>
      <c r="X75" t="s">
        <v>282</v>
      </c>
      <c r="Y75" t="s">
        <v>267</v>
      </c>
      <c r="BG75">
        <v>2</v>
      </c>
      <c r="BH75">
        <v>442</v>
      </c>
      <c r="BI75">
        <f>($BH$89-$BH$86)/200</f>
        <v>0.115</v>
      </c>
    </row>
    <row r="76" spans="1:61" x14ac:dyDescent="0.25">
      <c r="A76">
        <v>75</v>
      </c>
      <c r="B76">
        <v>156.17016100000001</v>
      </c>
      <c r="C76" s="5">
        <v>1</v>
      </c>
      <c r="H76">
        <v>134.75437099999999</v>
      </c>
      <c r="I76" s="4">
        <v>4</v>
      </c>
      <c r="P76">
        <v>2</v>
      </c>
      <c r="Q76" t="str">
        <f>CONCATENATE(C76,E76,G76,I76)</f>
        <v>14</v>
      </c>
      <c r="R76">
        <v>1</v>
      </c>
      <c r="X76" t="s">
        <v>283</v>
      </c>
      <c r="Y76" t="s">
        <v>268</v>
      </c>
      <c r="BG76">
        <v>1</v>
      </c>
      <c r="BH76">
        <v>451</v>
      </c>
      <c r="BI76">
        <f>($BH$90-$BH$87)/200</f>
        <v>7.4999999999999997E-2</v>
      </c>
    </row>
    <row r="77" spans="1:61" x14ac:dyDescent="0.25">
      <c r="A77">
        <v>76</v>
      </c>
      <c r="B77">
        <v>156.17063899999999</v>
      </c>
      <c r="C77" s="5">
        <v>1</v>
      </c>
      <c r="P77">
        <v>1</v>
      </c>
      <c r="Q77" t="str">
        <f>CONCATENATE(C77,E77,G77,I77)</f>
        <v>1</v>
      </c>
      <c r="R77" t="s">
        <v>22</v>
      </c>
      <c r="X77" t="s">
        <v>283</v>
      </c>
      <c r="Y77" t="s">
        <v>269</v>
      </c>
      <c r="BG77" t="s">
        <v>22</v>
      </c>
      <c r="BH77">
        <v>455</v>
      </c>
      <c r="BI77">
        <f>($BH$91-$BH$88)/200</f>
        <v>8.5000000000000006E-2</v>
      </c>
    </row>
    <row r="78" spans="1:61" x14ac:dyDescent="0.25">
      <c r="A78">
        <v>77</v>
      </c>
      <c r="B78">
        <v>156.16154399999999</v>
      </c>
      <c r="C78" s="5">
        <v>1</v>
      </c>
      <c r="P78">
        <v>1</v>
      </c>
      <c r="Q78" t="str">
        <f>CONCATENATE(C78,E78,G78,I78)</f>
        <v>1</v>
      </c>
      <c r="R78" t="s">
        <v>22</v>
      </c>
      <c r="X78" t="s">
        <v>283</v>
      </c>
      <c r="Y78" t="s">
        <v>270</v>
      </c>
      <c r="BG78" t="s">
        <v>22</v>
      </c>
      <c r="BH78">
        <v>457</v>
      </c>
      <c r="BI78">
        <f>($BH$92-$BH$89)/200</f>
        <v>7.4999999999999997E-2</v>
      </c>
    </row>
    <row r="79" spans="1:61" x14ac:dyDescent="0.25">
      <c r="A79">
        <v>78</v>
      </c>
      <c r="B79">
        <v>156.18531899999999</v>
      </c>
      <c r="C79" s="5">
        <v>1</v>
      </c>
      <c r="P79">
        <v>1</v>
      </c>
      <c r="Q79" t="str">
        <f>CONCATENATE(C79,E79,G79,I79)</f>
        <v>1</v>
      </c>
      <c r="R79">
        <v>2</v>
      </c>
      <c r="X79" t="s">
        <v>283</v>
      </c>
      <c r="Y79" t="s">
        <v>271</v>
      </c>
      <c r="AB79" t="s">
        <v>280</v>
      </c>
      <c r="AC79" t="str">
        <f>CONCATENATE($R79,$R80,$R81,$R82)</f>
        <v>2341</v>
      </c>
      <c r="BG79">
        <v>2</v>
      </c>
      <c r="BH79">
        <v>458</v>
      </c>
      <c r="BI79">
        <f>($BH$93-$BH$90)/200</f>
        <v>0.115</v>
      </c>
    </row>
    <row r="80" spans="1:61" x14ac:dyDescent="0.25">
      <c r="A80">
        <v>79</v>
      </c>
      <c r="B80">
        <v>156.18436199999999</v>
      </c>
      <c r="C80" s="5">
        <v>1</v>
      </c>
      <c r="P80">
        <v>1</v>
      </c>
      <c r="Q80" t="str">
        <f>CONCATENATE(C80,E80,G80,I80)</f>
        <v>1</v>
      </c>
      <c r="R80">
        <v>3</v>
      </c>
      <c r="X80" t="s">
        <v>283</v>
      </c>
      <c r="Y80" t="s">
        <v>268</v>
      </c>
      <c r="BG80">
        <v>3</v>
      </c>
      <c r="BH80">
        <v>458</v>
      </c>
      <c r="BI80">
        <f>($BH$94-$BH$91)/200</f>
        <v>9.5000000000000001E-2</v>
      </c>
    </row>
    <row r="81" spans="1:61" x14ac:dyDescent="0.25">
      <c r="A81">
        <v>80</v>
      </c>
      <c r="B81">
        <v>156.14994799999999</v>
      </c>
      <c r="C81" s="5">
        <v>1</v>
      </c>
      <c r="P81">
        <v>1</v>
      </c>
      <c r="Q81" t="str">
        <f>CONCATENATE(C81,E81,G81,I81)</f>
        <v>1</v>
      </c>
      <c r="R81">
        <v>4</v>
      </c>
      <c r="X81" t="s">
        <v>283</v>
      </c>
      <c r="Y81" t="s">
        <v>269</v>
      </c>
      <c r="BG81">
        <v>4</v>
      </c>
      <c r="BH81">
        <v>468</v>
      </c>
      <c r="BI81">
        <f>($BH$95-$BH$92)/200</f>
        <v>0.1</v>
      </c>
    </row>
    <row r="82" spans="1:61" x14ac:dyDescent="0.25">
      <c r="A82">
        <v>81</v>
      </c>
      <c r="B82">
        <v>156.16431</v>
      </c>
      <c r="C82" s="5">
        <v>1</v>
      </c>
      <c r="P82">
        <v>1</v>
      </c>
      <c r="Q82" t="str">
        <f>CONCATENATE(C82,E82,G82,I82)</f>
        <v>1</v>
      </c>
      <c r="R82">
        <v>1</v>
      </c>
      <c r="X82" t="s">
        <v>283</v>
      </c>
      <c r="Y82" t="s">
        <v>270</v>
      </c>
      <c r="BG82">
        <v>1</v>
      </c>
      <c r="BH82">
        <v>477</v>
      </c>
      <c r="BI82">
        <f>($BH$96-$BH$93)/200</f>
        <v>7.4999999999999997E-2</v>
      </c>
    </row>
    <row r="83" spans="1:61" x14ac:dyDescent="0.25">
      <c r="A83">
        <v>82</v>
      </c>
      <c r="B83">
        <v>156.16431</v>
      </c>
      <c r="C83" s="5">
        <v>1</v>
      </c>
      <c r="P83">
        <v>1</v>
      </c>
      <c r="Q83" t="str">
        <f>CONCATENATE(C83,E83,G83,I83)</f>
        <v>1</v>
      </c>
      <c r="R83">
        <v>2</v>
      </c>
      <c r="X83" t="s">
        <v>283</v>
      </c>
      <c r="Y83" t="s">
        <v>271</v>
      </c>
      <c r="AB83" t="s">
        <v>280</v>
      </c>
      <c r="AC83" t="str">
        <f>CONCATENATE($R83,$R84,$R85,$R86)</f>
        <v>2341</v>
      </c>
      <c r="BG83">
        <v>2</v>
      </c>
      <c r="BH83">
        <v>487</v>
      </c>
      <c r="BI83">
        <f>($BH$97-$BH$94)/200</f>
        <v>0.11</v>
      </c>
    </row>
    <row r="84" spans="1:61" x14ac:dyDescent="0.25">
      <c r="A84">
        <v>83</v>
      </c>
      <c r="P84">
        <v>0</v>
      </c>
      <c r="Q84" t="str">
        <f>CONCATENATE(C84,E84,G84,I84)</f>
        <v/>
      </c>
      <c r="R84">
        <v>3</v>
      </c>
      <c r="X84" t="s">
        <v>283</v>
      </c>
      <c r="Y84" t="s">
        <v>268</v>
      </c>
      <c r="BG84">
        <v>3</v>
      </c>
      <c r="BH84">
        <v>488</v>
      </c>
      <c r="BI84">
        <f>($BH$98-$BH$95)/200</f>
        <v>8.5000000000000006E-2</v>
      </c>
    </row>
    <row r="85" spans="1:61" x14ac:dyDescent="0.25">
      <c r="A85">
        <v>84</v>
      </c>
      <c r="D85">
        <v>164.554528</v>
      </c>
      <c r="E85" s="2">
        <v>2</v>
      </c>
      <c r="P85">
        <v>1</v>
      </c>
      <c r="Q85" t="str">
        <f>CONCATENATE(C85,E85,G85,I85)</f>
        <v>2</v>
      </c>
      <c r="R85">
        <v>4</v>
      </c>
      <c r="X85" t="s">
        <v>283</v>
      </c>
      <c r="Y85" t="s">
        <v>269</v>
      </c>
      <c r="BG85">
        <v>4</v>
      </c>
      <c r="BH85">
        <v>493</v>
      </c>
      <c r="BI85">
        <f>($BH$99-$BH$96)/200</f>
        <v>8.5000000000000006E-2</v>
      </c>
    </row>
    <row r="86" spans="1:61" x14ac:dyDescent="0.25">
      <c r="A86">
        <v>85</v>
      </c>
      <c r="D86">
        <v>164.52601799999999</v>
      </c>
      <c r="E86" s="2">
        <v>2</v>
      </c>
      <c r="F86">
        <v>156.150587</v>
      </c>
      <c r="G86" s="3">
        <v>3</v>
      </c>
      <c r="P86">
        <v>2</v>
      </c>
      <c r="Q86" t="str">
        <f>CONCATENATE(C86,E86,G86,I86)</f>
        <v>23</v>
      </c>
      <c r="R86">
        <v>1</v>
      </c>
      <c r="X86" t="s">
        <v>283</v>
      </c>
      <c r="Y86" t="s">
        <v>270</v>
      </c>
      <c r="BG86">
        <v>1</v>
      </c>
      <c r="BH86">
        <v>504</v>
      </c>
      <c r="BI86">
        <f>($BH$100-$BH$97)/200</f>
        <v>7.4999999999999997E-2</v>
      </c>
    </row>
    <row r="87" spans="1:61" x14ac:dyDescent="0.25">
      <c r="A87">
        <v>86</v>
      </c>
      <c r="D87">
        <v>164.54107099999999</v>
      </c>
      <c r="E87" s="2">
        <v>2</v>
      </c>
      <c r="F87">
        <v>156.17766</v>
      </c>
      <c r="G87" s="3">
        <v>3</v>
      </c>
      <c r="P87">
        <v>2</v>
      </c>
      <c r="Q87" t="str">
        <f>CONCATENATE(C87,E87,G87,I87)</f>
        <v>23</v>
      </c>
      <c r="R87">
        <v>3</v>
      </c>
      <c r="X87" t="s">
        <v>283</v>
      </c>
      <c r="Y87" t="s">
        <v>271</v>
      </c>
      <c r="AB87" t="s">
        <v>283</v>
      </c>
      <c r="AC87" t="str">
        <f>CONCATENATE($R87,$R88,$R89,$R90)</f>
        <v>3214</v>
      </c>
      <c r="BG87">
        <v>3</v>
      </c>
      <c r="BH87">
        <v>514</v>
      </c>
      <c r="BI87">
        <f>($BH$101-$BH$98)/200</f>
        <v>0.105</v>
      </c>
    </row>
    <row r="88" spans="1:61" x14ac:dyDescent="0.25">
      <c r="A88">
        <v>87</v>
      </c>
      <c r="D88">
        <v>164.49176399999999</v>
      </c>
      <c r="E88" s="2">
        <v>2</v>
      </c>
      <c r="F88">
        <v>156.14739600000001</v>
      </c>
      <c r="G88" s="3">
        <v>3</v>
      </c>
      <c r="P88">
        <v>2</v>
      </c>
      <c r="Q88" t="str">
        <f>CONCATENATE(C88,E88,G88,I88)</f>
        <v>23</v>
      </c>
      <c r="R88">
        <v>2</v>
      </c>
      <c r="X88" t="s">
        <v>283</v>
      </c>
      <c r="Y88" t="s">
        <v>268</v>
      </c>
      <c r="BG88">
        <v>2</v>
      </c>
      <c r="BH88">
        <v>518</v>
      </c>
      <c r="BI88">
        <f>($BH$102-$BH$99)/200</f>
        <v>0.1</v>
      </c>
    </row>
    <row r="89" spans="1:61" x14ac:dyDescent="0.25">
      <c r="A89">
        <v>88</v>
      </c>
      <c r="D89">
        <v>164.54356999999999</v>
      </c>
      <c r="E89" s="2">
        <v>2</v>
      </c>
      <c r="F89">
        <v>156.11665299999999</v>
      </c>
      <c r="G89" s="3">
        <v>3</v>
      </c>
      <c r="P89">
        <v>2</v>
      </c>
      <c r="Q89" t="str">
        <f>CONCATENATE(C89,E89,G89,I89)</f>
        <v>23</v>
      </c>
      <c r="R89">
        <v>1</v>
      </c>
      <c r="X89" t="s">
        <v>283</v>
      </c>
      <c r="Y89" t="s">
        <v>269</v>
      </c>
      <c r="BG89">
        <v>1</v>
      </c>
      <c r="BH89">
        <v>527</v>
      </c>
      <c r="BI89">
        <f>($BH$103-$BH$100)/200</f>
        <v>0.08</v>
      </c>
    </row>
    <row r="90" spans="1:61" x14ac:dyDescent="0.25">
      <c r="A90">
        <v>89</v>
      </c>
      <c r="D90">
        <v>164.545378</v>
      </c>
      <c r="E90" s="2">
        <v>2</v>
      </c>
      <c r="F90">
        <v>156.063571</v>
      </c>
      <c r="G90" s="3">
        <v>3</v>
      </c>
      <c r="P90">
        <v>2</v>
      </c>
      <c r="Q90" t="str">
        <f>CONCATENATE(C90,E90,G90,I90)</f>
        <v>23</v>
      </c>
      <c r="R90">
        <v>4</v>
      </c>
      <c r="X90" t="s">
        <v>283</v>
      </c>
      <c r="Y90" t="s">
        <v>270</v>
      </c>
      <c r="BG90">
        <v>4</v>
      </c>
      <c r="BH90">
        <v>529</v>
      </c>
      <c r="BI90">
        <f>($BH$104-$BH$101)/200</f>
        <v>7.0000000000000007E-2</v>
      </c>
    </row>
    <row r="91" spans="1:61" x14ac:dyDescent="0.25">
      <c r="A91">
        <v>90</v>
      </c>
      <c r="D91">
        <v>164.51048700000001</v>
      </c>
      <c r="E91" s="2">
        <v>2</v>
      </c>
      <c r="F91">
        <v>156.062082</v>
      </c>
      <c r="G91" s="3">
        <v>3</v>
      </c>
      <c r="P91">
        <v>2</v>
      </c>
      <c r="Q91" t="str">
        <f>CONCATENATE(C91,E91,G91,I91)</f>
        <v>23</v>
      </c>
      <c r="R91">
        <v>3</v>
      </c>
      <c r="X91" t="s">
        <v>283</v>
      </c>
      <c r="Y91" t="s">
        <v>271</v>
      </c>
      <c r="AB91" t="s">
        <v>283</v>
      </c>
      <c r="AC91" t="str">
        <f>CONCATENATE($R91,$R92,$R93,$R94)</f>
        <v>3214</v>
      </c>
      <c r="BG91">
        <v>3</v>
      </c>
      <c r="BH91">
        <v>535</v>
      </c>
      <c r="BI91">
        <f>($BH$105-$BH$102)/200</f>
        <v>8.5000000000000006E-2</v>
      </c>
    </row>
    <row r="92" spans="1:61" x14ac:dyDescent="0.25">
      <c r="A92">
        <v>91</v>
      </c>
      <c r="D92">
        <v>164.554528</v>
      </c>
      <c r="E92" s="2">
        <v>2</v>
      </c>
      <c r="F92">
        <v>156.06005999999999</v>
      </c>
      <c r="G92" s="3">
        <v>3</v>
      </c>
      <c r="H92">
        <v>162.25821999999999</v>
      </c>
      <c r="I92" s="4">
        <v>4</v>
      </c>
      <c r="P92">
        <v>3</v>
      </c>
      <c r="Q92" t="str">
        <f>CONCATENATE(C92,E92,G92,I92)</f>
        <v>234</v>
      </c>
      <c r="R92">
        <v>2</v>
      </c>
      <c r="X92" t="s">
        <v>283</v>
      </c>
      <c r="Y92" t="s">
        <v>268</v>
      </c>
      <c r="BG92">
        <v>2</v>
      </c>
      <c r="BH92">
        <v>542</v>
      </c>
      <c r="BI92">
        <f>($BH$106-$BH$103)/200</f>
        <v>0.1</v>
      </c>
    </row>
    <row r="93" spans="1:61" x14ac:dyDescent="0.25">
      <c r="A93">
        <v>92</v>
      </c>
      <c r="F93">
        <v>156.150587</v>
      </c>
      <c r="G93" s="3">
        <v>3</v>
      </c>
      <c r="H93">
        <v>162.26454999999999</v>
      </c>
      <c r="I93" s="4">
        <v>4</v>
      </c>
      <c r="P93">
        <v>2</v>
      </c>
      <c r="Q93" t="str">
        <f>CONCATENATE(C93,E93,G93,I93)</f>
        <v>34</v>
      </c>
      <c r="R93">
        <v>1</v>
      </c>
      <c r="X93" t="s">
        <v>283</v>
      </c>
      <c r="Y93" t="s">
        <v>269</v>
      </c>
      <c r="BG93">
        <v>1</v>
      </c>
      <c r="BH93">
        <v>552</v>
      </c>
      <c r="BI93">
        <f>($BH$107-$BH$104)/200</f>
        <v>7.4999999999999997E-2</v>
      </c>
    </row>
    <row r="94" spans="1:61" x14ac:dyDescent="0.25">
      <c r="A94">
        <v>93</v>
      </c>
      <c r="F94">
        <v>156.150587</v>
      </c>
      <c r="G94" s="3">
        <v>3</v>
      </c>
      <c r="H94">
        <v>162.255348</v>
      </c>
      <c r="I94" s="4">
        <v>4</v>
      </c>
      <c r="P94">
        <v>2</v>
      </c>
      <c r="Q94" t="str">
        <f>CONCATENATE(C94,E94,G94,I94)</f>
        <v>34</v>
      </c>
      <c r="R94">
        <v>4</v>
      </c>
      <c r="X94" t="s">
        <v>283</v>
      </c>
      <c r="Y94" t="s">
        <v>270</v>
      </c>
      <c r="BG94">
        <v>4</v>
      </c>
      <c r="BH94">
        <v>554</v>
      </c>
      <c r="BI94">
        <f>($BH$108-$BH$105)/200</f>
        <v>0.08</v>
      </c>
    </row>
    <row r="95" spans="1:61" x14ac:dyDescent="0.25">
      <c r="A95">
        <v>94</v>
      </c>
      <c r="H95">
        <v>162.26162399999998</v>
      </c>
      <c r="I95" s="4">
        <v>4</v>
      </c>
      <c r="P95">
        <v>1</v>
      </c>
      <c r="Q95" t="str">
        <f>CONCATENATE(C95,E95,G95,I95)</f>
        <v>4</v>
      </c>
      <c r="R95">
        <v>3</v>
      </c>
      <c r="X95" t="s">
        <v>283</v>
      </c>
      <c r="Y95" t="s">
        <v>271</v>
      </c>
      <c r="AB95" t="s">
        <v>283</v>
      </c>
      <c r="AC95" t="str">
        <f>CONCATENATE($R95,$R96,$R97,$R98)</f>
        <v>3214</v>
      </c>
      <c r="BG95">
        <v>3</v>
      </c>
      <c r="BH95">
        <v>562</v>
      </c>
      <c r="BI95">
        <f>($BH$109-$BH$106)/200</f>
        <v>0.1</v>
      </c>
    </row>
    <row r="96" spans="1:61" x14ac:dyDescent="0.25">
      <c r="A96">
        <v>95</v>
      </c>
      <c r="H96">
        <v>162.22901999999999</v>
      </c>
      <c r="I96" s="4">
        <v>4</v>
      </c>
      <c r="P96">
        <v>1</v>
      </c>
      <c r="Q96" t="str">
        <f>CONCATENATE(C96,E96,G96,I96)</f>
        <v>4</v>
      </c>
      <c r="R96">
        <v>2</v>
      </c>
      <c r="X96" t="s">
        <v>283</v>
      </c>
      <c r="Y96" t="s">
        <v>268</v>
      </c>
      <c r="BG96">
        <v>2</v>
      </c>
      <c r="BH96">
        <v>567</v>
      </c>
      <c r="BI96">
        <f>($BH$110-$BH$107)/200</f>
        <v>0.1</v>
      </c>
    </row>
    <row r="97" spans="1:61" x14ac:dyDescent="0.25">
      <c r="A97">
        <v>96</v>
      </c>
      <c r="H97">
        <v>162.214766</v>
      </c>
      <c r="I97" s="4">
        <v>4</v>
      </c>
      <c r="P97">
        <v>1</v>
      </c>
      <c r="Q97" t="str">
        <f>CONCATENATE(C97,E97,G97,I97)</f>
        <v>4</v>
      </c>
      <c r="R97">
        <v>1</v>
      </c>
      <c r="X97" t="s">
        <v>283</v>
      </c>
      <c r="Y97" t="s">
        <v>269</v>
      </c>
      <c r="BG97">
        <v>1</v>
      </c>
      <c r="BH97">
        <v>576</v>
      </c>
      <c r="BI97">
        <f>($BH$111-$BH$108)/200</f>
        <v>8.5000000000000006E-2</v>
      </c>
    </row>
    <row r="98" spans="1:61" x14ac:dyDescent="0.25">
      <c r="A98">
        <v>97</v>
      </c>
      <c r="H98">
        <v>162.179981</v>
      </c>
      <c r="I98" s="4">
        <v>4</v>
      </c>
      <c r="P98">
        <v>1</v>
      </c>
      <c r="Q98" t="str">
        <f>CONCATENATE(C98,E98,G98,I98)</f>
        <v>4</v>
      </c>
      <c r="R98">
        <v>4</v>
      </c>
      <c r="X98" t="s">
        <v>283</v>
      </c>
      <c r="Y98" t="s">
        <v>270</v>
      </c>
      <c r="BG98">
        <v>4</v>
      </c>
      <c r="BH98">
        <v>579</v>
      </c>
      <c r="BI98">
        <f>($BH$112-$BH$109)/200</f>
        <v>6.5000000000000002E-2</v>
      </c>
    </row>
    <row r="99" spans="1:61" x14ac:dyDescent="0.25">
      <c r="A99">
        <v>98</v>
      </c>
      <c r="H99">
        <v>162.25821999999999</v>
      </c>
      <c r="I99" s="4">
        <v>4</v>
      </c>
      <c r="P99">
        <v>1</v>
      </c>
      <c r="Q99" t="str">
        <f>CONCATENATE(C99,E99,G99,I99)</f>
        <v>4</v>
      </c>
      <c r="R99">
        <v>3</v>
      </c>
      <c r="X99" t="s">
        <v>283</v>
      </c>
      <c r="Y99" t="s">
        <v>271</v>
      </c>
      <c r="AB99" t="s">
        <v>283</v>
      </c>
      <c r="AC99" t="str">
        <f>CONCATENATE($R99,$R100,$R101,$R102)</f>
        <v>3214</v>
      </c>
      <c r="BG99">
        <v>3</v>
      </c>
      <c r="BH99">
        <v>584</v>
      </c>
      <c r="BI99">
        <f>($BH$113-$BH$110)/200</f>
        <v>0.105</v>
      </c>
    </row>
    <row r="100" spans="1:61" x14ac:dyDescent="0.25">
      <c r="A100">
        <v>99</v>
      </c>
      <c r="B100">
        <v>180.345125</v>
      </c>
      <c r="C100" s="5">
        <v>1</v>
      </c>
      <c r="P100">
        <v>1</v>
      </c>
      <c r="Q100" t="str">
        <f>CONCATENATE(C100,E100,G100,I100)</f>
        <v>1</v>
      </c>
      <c r="R100">
        <v>2</v>
      </c>
      <c r="X100" t="s">
        <v>283</v>
      </c>
      <c r="Y100" t="s">
        <v>268</v>
      </c>
      <c r="BG100">
        <v>2</v>
      </c>
      <c r="BH100">
        <v>591</v>
      </c>
      <c r="BI100">
        <f>($BH$114-$BH$111)/200</f>
        <v>9.5000000000000001E-2</v>
      </c>
    </row>
    <row r="101" spans="1:61" x14ac:dyDescent="0.25">
      <c r="A101">
        <v>100</v>
      </c>
      <c r="B101">
        <v>180.369696</v>
      </c>
      <c r="C101" s="5">
        <v>1</v>
      </c>
      <c r="P101">
        <v>1</v>
      </c>
      <c r="Q101" t="str">
        <f>CONCATENATE(C101,E101,G101,I101)</f>
        <v>1</v>
      </c>
      <c r="R101">
        <v>1</v>
      </c>
      <c r="X101" t="s">
        <v>283</v>
      </c>
      <c r="Y101" t="s">
        <v>269</v>
      </c>
      <c r="BG101">
        <v>1</v>
      </c>
      <c r="BH101">
        <v>600</v>
      </c>
      <c r="BI101">
        <f>($BH$115-$BH$112)/200</f>
        <v>0.09</v>
      </c>
    </row>
    <row r="102" spans="1:61" x14ac:dyDescent="0.25">
      <c r="A102">
        <v>101</v>
      </c>
      <c r="B102">
        <v>180.331187</v>
      </c>
      <c r="C102" s="5">
        <v>1</v>
      </c>
      <c r="P102">
        <v>1</v>
      </c>
      <c r="Q102" t="str">
        <f>CONCATENATE(C102,E102,G102,I102)</f>
        <v>1</v>
      </c>
      <c r="R102">
        <v>4</v>
      </c>
      <c r="X102" t="s">
        <v>283</v>
      </c>
      <c r="Y102" t="s">
        <v>270</v>
      </c>
      <c r="BG102">
        <v>4</v>
      </c>
      <c r="BH102">
        <v>604</v>
      </c>
      <c r="BI102">
        <f>($BH$116-$BH$113)/200</f>
        <v>0.06</v>
      </c>
    </row>
    <row r="103" spans="1:61" x14ac:dyDescent="0.25">
      <c r="A103">
        <v>102</v>
      </c>
      <c r="B103">
        <v>180.35001599999998</v>
      </c>
      <c r="C103" s="5">
        <v>1</v>
      </c>
      <c r="P103">
        <v>1</v>
      </c>
      <c r="Q103" t="str">
        <f>CONCATENATE(C103,E103,G103,I103)</f>
        <v>1</v>
      </c>
      <c r="R103">
        <v>3</v>
      </c>
      <c r="X103" t="s">
        <v>283</v>
      </c>
      <c r="Y103" t="s">
        <v>271</v>
      </c>
      <c r="AB103" t="s">
        <v>283</v>
      </c>
      <c r="AC103" t="str">
        <f>CONCATENATE($R103,$R104,$R105,$R106)</f>
        <v>3214</v>
      </c>
      <c r="BG103">
        <v>3</v>
      </c>
      <c r="BH103">
        <v>607</v>
      </c>
      <c r="BI103">
        <f>($BH$117-$BH$114)/200</f>
        <v>0.1</v>
      </c>
    </row>
    <row r="104" spans="1:61" x14ac:dyDescent="0.25">
      <c r="A104">
        <v>103</v>
      </c>
      <c r="B104">
        <v>180.34070800000001</v>
      </c>
      <c r="C104" s="5">
        <v>1</v>
      </c>
      <c r="P104">
        <v>1</v>
      </c>
      <c r="Q104" t="str">
        <f>CONCATENATE(C104,E104,G104,I104)</f>
        <v>1</v>
      </c>
      <c r="R104">
        <v>2</v>
      </c>
      <c r="X104" t="s">
        <v>281</v>
      </c>
      <c r="Y104" t="s">
        <v>265</v>
      </c>
      <c r="BG104">
        <v>2</v>
      </c>
      <c r="BH104">
        <v>614</v>
      </c>
      <c r="BI104">
        <f>($BH$123-$BH$120)/200</f>
        <v>0.14000000000000001</v>
      </c>
    </row>
    <row r="105" spans="1:61" x14ac:dyDescent="0.25">
      <c r="A105">
        <v>104</v>
      </c>
      <c r="B105">
        <v>180.33523</v>
      </c>
      <c r="C105" s="5">
        <v>1</v>
      </c>
      <c r="P105">
        <v>1</v>
      </c>
      <c r="Q105" t="str">
        <f>CONCATENATE(C105,E105,G105,I105)</f>
        <v>1</v>
      </c>
      <c r="R105">
        <v>1</v>
      </c>
      <c r="X105" t="s">
        <v>281</v>
      </c>
      <c r="Y105" t="s">
        <v>266</v>
      </c>
      <c r="BG105">
        <v>1</v>
      </c>
      <c r="BH105">
        <v>621</v>
      </c>
      <c r="BI105">
        <f>($BH$124-$BH$121)/200</f>
        <v>8.5000000000000006E-2</v>
      </c>
    </row>
    <row r="106" spans="1:61" x14ac:dyDescent="0.25">
      <c r="A106">
        <v>105</v>
      </c>
      <c r="B106">
        <v>180.34384799999998</v>
      </c>
      <c r="C106" s="5">
        <v>1</v>
      </c>
      <c r="P106">
        <v>1</v>
      </c>
      <c r="Q106" t="str">
        <f>CONCATENATE(C106,E106,G106,I106)</f>
        <v>1</v>
      </c>
      <c r="R106">
        <v>4</v>
      </c>
      <c r="X106" t="s">
        <v>282</v>
      </c>
      <c r="Y106" t="s">
        <v>273</v>
      </c>
      <c r="BG106">
        <v>4</v>
      </c>
      <c r="BH106">
        <v>627</v>
      </c>
      <c r="BI106">
        <f>($BH$125-$BH$122)/200</f>
        <v>0.125</v>
      </c>
    </row>
    <row r="107" spans="1:61" x14ac:dyDescent="0.25">
      <c r="A107">
        <v>106</v>
      </c>
      <c r="B107">
        <v>180.32267999999999</v>
      </c>
      <c r="C107" s="5">
        <v>1</v>
      </c>
      <c r="P107">
        <v>1</v>
      </c>
      <c r="Q107" t="str">
        <f>CONCATENATE(C107,E107,G107,I107)</f>
        <v>1</v>
      </c>
      <c r="R107">
        <v>3</v>
      </c>
      <c r="X107" t="s">
        <v>280</v>
      </c>
      <c r="Y107" t="s">
        <v>261</v>
      </c>
      <c r="AB107" t="s">
        <v>283</v>
      </c>
      <c r="AC107" t="str">
        <f>CONCATENATE($R107,$R108,$R109,$R110)</f>
        <v>3214</v>
      </c>
      <c r="BG107">
        <v>3</v>
      </c>
      <c r="BH107">
        <v>629</v>
      </c>
      <c r="BI107">
        <f>($BH$126-$BH$123)/200</f>
        <v>7.4999999999999997E-2</v>
      </c>
    </row>
    <row r="108" spans="1:61" x14ac:dyDescent="0.25">
      <c r="A108">
        <v>107</v>
      </c>
      <c r="B108">
        <v>180.30337399999999</v>
      </c>
      <c r="C108" s="5">
        <v>1</v>
      </c>
      <c r="D108">
        <v>188.80570799999998</v>
      </c>
      <c r="E108" s="2">
        <v>2</v>
      </c>
      <c r="P108">
        <v>2</v>
      </c>
      <c r="Q108" t="str">
        <f>CONCATENATE(C108,E108,G108,I108)</f>
        <v>12</v>
      </c>
      <c r="R108">
        <v>2</v>
      </c>
      <c r="X108" t="s">
        <v>280</v>
      </c>
      <c r="Y108" t="s">
        <v>262</v>
      </c>
      <c r="BG108">
        <v>2</v>
      </c>
      <c r="BH108">
        <v>637</v>
      </c>
      <c r="BI108">
        <f>($BH$127-$BH$124)/200</f>
        <v>0.11</v>
      </c>
    </row>
    <row r="109" spans="1:61" x14ac:dyDescent="0.25">
      <c r="A109">
        <v>108</v>
      </c>
      <c r="D109">
        <v>188.80788999999999</v>
      </c>
      <c r="E109" s="2">
        <v>2</v>
      </c>
      <c r="P109">
        <v>1</v>
      </c>
      <c r="Q109" t="str">
        <f>CONCATENATE(C109,E109,G109,I109)</f>
        <v>2</v>
      </c>
      <c r="R109">
        <v>1</v>
      </c>
      <c r="X109" t="s">
        <v>280</v>
      </c>
      <c r="Y109" t="s">
        <v>259</v>
      </c>
      <c r="BG109">
        <v>1</v>
      </c>
      <c r="BH109">
        <v>647</v>
      </c>
      <c r="BI109">
        <f>($BH$128-$BH$125)/200</f>
        <v>7.4999999999999997E-2</v>
      </c>
    </row>
    <row r="110" spans="1:61" x14ac:dyDescent="0.25">
      <c r="A110">
        <v>109</v>
      </c>
      <c r="D110">
        <v>188.79783499999999</v>
      </c>
      <c r="E110" s="2">
        <v>2</v>
      </c>
      <c r="F110">
        <v>181.31581299999999</v>
      </c>
      <c r="G110" s="3">
        <v>3</v>
      </c>
      <c r="P110">
        <v>2</v>
      </c>
      <c r="Q110" t="str">
        <f>CONCATENATE(C110,E110,G110,I110)</f>
        <v>23</v>
      </c>
      <c r="R110">
        <v>4</v>
      </c>
      <c r="X110" t="s">
        <v>280</v>
      </c>
      <c r="Y110" t="s">
        <v>260</v>
      </c>
      <c r="BG110">
        <v>4</v>
      </c>
      <c r="BH110">
        <v>649</v>
      </c>
      <c r="BI110">
        <f>($BH$129-$BH$126)/200</f>
        <v>0.12</v>
      </c>
    </row>
    <row r="111" spans="1:61" x14ac:dyDescent="0.25">
      <c r="A111">
        <v>110</v>
      </c>
      <c r="D111">
        <v>188.810339</v>
      </c>
      <c r="E111" s="2">
        <v>2</v>
      </c>
      <c r="F111">
        <v>181.32331299999998</v>
      </c>
      <c r="G111" s="3">
        <v>3</v>
      </c>
      <c r="P111">
        <v>2</v>
      </c>
      <c r="Q111" t="str">
        <f>CONCATENATE(C111,E111,G111,I111)</f>
        <v>23</v>
      </c>
      <c r="R111">
        <v>3</v>
      </c>
      <c r="X111" t="s">
        <v>280</v>
      </c>
      <c r="Y111" t="s">
        <v>261</v>
      </c>
      <c r="AB111" t="s">
        <v>283</v>
      </c>
      <c r="AC111" t="str">
        <f>CONCATENATE($R111,$R112,$R113,$R114)</f>
        <v>3214</v>
      </c>
      <c r="BG111">
        <v>3</v>
      </c>
      <c r="BH111">
        <v>654</v>
      </c>
      <c r="BI111">
        <f>($BH$130-$BH$127)/200</f>
        <v>8.5000000000000006E-2</v>
      </c>
    </row>
    <row r="112" spans="1:61" x14ac:dyDescent="0.25">
      <c r="A112">
        <v>111</v>
      </c>
      <c r="D112">
        <v>188.84810099999999</v>
      </c>
      <c r="E112" s="2">
        <v>2</v>
      </c>
      <c r="F112">
        <v>181.29624000000001</v>
      </c>
      <c r="G112" s="3">
        <v>3</v>
      </c>
      <c r="P112">
        <v>2</v>
      </c>
      <c r="Q112" t="str">
        <f>CONCATENATE(C112,E112,G112,I112)</f>
        <v>23</v>
      </c>
      <c r="R112">
        <v>2</v>
      </c>
      <c r="X112" t="s">
        <v>280</v>
      </c>
      <c r="Y112" t="s">
        <v>262</v>
      </c>
      <c r="BG112">
        <v>2</v>
      </c>
      <c r="BH112">
        <v>660</v>
      </c>
      <c r="BI112">
        <f>($BH$131-$BH$128)/200</f>
        <v>0.115</v>
      </c>
    </row>
    <row r="113" spans="1:61" x14ac:dyDescent="0.25">
      <c r="A113">
        <v>112</v>
      </c>
      <c r="D113">
        <v>188.79533599999999</v>
      </c>
      <c r="E113" s="2">
        <v>2</v>
      </c>
      <c r="F113">
        <v>181.300017</v>
      </c>
      <c r="G113" s="3">
        <v>3</v>
      </c>
      <c r="P113">
        <v>2</v>
      </c>
      <c r="Q113" t="str">
        <f>CONCATENATE(C113,E113,G113,I113)</f>
        <v>23</v>
      </c>
      <c r="R113">
        <v>1</v>
      </c>
      <c r="X113" t="s">
        <v>280</v>
      </c>
      <c r="Y113" t="s">
        <v>259</v>
      </c>
      <c r="BG113">
        <v>1</v>
      </c>
      <c r="BH113">
        <v>670</v>
      </c>
      <c r="BI113">
        <f>($BH$132-$BH$129)/200</f>
        <v>7.0000000000000007E-2</v>
      </c>
    </row>
    <row r="114" spans="1:61" x14ac:dyDescent="0.25">
      <c r="A114">
        <v>113</v>
      </c>
      <c r="D114">
        <v>188.80570799999998</v>
      </c>
      <c r="E114" s="2">
        <v>2</v>
      </c>
      <c r="F114">
        <v>181.28597500000001</v>
      </c>
      <c r="G114" s="3">
        <v>3</v>
      </c>
      <c r="P114">
        <v>2</v>
      </c>
      <c r="Q114" t="str">
        <f>CONCATENATE(C114,E114,G114,I114)</f>
        <v>23</v>
      </c>
      <c r="R114">
        <v>4</v>
      </c>
      <c r="X114" t="s">
        <v>280</v>
      </c>
      <c r="Y114" t="s">
        <v>260</v>
      </c>
      <c r="BG114">
        <v>4</v>
      </c>
      <c r="BH114">
        <v>673</v>
      </c>
      <c r="BI114">
        <f>($BH$133-$BH$130)/200</f>
        <v>0.11</v>
      </c>
    </row>
    <row r="115" spans="1:61" x14ac:dyDescent="0.25">
      <c r="A115">
        <v>114</v>
      </c>
      <c r="F115">
        <v>181.36677</v>
      </c>
      <c r="G115" s="3">
        <v>3</v>
      </c>
      <c r="H115">
        <v>186.15006099999999</v>
      </c>
      <c r="I115" s="4">
        <v>4</v>
      </c>
      <c r="P115">
        <v>2</v>
      </c>
      <c r="Q115" t="str">
        <f>CONCATENATE(C115,E115,G115,I115)</f>
        <v>34</v>
      </c>
      <c r="R115">
        <v>3</v>
      </c>
      <c r="X115" t="s">
        <v>280</v>
      </c>
      <c r="Y115" t="s">
        <v>261</v>
      </c>
      <c r="BG115">
        <v>3</v>
      </c>
      <c r="BH115">
        <v>678</v>
      </c>
      <c r="BI115">
        <f>($BH$134-$BH$131)/200</f>
        <v>7.4999999999999997E-2</v>
      </c>
    </row>
    <row r="116" spans="1:61" x14ac:dyDescent="0.25">
      <c r="A116">
        <v>115</v>
      </c>
      <c r="F116">
        <v>181.35331199999999</v>
      </c>
      <c r="G116" s="3">
        <v>3</v>
      </c>
      <c r="H116">
        <v>186.165964</v>
      </c>
      <c r="I116" s="4">
        <v>4</v>
      </c>
      <c r="P116">
        <v>2</v>
      </c>
      <c r="Q116" t="str">
        <f>CONCATENATE(C116,E116,G116,I116)</f>
        <v>34</v>
      </c>
      <c r="R116">
        <v>2</v>
      </c>
      <c r="X116" t="s">
        <v>280</v>
      </c>
      <c r="Y116" t="s">
        <v>262</v>
      </c>
      <c r="BG116">
        <v>2</v>
      </c>
      <c r="BH116">
        <v>682</v>
      </c>
      <c r="BI116">
        <f>($BH$135-$BH$132)/200</f>
        <v>0.105</v>
      </c>
    </row>
    <row r="117" spans="1:61" x14ac:dyDescent="0.25">
      <c r="A117">
        <v>116</v>
      </c>
      <c r="F117">
        <v>181.35937300000001</v>
      </c>
      <c r="G117" s="3">
        <v>3</v>
      </c>
      <c r="H117">
        <v>186.16952699999999</v>
      </c>
      <c r="I117" s="4">
        <v>4</v>
      </c>
      <c r="P117">
        <v>2</v>
      </c>
      <c r="Q117" t="str">
        <f>CONCATENATE(C117,E117,G117,I117)</f>
        <v>34</v>
      </c>
      <c r="R117">
        <v>1</v>
      </c>
      <c r="X117" t="s">
        <v>280</v>
      </c>
      <c r="Y117" t="s">
        <v>259</v>
      </c>
      <c r="BG117">
        <v>1</v>
      </c>
      <c r="BH117">
        <v>693</v>
      </c>
      <c r="BI117">
        <f>($BH$136-$BH$133)/200</f>
        <v>0.06</v>
      </c>
    </row>
    <row r="118" spans="1:61" x14ac:dyDescent="0.25">
      <c r="A118">
        <v>117</v>
      </c>
      <c r="F118">
        <v>181.30746299999998</v>
      </c>
      <c r="G118" s="3">
        <v>3</v>
      </c>
      <c r="H118">
        <v>186.17256</v>
      </c>
      <c r="I118" s="4">
        <v>4</v>
      </c>
      <c r="P118">
        <v>2</v>
      </c>
      <c r="Q118" t="str">
        <f>CONCATENATE(C118,E118,G118,I118)</f>
        <v>34</v>
      </c>
      <c r="R118" t="s">
        <v>22</v>
      </c>
      <c r="X118" t="s">
        <v>280</v>
      </c>
      <c r="Y118" t="s">
        <v>260</v>
      </c>
      <c r="BG118" t="s">
        <v>22</v>
      </c>
      <c r="BH118">
        <v>696</v>
      </c>
      <c r="BI118">
        <f>($BH$137-$BH$134)/200</f>
        <v>0.11</v>
      </c>
    </row>
    <row r="119" spans="1:61" x14ac:dyDescent="0.25">
      <c r="A119">
        <v>118</v>
      </c>
      <c r="F119">
        <v>181.30746299999998</v>
      </c>
      <c r="G119" s="3">
        <v>3</v>
      </c>
      <c r="H119">
        <v>186.19580300000001</v>
      </c>
      <c r="I119" s="4">
        <v>4</v>
      </c>
      <c r="P119">
        <v>2</v>
      </c>
      <c r="Q119" t="str">
        <f>CONCATENATE(C119,E119,G119,I119)</f>
        <v>34</v>
      </c>
      <c r="R119" t="s">
        <v>22</v>
      </c>
      <c r="X119" t="s">
        <v>280</v>
      </c>
      <c r="Y119" t="s">
        <v>261</v>
      </c>
      <c r="BG119" t="s">
        <v>22</v>
      </c>
      <c r="BH119">
        <v>698</v>
      </c>
      <c r="BI119">
        <f>($BH$138-$BH$135)/200</f>
        <v>7.4999999999999997E-2</v>
      </c>
    </row>
    <row r="120" spans="1:61" x14ac:dyDescent="0.25">
      <c r="A120">
        <v>119</v>
      </c>
      <c r="H120">
        <v>186.170222</v>
      </c>
      <c r="I120" s="4">
        <v>4</v>
      </c>
      <c r="P120">
        <v>1</v>
      </c>
      <c r="Q120" t="str">
        <f>CONCATENATE(C120,E120,G120,I120)</f>
        <v>4</v>
      </c>
      <c r="R120">
        <v>1</v>
      </c>
      <c r="X120" t="s">
        <v>280</v>
      </c>
      <c r="Y120" t="s">
        <v>262</v>
      </c>
      <c r="AB120" t="s">
        <v>281</v>
      </c>
      <c r="AC120" t="str">
        <f>CONCATENATE($R120,$R121,$R122,$R123)</f>
        <v>1324</v>
      </c>
      <c r="BG120">
        <v>1</v>
      </c>
      <c r="BH120">
        <v>699</v>
      </c>
      <c r="BI120">
        <f>($BH$139-$BH$136)/200</f>
        <v>0.12</v>
      </c>
    </row>
    <row r="121" spans="1:61" x14ac:dyDescent="0.25">
      <c r="A121">
        <v>120</v>
      </c>
      <c r="H121">
        <v>186.21585299999998</v>
      </c>
      <c r="I121" s="4">
        <v>4</v>
      </c>
      <c r="P121">
        <v>1</v>
      </c>
      <c r="Q121" t="str">
        <f>CONCATENATE(C121,E121,G121,I121)</f>
        <v>4</v>
      </c>
      <c r="R121">
        <v>3</v>
      </c>
      <c r="X121" t="s">
        <v>280</v>
      </c>
      <c r="Y121" t="s">
        <v>259</v>
      </c>
      <c r="BG121">
        <v>3</v>
      </c>
      <c r="BH121">
        <v>712</v>
      </c>
      <c r="BI121">
        <f>($BH$140-$BH$137)/200</f>
        <v>7.4999999999999997E-2</v>
      </c>
    </row>
    <row r="122" spans="1:61" x14ac:dyDescent="0.25">
      <c r="A122">
        <v>121</v>
      </c>
      <c r="H122">
        <v>186.15006099999999</v>
      </c>
      <c r="I122" s="4">
        <v>4</v>
      </c>
      <c r="P122">
        <v>1</v>
      </c>
      <c r="Q122" t="str">
        <f>CONCATENATE(C122,E122,G122,I122)</f>
        <v>4</v>
      </c>
      <c r="R122">
        <v>2</v>
      </c>
      <c r="X122" t="s">
        <v>280</v>
      </c>
      <c r="Y122" t="s">
        <v>260</v>
      </c>
      <c r="BG122">
        <v>2</v>
      </c>
      <c r="BH122">
        <v>715</v>
      </c>
      <c r="BI122">
        <f>($BH$141-$BH$138)/200</f>
        <v>0.13</v>
      </c>
    </row>
    <row r="123" spans="1:61" x14ac:dyDescent="0.25">
      <c r="A123">
        <v>122</v>
      </c>
      <c r="B123">
        <v>205.99963199999999</v>
      </c>
      <c r="C123" s="5">
        <v>1</v>
      </c>
      <c r="P123">
        <v>1</v>
      </c>
      <c r="Q123" t="str">
        <f>CONCATENATE(C123,E123,G123,I123)</f>
        <v>1</v>
      </c>
      <c r="R123">
        <v>4</v>
      </c>
      <c r="X123" t="s">
        <v>280</v>
      </c>
      <c r="Y123" t="s">
        <v>261</v>
      </c>
      <c r="BG123">
        <v>4</v>
      </c>
      <c r="BH123">
        <v>727</v>
      </c>
      <c r="BI123">
        <f>($BH$142-$BH$139)/200</f>
        <v>0.09</v>
      </c>
    </row>
    <row r="124" spans="1:61" x14ac:dyDescent="0.25">
      <c r="A124">
        <v>123</v>
      </c>
      <c r="B124">
        <v>206.08383000000001</v>
      </c>
      <c r="C124" s="5">
        <v>1</v>
      </c>
      <c r="P124">
        <v>1</v>
      </c>
      <c r="Q124" t="str">
        <f>CONCATENATE(C124,E124,G124,I124)</f>
        <v>1</v>
      </c>
      <c r="R124">
        <v>1</v>
      </c>
      <c r="X124" t="s">
        <v>280</v>
      </c>
      <c r="Y124" t="s">
        <v>262</v>
      </c>
      <c r="AB124" t="s">
        <v>280</v>
      </c>
      <c r="AC124" t="str">
        <f>CONCATENATE($R124,$R125,$R126,$R127)</f>
        <v>1234</v>
      </c>
      <c r="BG124">
        <v>1</v>
      </c>
      <c r="BH124">
        <v>729</v>
      </c>
      <c r="BI124">
        <f>($BH$143-$BH$140)/200</f>
        <v>0.105</v>
      </c>
    </row>
    <row r="125" spans="1:61" x14ac:dyDescent="0.25">
      <c r="A125">
        <v>124</v>
      </c>
      <c r="B125">
        <v>206.087919</v>
      </c>
      <c r="C125" s="5">
        <v>1</v>
      </c>
      <c r="P125">
        <v>1</v>
      </c>
      <c r="Q125" t="str">
        <f>CONCATENATE(C125,E125,G125,I125)</f>
        <v>1</v>
      </c>
      <c r="R125">
        <v>2</v>
      </c>
      <c r="X125" t="s">
        <v>280</v>
      </c>
      <c r="Y125" t="s">
        <v>259</v>
      </c>
      <c r="BG125">
        <v>2</v>
      </c>
      <c r="BH125">
        <v>740</v>
      </c>
      <c r="BI125">
        <f>($BH$144-$BH$141)/200</f>
        <v>7.4999999999999997E-2</v>
      </c>
    </row>
    <row r="126" spans="1:61" x14ac:dyDescent="0.25">
      <c r="A126">
        <v>125</v>
      </c>
      <c r="B126">
        <v>206.04947099999998</v>
      </c>
      <c r="C126" s="5">
        <v>1</v>
      </c>
      <c r="P126">
        <v>1</v>
      </c>
      <c r="Q126" t="str">
        <f>CONCATENATE(C126,E126,G126,I126)</f>
        <v>1</v>
      </c>
      <c r="R126">
        <v>3</v>
      </c>
      <c r="X126" t="s">
        <v>280</v>
      </c>
      <c r="Y126" t="s">
        <v>260</v>
      </c>
      <c r="BG126">
        <v>3</v>
      </c>
      <c r="BH126">
        <v>742</v>
      </c>
      <c r="BI126">
        <f>($BH$145-$BH$142)/200</f>
        <v>0.11</v>
      </c>
    </row>
    <row r="127" spans="1:61" x14ac:dyDescent="0.25">
      <c r="A127">
        <v>126</v>
      </c>
      <c r="B127">
        <v>206.04947099999998</v>
      </c>
      <c r="C127" s="5">
        <v>1</v>
      </c>
      <c r="P127">
        <v>1</v>
      </c>
      <c r="Q127" t="str">
        <f>CONCATENATE(C127,E127,G127,I127)</f>
        <v>1</v>
      </c>
      <c r="R127">
        <v>4</v>
      </c>
      <c r="X127" t="s">
        <v>280</v>
      </c>
      <c r="Y127" t="s">
        <v>261</v>
      </c>
      <c r="BG127">
        <v>4</v>
      </c>
      <c r="BH127">
        <v>751</v>
      </c>
      <c r="BI127">
        <f>($BH$146-$BH$143)/200</f>
        <v>0.09</v>
      </c>
    </row>
    <row r="128" spans="1:61" x14ac:dyDescent="0.25">
      <c r="A128">
        <v>127</v>
      </c>
      <c r="B128">
        <v>206.041224</v>
      </c>
      <c r="C128" s="5">
        <v>1</v>
      </c>
      <c r="P128">
        <v>1</v>
      </c>
      <c r="Q128" t="str">
        <f>CONCATENATE(C128,E128,G128,I128)</f>
        <v>1</v>
      </c>
      <c r="R128">
        <v>1</v>
      </c>
      <c r="X128" t="s">
        <v>280</v>
      </c>
      <c r="Y128" t="s">
        <v>262</v>
      </c>
      <c r="AB128" t="s">
        <v>280</v>
      </c>
      <c r="AC128" t="str">
        <f>CONCATENATE($R128,$R129,$R130,$R131)</f>
        <v>1234</v>
      </c>
      <c r="BG128">
        <v>1</v>
      </c>
      <c r="BH128">
        <v>755</v>
      </c>
      <c r="BI128">
        <f>($BH$147-$BH$144)/200</f>
        <v>7.4999999999999997E-2</v>
      </c>
    </row>
    <row r="129" spans="1:61" x14ac:dyDescent="0.25">
      <c r="A129">
        <v>128</v>
      </c>
      <c r="B129">
        <v>206.046808</v>
      </c>
      <c r="C129" s="5">
        <v>1</v>
      </c>
      <c r="P129">
        <v>1</v>
      </c>
      <c r="Q129" t="str">
        <f>CONCATENATE(C129,E129,G129,I129)</f>
        <v>1</v>
      </c>
      <c r="R129">
        <v>2</v>
      </c>
      <c r="X129" t="s">
        <v>280</v>
      </c>
      <c r="Y129" t="s">
        <v>259</v>
      </c>
      <c r="BG129">
        <v>2</v>
      </c>
      <c r="BH129">
        <v>766</v>
      </c>
      <c r="BI129">
        <f>($BH$148-$BH$145)/200</f>
        <v>7.0000000000000007E-2</v>
      </c>
    </row>
    <row r="130" spans="1:61" x14ac:dyDescent="0.25">
      <c r="A130">
        <v>129</v>
      </c>
      <c r="B130">
        <v>206.09510299999999</v>
      </c>
      <c r="C130" s="5">
        <v>1</v>
      </c>
      <c r="P130">
        <v>1</v>
      </c>
      <c r="Q130" t="str">
        <f>CONCATENATE(C130,E130,G130,I130)</f>
        <v>1</v>
      </c>
      <c r="R130">
        <v>3</v>
      </c>
      <c r="X130" t="s">
        <v>280</v>
      </c>
      <c r="Y130" t="s">
        <v>260</v>
      </c>
      <c r="BG130">
        <v>3</v>
      </c>
      <c r="BH130">
        <v>768</v>
      </c>
      <c r="BI130">
        <f>($BH$149-$BH$146)/200</f>
        <v>0.1</v>
      </c>
    </row>
    <row r="131" spans="1:61" x14ac:dyDescent="0.25">
      <c r="A131">
        <v>130</v>
      </c>
      <c r="B131">
        <v>206.097658</v>
      </c>
      <c r="C131" s="5">
        <v>1</v>
      </c>
      <c r="D131">
        <v>214.669532</v>
      </c>
      <c r="E131" s="2">
        <v>2</v>
      </c>
      <c r="P131">
        <v>2</v>
      </c>
      <c r="Q131" t="str">
        <f>CONCATENATE(C131,E131,G131,I131)</f>
        <v>12</v>
      </c>
      <c r="R131">
        <v>4</v>
      </c>
      <c r="X131" t="s">
        <v>280</v>
      </c>
      <c r="Y131" t="s">
        <v>261</v>
      </c>
      <c r="BG131">
        <v>4</v>
      </c>
      <c r="BH131">
        <v>778</v>
      </c>
      <c r="BI131">
        <f>($BH$150-$BH$147)/200</f>
        <v>0.11</v>
      </c>
    </row>
    <row r="132" spans="1:61" x14ac:dyDescent="0.25">
      <c r="A132">
        <v>131</v>
      </c>
      <c r="B132">
        <v>205.99963199999999</v>
      </c>
      <c r="C132" s="5">
        <v>1</v>
      </c>
      <c r="D132">
        <v>214.742188</v>
      </c>
      <c r="E132" s="2">
        <v>2</v>
      </c>
      <c r="P132">
        <v>2</v>
      </c>
      <c r="Q132" t="str">
        <f>CONCATENATE(C132,E132,G132,I132)</f>
        <v>12</v>
      </c>
      <c r="R132">
        <v>1</v>
      </c>
      <c r="X132" t="s">
        <v>280</v>
      </c>
      <c r="Y132" t="s">
        <v>262</v>
      </c>
      <c r="AB132" t="s">
        <v>280</v>
      </c>
      <c r="AC132" t="str">
        <f>CONCATENATE($R132,$R133,$R134,$R135)</f>
        <v>1234</v>
      </c>
      <c r="BG132">
        <v>1</v>
      </c>
      <c r="BH132">
        <v>780</v>
      </c>
      <c r="BI132">
        <f>($BH$151-$BH$148)/200</f>
        <v>9.5000000000000001E-2</v>
      </c>
    </row>
    <row r="133" spans="1:61" x14ac:dyDescent="0.25">
      <c r="A133">
        <v>132</v>
      </c>
      <c r="D133">
        <v>214.732292</v>
      </c>
      <c r="E133" s="2">
        <v>2</v>
      </c>
      <c r="P133">
        <v>1</v>
      </c>
      <c r="Q133" t="str">
        <f>CONCATENATE(C133,E133,G133,I133)</f>
        <v>2</v>
      </c>
      <c r="R133">
        <v>2</v>
      </c>
      <c r="X133" t="s">
        <v>280</v>
      </c>
      <c r="Y133" t="s">
        <v>259</v>
      </c>
      <c r="BG133">
        <v>2</v>
      </c>
      <c r="BH133">
        <v>790</v>
      </c>
      <c r="BI133">
        <f>($BH$152-$BH$149)/200</f>
        <v>0.06</v>
      </c>
    </row>
    <row r="134" spans="1:61" x14ac:dyDescent="0.25">
      <c r="A134">
        <v>133</v>
      </c>
      <c r="D134">
        <v>214.731719</v>
      </c>
      <c r="E134" s="2">
        <v>2</v>
      </c>
      <c r="P134">
        <v>1</v>
      </c>
      <c r="Q134" t="str">
        <f>CONCATENATE(C134,E134,G134,I134)</f>
        <v>2</v>
      </c>
      <c r="R134">
        <v>3</v>
      </c>
      <c r="X134" t="s">
        <v>280</v>
      </c>
      <c r="Y134" t="s">
        <v>260</v>
      </c>
      <c r="BG134">
        <v>3</v>
      </c>
      <c r="BH134">
        <v>793</v>
      </c>
      <c r="BI134">
        <f>($BH$153-$BH$150)/200</f>
        <v>0.105</v>
      </c>
    </row>
    <row r="135" spans="1:61" x14ac:dyDescent="0.25">
      <c r="A135">
        <v>134</v>
      </c>
      <c r="D135">
        <v>214.71989600000001</v>
      </c>
      <c r="E135" s="2">
        <v>2</v>
      </c>
      <c r="F135">
        <v>207.80080599999999</v>
      </c>
      <c r="G135" s="3">
        <v>3</v>
      </c>
      <c r="P135">
        <v>2</v>
      </c>
      <c r="Q135" t="str">
        <f>CONCATENATE(C135,E135,G135,I135)</f>
        <v>23</v>
      </c>
      <c r="R135">
        <v>4</v>
      </c>
      <c r="X135" t="s">
        <v>280</v>
      </c>
      <c r="Y135" t="s">
        <v>261</v>
      </c>
      <c r="BG135">
        <v>4</v>
      </c>
      <c r="BH135">
        <v>801</v>
      </c>
      <c r="BI135">
        <f>($BH$154-$BH$151)/200</f>
        <v>8.5000000000000006E-2</v>
      </c>
    </row>
    <row r="136" spans="1:61" x14ac:dyDescent="0.25">
      <c r="A136">
        <v>135</v>
      </c>
      <c r="D136">
        <v>214.73177100000001</v>
      </c>
      <c r="E136" s="2">
        <v>2</v>
      </c>
      <c r="F136">
        <v>207.880324</v>
      </c>
      <c r="G136" s="3">
        <v>3</v>
      </c>
      <c r="P136">
        <v>2</v>
      </c>
      <c r="Q136" t="str">
        <f>CONCATENATE(C136,E136,G136,I136)</f>
        <v>23</v>
      </c>
      <c r="R136">
        <v>1</v>
      </c>
      <c r="X136" t="s">
        <v>282</v>
      </c>
      <c r="Y136" t="s">
        <v>274</v>
      </c>
      <c r="AB136" t="s">
        <v>280</v>
      </c>
      <c r="AC136" t="str">
        <f>CONCATENATE($R136,$R137,$R138,$R139)</f>
        <v>1234</v>
      </c>
      <c r="BG136">
        <v>1</v>
      </c>
      <c r="BH136">
        <v>802</v>
      </c>
      <c r="BI136">
        <f>($BH$155-$BH$152)/200</f>
        <v>0.13</v>
      </c>
    </row>
    <row r="137" spans="1:61" x14ac:dyDescent="0.25">
      <c r="A137">
        <v>136</v>
      </c>
      <c r="D137">
        <v>214.73947899999999</v>
      </c>
      <c r="E137" s="2">
        <v>2</v>
      </c>
      <c r="F137">
        <v>207.82808900000001</v>
      </c>
      <c r="G137" s="3">
        <v>3</v>
      </c>
      <c r="P137">
        <v>2</v>
      </c>
      <c r="Q137" t="str">
        <f>CONCATENATE(C137,E137,G137,I137)</f>
        <v>23</v>
      </c>
      <c r="R137">
        <v>2</v>
      </c>
      <c r="X137" t="s">
        <v>284</v>
      </c>
      <c r="Y137" t="s">
        <v>275</v>
      </c>
      <c r="BG137">
        <v>2</v>
      </c>
      <c r="BH137">
        <v>815</v>
      </c>
      <c r="BI137">
        <f>($BH$156-$BH$153)/200</f>
        <v>7.0000000000000007E-2</v>
      </c>
    </row>
    <row r="138" spans="1:61" x14ac:dyDescent="0.25">
      <c r="A138">
        <v>137</v>
      </c>
      <c r="D138">
        <v>214.49713600000001</v>
      </c>
      <c r="E138" s="2">
        <v>2</v>
      </c>
      <c r="F138">
        <v>207.841284</v>
      </c>
      <c r="G138" s="3">
        <v>3</v>
      </c>
      <c r="P138">
        <v>2</v>
      </c>
      <c r="Q138" t="str">
        <f>CONCATENATE(C138,E138,G138,I138)</f>
        <v>23</v>
      </c>
      <c r="R138">
        <v>3</v>
      </c>
      <c r="X138" t="s">
        <v>284</v>
      </c>
      <c r="Y138" t="s">
        <v>276</v>
      </c>
      <c r="BG138">
        <v>3</v>
      </c>
      <c r="BH138">
        <v>816</v>
      </c>
      <c r="BI138">
        <f>($BH$157-$BH$154)/200</f>
        <v>0.13</v>
      </c>
    </row>
    <row r="139" spans="1:61" x14ac:dyDescent="0.25">
      <c r="A139">
        <v>138</v>
      </c>
      <c r="D139">
        <v>214.50453200000001</v>
      </c>
      <c r="E139" s="2">
        <v>2</v>
      </c>
      <c r="F139">
        <v>207.83372700000001</v>
      </c>
      <c r="G139" s="3">
        <v>3</v>
      </c>
      <c r="P139">
        <v>2</v>
      </c>
      <c r="Q139" t="str">
        <f>CONCATENATE(C139,E139,G139,I139)</f>
        <v>23</v>
      </c>
      <c r="R139">
        <v>4</v>
      </c>
      <c r="X139" t="s">
        <v>284</v>
      </c>
      <c r="Y139" t="s">
        <v>277</v>
      </c>
      <c r="BG139">
        <v>4</v>
      </c>
      <c r="BH139">
        <v>826</v>
      </c>
      <c r="BI139">
        <f>($BH$158-$BH$155)/200</f>
        <v>8.5000000000000006E-2</v>
      </c>
    </row>
    <row r="140" spans="1:61" x14ac:dyDescent="0.25">
      <c r="A140">
        <v>139</v>
      </c>
      <c r="F140">
        <v>207.839258</v>
      </c>
      <c r="G140" s="3">
        <v>3</v>
      </c>
      <c r="H140">
        <v>213.415886</v>
      </c>
      <c r="I140" s="4">
        <v>4</v>
      </c>
      <c r="P140">
        <v>2</v>
      </c>
      <c r="Q140" t="str">
        <f>CONCATENATE(C140,E140,G140,I140)</f>
        <v>34</v>
      </c>
      <c r="R140">
        <v>1</v>
      </c>
      <c r="X140" t="s">
        <v>283</v>
      </c>
      <c r="Y140" t="s">
        <v>270</v>
      </c>
      <c r="AB140" t="s">
        <v>280</v>
      </c>
      <c r="AC140" t="str">
        <f>CONCATENATE($R140,$R141,$R142,$R143)</f>
        <v>1234</v>
      </c>
      <c r="BG140">
        <v>1</v>
      </c>
      <c r="BH140">
        <v>830</v>
      </c>
      <c r="BI140">
        <f>($BH$164-$BH$161)/200</f>
        <v>0.08</v>
      </c>
    </row>
    <row r="141" spans="1:61" x14ac:dyDescent="0.25">
      <c r="A141">
        <v>140</v>
      </c>
      <c r="F141">
        <v>207.84697199999999</v>
      </c>
      <c r="G141" s="3">
        <v>3</v>
      </c>
      <c r="H141">
        <v>213.385209</v>
      </c>
      <c r="I141" s="4">
        <v>4</v>
      </c>
      <c r="P141">
        <v>2</v>
      </c>
      <c r="Q141" t="str">
        <f>CONCATENATE(C141,E141,G141,I141)</f>
        <v>34</v>
      </c>
      <c r="R141">
        <v>2</v>
      </c>
      <c r="X141" t="s">
        <v>283</v>
      </c>
      <c r="Y141" t="s">
        <v>271</v>
      </c>
      <c r="BG141">
        <v>2</v>
      </c>
      <c r="BH141">
        <v>842</v>
      </c>
      <c r="BI141">
        <f>($BH$165-$BH$162)/200</f>
        <v>0.14000000000000001</v>
      </c>
    </row>
    <row r="142" spans="1:61" x14ac:dyDescent="0.25">
      <c r="A142">
        <v>141</v>
      </c>
      <c r="F142">
        <v>207.843569</v>
      </c>
      <c r="G142" s="3">
        <v>3</v>
      </c>
      <c r="H142">
        <v>213.38401099999999</v>
      </c>
      <c r="I142" s="4">
        <v>4</v>
      </c>
      <c r="P142">
        <v>2</v>
      </c>
      <c r="Q142" t="str">
        <f>CONCATENATE(C142,E142,G142,I142)</f>
        <v>34</v>
      </c>
      <c r="R142">
        <v>3</v>
      </c>
      <c r="X142" t="s">
        <v>283</v>
      </c>
      <c r="Y142" t="s">
        <v>268</v>
      </c>
      <c r="BG142">
        <v>3</v>
      </c>
      <c r="BH142">
        <v>844</v>
      </c>
      <c r="BI142">
        <f>($BH$166-$BH$163)/200</f>
        <v>8.5000000000000006E-2</v>
      </c>
    </row>
    <row r="143" spans="1:61" x14ac:dyDescent="0.25">
      <c r="A143">
        <v>142</v>
      </c>
      <c r="F143">
        <v>207.770647</v>
      </c>
      <c r="G143" s="3">
        <v>3</v>
      </c>
      <c r="H143">
        <v>213.382552</v>
      </c>
      <c r="I143" s="4">
        <v>4</v>
      </c>
      <c r="P143">
        <v>2</v>
      </c>
      <c r="Q143" t="str">
        <f>CONCATENATE(C143,E143,G143,I143)</f>
        <v>34</v>
      </c>
      <c r="R143">
        <v>4</v>
      </c>
      <c r="X143" t="s">
        <v>283</v>
      </c>
      <c r="Y143" t="s">
        <v>269</v>
      </c>
      <c r="BG143">
        <v>4</v>
      </c>
      <c r="BH143">
        <v>851</v>
      </c>
      <c r="BI143">
        <f>($BH$167-$BH$164)/200</f>
        <v>0.11</v>
      </c>
    </row>
    <row r="144" spans="1:61" x14ac:dyDescent="0.25">
      <c r="A144">
        <v>143</v>
      </c>
      <c r="F144">
        <v>207.80080599999999</v>
      </c>
      <c r="G144" s="3">
        <v>3</v>
      </c>
      <c r="H144">
        <v>213.36656299999999</v>
      </c>
      <c r="I144" s="4">
        <v>4</v>
      </c>
      <c r="P144">
        <v>2</v>
      </c>
      <c r="Q144" t="str">
        <f>CONCATENATE(C144,E144,G144,I144)</f>
        <v>34</v>
      </c>
      <c r="R144">
        <v>1</v>
      </c>
      <c r="X144" t="s">
        <v>283</v>
      </c>
      <c r="Y144" t="s">
        <v>270</v>
      </c>
      <c r="AB144" t="s">
        <v>280</v>
      </c>
      <c r="AC144" t="str">
        <f>CONCATENATE($R144,$R145,$R146,$R147)</f>
        <v>1234</v>
      </c>
      <c r="BG144">
        <v>1</v>
      </c>
      <c r="BH144">
        <v>857</v>
      </c>
      <c r="BI144">
        <f>($BH$168-$BH$165)/200</f>
        <v>6.5000000000000002E-2</v>
      </c>
    </row>
    <row r="145" spans="1:61" x14ac:dyDescent="0.25">
      <c r="A145">
        <v>144</v>
      </c>
      <c r="B145">
        <v>226.84093799999999</v>
      </c>
      <c r="C145" s="5">
        <v>1</v>
      </c>
      <c r="H145">
        <v>213.37901099999999</v>
      </c>
      <c r="I145" s="4">
        <v>4</v>
      </c>
      <c r="P145">
        <v>2</v>
      </c>
      <c r="Q145" t="str">
        <f>CONCATENATE(C145,E145,G145,I145)</f>
        <v>14</v>
      </c>
      <c r="R145">
        <v>2</v>
      </c>
      <c r="X145" t="s">
        <v>283</v>
      </c>
      <c r="Y145" t="s">
        <v>271</v>
      </c>
      <c r="BG145">
        <v>2</v>
      </c>
      <c r="BH145">
        <v>866</v>
      </c>
      <c r="BI145">
        <f>($BH$169-$BH$166)/200</f>
        <v>0.115</v>
      </c>
    </row>
    <row r="146" spans="1:61" x14ac:dyDescent="0.25">
      <c r="A146">
        <v>145</v>
      </c>
      <c r="B146">
        <v>226.77520899999999</v>
      </c>
      <c r="C146" s="5">
        <v>1</v>
      </c>
      <c r="H146">
        <v>213.38968800000001</v>
      </c>
      <c r="I146" s="4">
        <v>4</v>
      </c>
      <c r="P146">
        <v>2</v>
      </c>
      <c r="Q146" t="str">
        <f>CONCATENATE(C146,E146,G146,I146)</f>
        <v>14</v>
      </c>
      <c r="R146">
        <v>3</v>
      </c>
      <c r="X146" t="s">
        <v>283</v>
      </c>
      <c r="Y146" t="s">
        <v>268</v>
      </c>
      <c r="BG146">
        <v>3</v>
      </c>
      <c r="BH146">
        <v>869</v>
      </c>
      <c r="BI146">
        <f>($BH$170-$BH$167)/200</f>
        <v>8.5000000000000006E-2</v>
      </c>
    </row>
    <row r="147" spans="1:61" x14ac:dyDescent="0.25">
      <c r="A147">
        <v>146</v>
      </c>
      <c r="B147">
        <v>226.81812600000001</v>
      </c>
      <c r="C147" s="5">
        <v>1</v>
      </c>
      <c r="H147">
        <v>213.33541700000001</v>
      </c>
      <c r="I147" s="4">
        <v>4</v>
      </c>
      <c r="P147">
        <v>2</v>
      </c>
      <c r="Q147" t="str">
        <f>CONCATENATE(C147,E147,G147,I147)</f>
        <v>14</v>
      </c>
      <c r="R147">
        <v>4</v>
      </c>
      <c r="X147" t="s">
        <v>283</v>
      </c>
      <c r="Y147" t="s">
        <v>269</v>
      </c>
      <c r="BG147">
        <v>4</v>
      </c>
      <c r="BH147">
        <v>872</v>
      </c>
      <c r="BI147">
        <f>($BH$171-$BH$168)/200</f>
        <v>9.5000000000000001E-2</v>
      </c>
    </row>
    <row r="148" spans="1:61" x14ac:dyDescent="0.25">
      <c r="A148">
        <v>147</v>
      </c>
      <c r="B148">
        <v>226.80703099999999</v>
      </c>
      <c r="C148" s="5">
        <v>1</v>
      </c>
      <c r="H148">
        <v>213.24718799999999</v>
      </c>
      <c r="I148" s="4">
        <v>4</v>
      </c>
      <c r="P148">
        <v>2</v>
      </c>
      <c r="Q148" t="str">
        <f>CONCATENATE(C148,E148,G148,I148)</f>
        <v>14</v>
      </c>
      <c r="R148">
        <v>1</v>
      </c>
      <c r="X148" t="s">
        <v>283</v>
      </c>
      <c r="Y148" t="s">
        <v>270</v>
      </c>
      <c r="AB148" t="s">
        <v>280</v>
      </c>
      <c r="AC148" t="str">
        <f>CONCATENATE($R148,$R149,$R150,$R151)</f>
        <v>1234</v>
      </c>
      <c r="BG148">
        <v>1</v>
      </c>
      <c r="BH148">
        <v>880</v>
      </c>
      <c r="BI148">
        <f>($BH$172-$BH$169)/200</f>
        <v>6.5000000000000002E-2</v>
      </c>
    </row>
    <row r="149" spans="1:61" x14ac:dyDescent="0.25">
      <c r="A149">
        <v>148</v>
      </c>
      <c r="B149">
        <v>226.81375</v>
      </c>
      <c r="C149" s="5">
        <v>1</v>
      </c>
      <c r="H149">
        <v>212.21337699999998</v>
      </c>
      <c r="I149" s="4">
        <v>4</v>
      </c>
      <c r="P149">
        <v>2</v>
      </c>
      <c r="Q149" t="str">
        <f>CONCATENATE(C149,E149,G149,I149)</f>
        <v>14</v>
      </c>
      <c r="R149">
        <v>2</v>
      </c>
      <c r="X149" t="s">
        <v>283</v>
      </c>
      <c r="Y149" t="s">
        <v>271</v>
      </c>
      <c r="BG149">
        <v>2</v>
      </c>
      <c r="BH149">
        <v>889</v>
      </c>
      <c r="BI149">
        <f>($BH$173-$BH$170)/200</f>
        <v>0.105</v>
      </c>
    </row>
    <row r="150" spans="1:61" x14ac:dyDescent="0.25">
      <c r="A150">
        <v>149</v>
      </c>
      <c r="B150">
        <v>226.814741</v>
      </c>
      <c r="C150" s="5">
        <v>1</v>
      </c>
      <c r="P150">
        <v>1</v>
      </c>
      <c r="Q150" t="str">
        <f>CONCATENATE(C150,E150,G150,I150)</f>
        <v>1</v>
      </c>
      <c r="R150">
        <v>3</v>
      </c>
      <c r="X150" t="s">
        <v>283</v>
      </c>
      <c r="Y150" t="s">
        <v>268</v>
      </c>
      <c r="BG150">
        <v>3</v>
      </c>
      <c r="BH150">
        <v>894</v>
      </c>
      <c r="BI150">
        <f>($BH$174-$BH$171)/200</f>
        <v>9.5000000000000001E-2</v>
      </c>
    </row>
    <row r="151" spans="1:61" x14ac:dyDescent="0.25">
      <c r="A151">
        <v>150</v>
      </c>
      <c r="B151">
        <v>226.81849</v>
      </c>
      <c r="C151" s="5">
        <v>1</v>
      </c>
      <c r="P151">
        <v>1</v>
      </c>
      <c r="Q151" t="str">
        <f>CONCATENATE(C151,E151,G151,I151)</f>
        <v>1</v>
      </c>
      <c r="R151">
        <v>4</v>
      </c>
      <c r="X151" t="s">
        <v>283</v>
      </c>
      <c r="Y151" t="s">
        <v>269</v>
      </c>
      <c r="BG151">
        <v>4</v>
      </c>
      <c r="BH151">
        <v>899</v>
      </c>
      <c r="BI151">
        <f>($BH$175-$BH$172)/200</f>
        <v>0.09</v>
      </c>
    </row>
    <row r="152" spans="1:61" x14ac:dyDescent="0.25">
      <c r="A152">
        <v>151</v>
      </c>
      <c r="B152">
        <v>226.816667</v>
      </c>
      <c r="C152" s="5">
        <v>1</v>
      </c>
      <c r="P152">
        <v>1</v>
      </c>
      <c r="Q152" t="str">
        <f>CONCATENATE(C152,E152,G152,I152)</f>
        <v>1</v>
      </c>
      <c r="R152">
        <v>1</v>
      </c>
      <c r="X152" t="s">
        <v>283</v>
      </c>
      <c r="Y152" t="s">
        <v>270</v>
      </c>
      <c r="BG152">
        <v>1</v>
      </c>
      <c r="BH152">
        <v>901</v>
      </c>
      <c r="BI152">
        <f>($BH$176-$BH$173)/200</f>
        <v>6.5000000000000002E-2</v>
      </c>
    </row>
    <row r="153" spans="1:61" x14ac:dyDescent="0.25">
      <c r="A153">
        <v>152</v>
      </c>
      <c r="B153">
        <v>226.82958500000001</v>
      </c>
      <c r="C153" s="5">
        <v>1</v>
      </c>
      <c r="D153">
        <v>233.65755200000001</v>
      </c>
      <c r="E153" s="2">
        <v>2</v>
      </c>
      <c r="P153">
        <v>2</v>
      </c>
      <c r="Q153" t="str">
        <f>CONCATENATE(C153,E153,G153,I153)</f>
        <v>12</v>
      </c>
      <c r="R153">
        <v>2</v>
      </c>
      <c r="X153" t="s">
        <v>283</v>
      </c>
      <c r="Y153" t="s">
        <v>271</v>
      </c>
      <c r="AB153" t="s">
        <v>284</v>
      </c>
      <c r="AC153" t="str">
        <f>CONCATENATE($R153,$R154,$R155,$R156)</f>
        <v>2314</v>
      </c>
      <c r="BG153">
        <v>2</v>
      </c>
      <c r="BH153">
        <v>915</v>
      </c>
      <c r="BI153">
        <f>($BH$177-$BH$174)/200</f>
        <v>0.11</v>
      </c>
    </row>
    <row r="154" spans="1:61" x14ac:dyDescent="0.25">
      <c r="A154">
        <v>153</v>
      </c>
      <c r="B154">
        <v>226.81541799999999</v>
      </c>
      <c r="C154" s="5">
        <v>1</v>
      </c>
      <c r="D154">
        <v>233.669532</v>
      </c>
      <c r="E154" s="2">
        <v>2</v>
      </c>
      <c r="P154">
        <v>2</v>
      </c>
      <c r="Q154" t="str">
        <f>CONCATENATE(C154,E154,G154,I154)</f>
        <v>12</v>
      </c>
      <c r="R154">
        <v>3</v>
      </c>
      <c r="X154" t="s">
        <v>283</v>
      </c>
      <c r="Y154" t="s">
        <v>268</v>
      </c>
      <c r="BG154">
        <v>3</v>
      </c>
      <c r="BH154">
        <v>916</v>
      </c>
      <c r="BI154">
        <f>($BH$178-$BH$175)/200</f>
        <v>9.5000000000000001E-2</v>
      </c>
    </row>
    <row r="155" spans="1:61" x14ac:dyDescent="0.25">
      <c r="A155">
        <v>154</v>
      </c>
      <c r="B155">
        <v>226.84093799999999</v>
      </c>
      <c r="C155" s="5">
        <v>1</v>
      </c>
      <c r="D155">
        <v>233.68437499999999</v>
      </c>
      <c r="E155" s="2">
        <v>2</v>
      </c>
      <c r="P155">
        <v>2</v>
      </c>
      <c r="Q155" t="str">
        <f>CONCATENATE(C155,E155,G155,I155)</f>
        <v>12</v>
      </c>
      <c r="R155">
        <v>1</v>
      </c>
      <c r="X155" t="s">
        <v>283</v>
      </c>
      <c r="Y155" t="s">
        <v>269</v>
      </c>
      <c r="BG155">
        <v>1</v>
      </c>
      <c r="BH155">
        <v>927</v>
      </c>
      <c r="BI155">
        <f>($BH$179-$BH$176)/200</f>
        <v>9.5000000000000001E-2</v>
      </c>
    </row>
    <row r="156" spans="1:61" x14ac:dyDescent="0.25">
      <c r="A156">
        <v>155</v>
      </c>
      <c r="D156">
        <v>233.664377</v>
      </c>
      <c r="E156" s="2">
        <v>2</v>
      </c>
      <c r="P156">
        <v>1</v>
      </c>
      <c r="Q156" t="str">
        <f>CONCATENATE(C156,E156,G156,I156)</f>
        <v>2</v>
      </c>
      <c r="R156">
        <v>4</v>
      </c>
      <c r="X156" t="s">
        <v>283</v>
      </c>
      <c r="Y156" t="s">
        <v>270</v>
      </c>
      <c r="BG156">
        <v>4</v>
      </c>
      <c r="BH156">
        <v>929</v>
      </c>
      <c r="BI156">
        <f>($BH$180-$BH$177)/200</f>
        <v>0.06</v>
      </c>
    </row>
    <row r="157" spans="1:61" x14ac:dyDescent="0.25">
      <c r="A157">
        <v>156</v>
      </c>
      <c r="D157">
        <v>233.68073000000001</v>
      </c>
      <c r="E157" s="2">
        <v>2</v>
      </c>
      <c r="P157">
        <v>1</v>
      </c>
      <c r="Q157" t="str">
        <f>CONCATENATE(C157,E157,G157,I157)</f>
        <v>2</v>
      </c>
      <c r="R157">
        <v>2</v>
      </c>
      <c r="X157" t="s">
        <v>283</v>
      </c>
      <c r="Y157" t="s">
        <v>271</v>
      </c>
      <c r="BG157">
        <v>2</v>
      </c>
      <c r="BH157">
        <v>942</v>
      </c>
      <c r="BI157">
        <f>($BH$181-$BH$178)/200</f>
        <v>0.11</v>
      </c>
    </row>
    <row r="158" spans="1:61" x14ac:dyDescent="0.25">
      <c r="A158">
        <v>157</v>
      </c>
      <c r="D158">
        <v>233.685991</v>
      </c>
      <c r="E158" s="2">
        <v>2</v>
      </c>
      <c r="P158">
        <v>1</v>
      </c>
      <c r="Q158" t="str">
        <f>CONCATENATE(C158,E158,G158,I158)</f>
        <v>2</v>
      </c>
      <c r="R158">
        <v>3</v>
      </c>
      <c r="X158" t="s">
        <v>283</v>
      </c>
      <c r="Y158" t="s">
        <v>268</v>
      </c>
      <c r="BG158">
        <v>3</v>
      </c>
      <c r="BH158">
        <v>944</v>
      </c>
      <c r="BI158">
        <f>($BH$182-$BH$179)/200</f>
        <v>0.09</v>
      </c>
    </row>
    <row r="159" spans="1:61" x14ac:dyDescent="0.25">
      <c r="A159">
        <v>158</v>
      </c>
      <c r="D159">
        <v>233.654741</v>
      </c>
      <c r="E159" s="2">
        <v>2</v>
      </c>
      <c r="P159">
        <v>1</v>
      </c>
      <c r="Q159" t="str">
        <f>CONCATENATE(C159,E159,G159,I159)</f>
        <v>2</v>
      </c>
      <c r="R159" t="s">
        <v>22</v>
      </c>
      <c r="X159" t="s">
        <v>283</v>
      </c>
      <c r="Y159" t="s">
        <v>269</v>
      </c>
      <c r="BG159" t="s">
        <v>22</v>
      </c>
      <c r="BH159">
        <v>944</v>
      </c>
      <c r="BI159">
        <f>($BH$183-$BH$180)/200</f>
        <v>0.09</v>
      </c>
    </row>
    <row r="160" spans="1:61" x14ac:dyDescent="0.25">
      <c r="A160">
        <v>159</v>
      </c>
      <c r="D160">
        <v>233.64140699999999</v>
      </c>
      <c r="E160" s="2">
        <v>2</v>
      </c>
      <c r="F160">
        <v>228.28698</v>
      </c>
      <c r="G160" s="3">
        <v>3</v>
      </c>
      <c r="P160">
        <v>2</v>
      </c>
      <c r="Q160" t="str">
        <f>CONCATENATE(C160,E160,G160,I160)</f>
        <v>23</v>
      </c>
      <c r="R160" t="s">
        <v>22</v>
      </c>
      <c r="X160" t="s">
        <v>283</v>
      </c>
      <c r="Y160" t="s">
        <v>270</v>
      </c>
      <c r="BG160" t="s">
        <v>22</v>
      </c>
      <c r="BH160">
        <v>946</v>
      </c>
      <c r="BI160">
        <f>($BH$184-$BH$181)/200</f>
        <v>7.4999999999999997E-2</v>
      </c>
    </row>
    <row r="161" spans="1:61" x14ac:dyDescent="0.25">
      <c r="A161">
        <v>160</v>
      </c>
      <c r="D161">
        <v>233.664062</v>
      </c>
      <c r="E161" s="2">
        <v>2</v>
      </c>
      <c r="F161">
        <v>228.25369799999999</v>
      </c>
      <c r="G161" s="3">
        <v>3</v>
      </c>
      <c r="P161">
        <v>2</v>
      </c>
      <c r="Q161" t="str">
        <f>CONCATENATE(C161,E161,G161,I161)</f>
        <v>23</v>
      </c>
      <c r="R161">
        <v>1</v>
      </c>
      <c r="X161" t="s">
        <v>283</v>
      </c>
      <c r="Y161" t="s">
        <v>271</v>
      </c>
      <c r="AB161" t="s">
        <v>283</v>
      </c>
      <c r="AC161" t="str">
        <f>CONCATENATE($R161,$R162,$R163,$R164)</f>
        <v>1432</v>
      </c>
      <c r="BG161">
        <v>1</v>
      </c>
      <c r="BH161">
        <v>947</v>
      </c>
      <c r="BI161">
        <f>($BH$185-$BH$182)/200</f>
        <v>0.125</v>
      </c>
    </row>
    <row r="162" spans="1:61" x14ac:dyDescent="0.25">
      <c r="A162">
        <v>161</v>
      </c>
      <c r="D162">
        <v>233.632814</v>
      </c>
      <c r="E162" s="2">
        <v>2</v>
      </c>
      <c r="F162">
        <v>228.32244800000001</v>
      </c>
      <c r="G162" s="3">
        <v>3</v>
      </c>
      <c r="P162">
        <v>2</v>
      </c>
      <c r="Q162" t="str">
        <f>CONCATENATE(C162,E162,G162,I162)</f>
        <v>23</v>
      </c>
      <c r="R162">
        <v>4</v>
      </c>
      <c r="X162" t="s">
        <v>283</v>
      </c>
      <c r="Y162" t="s">
        <v>268</v>
      </c>
      <c r="BG162">
        <v>4</v>
      </c>
      <c r="BH162">
        <v>947</v>
      </c>
      <c r="BI162">
        <f>($BH$186-$BH$183)/200</f>
        <v>0.1</v>
      </c>
    </row>
    <row r="163" spans="1:61" x14ac:dyDescent="0.25">
      <c r="A163">
        <v>162</v>
      </c>
      <c r="D163">
        <v>233.65755200000001</v>
      </c>
      <c r="E163" s="2">
        <v>2</v>
      </c>
      <c r="F163">
        <v>228.33395899999999</v>
      </c>
      <c r="G163" s="3">
        <v>3</v>
      </c>
      <c r="H163">
        <v>231.46984399999999</v>
      </c>
      <c r="I163" s="4">
        <v>4</v>
      </c>
      <c r="P163">
        <v>3</v>
      </c>
      <c r="Q163" t="str">
        <f>CONCATENATE(C163,E163,G163,I163)</f>
        <v>234</v>
      </c>
      <c r="R163">
        <v>3</v>
      </c>
      <c r="X163" t="s">
        <v>283</v>
      </c>
      <c r="Y163" t="s">
        <v>269</v>
      </c>
      <c r="BG163">
        <v>3</v>
      </c>
      <c r="BH163">
        <v>959</v>
      </c>
      <c r="BI163">
        <f>($BH$187-$BH$184)/200</f>
        <v>0.09</v>
      </c>
    </row>
    <row r="164" spans="1:61" x14ac:dyDescent="0.25">
      <c r="A164">
        <v>163</v>
      </c>
      <c r="F164">
        <v>228.365938</v>
      </c>
      <c r="G164" s="3">
        <v>3</v>
      </c>
      <c r="H164">
        <v>231.479637</v>
      </c>
      <c r="I164" s="4">
        <v>4</v>
      </c>
      <c r="P164">
        <v>2</v>
      </c>
      <c r="Q164" t="str">
        <f>CONCATENATE(C164,E164,G164,I164)</f>
        <v>34</v>
      </c>
      <c r="R164">
        <v>2</v>
      </c>
      <c r="X164" t="s">
        <v>283</v>
      </c>
      <c r="Y164" t="s">
        <v>270</v>
      </c>
      <c r="BG164">
        <v>2</v>
      </c>
      <c r="BH164">
        <v>963</v>
      </c>
      <c r="BI164">
        <f>($BH$188-$BH$185)/200</f>
        <v>0.06</v>
      </c>
    </row>
    <row r="165" spans="1:61" x14ac:dyDescent="0.25">
      <c r="A165">
        <v>164</v>
      </c>
      <c r="F165">
        <v>228.337501</v>
      </c>
      <c r="G165" s="3">
        <v>3</v>
      </c>
      <c r="H165">
        <v>231.45567700000001</v>
      </c>
      <c r="I165" s="4">
        <v>4</v>
      </c>
      <c r="P165">
        <v>2</v>
      </c>
      <c r="Q165" t="str">
        <f>CONCATENATE(C165,E165,G165,I165)</f>
        <v>34</v>
      </c>
      <c r="R165">
        <v>1</v>
      </c>
      <c r="X165" t="s">
        <v>283</v>
      </c>
      <c r="Y165" t="s">
        <v>271</v>
      </c>
      <c r="AB165" t="s">
        <v>283</v>
      </c>
      <c r="AC165" t="str">
        <f>CONCATENATE($R165,$R166,$R167,$R168)</f>
        <v>1432</v>
      </c>
      <c r="BG165">
        <v>1</v>
      </c>
      <c r="BH165">
        <v>975</v>
      </c>
      <c r="BI165">
        <f>($BH$189-$BH$186)/200</f>
        <v>0.115</v>
      </c>
    </row>
    <row r="166" spans="1:61" x14ac:dyDescent="0.25">
      <c r="A166">
        <v>165</v>
      </c>
      <c r="F166">
        <v>228.318907</v>
      </c>
      <c r="G166" s="3">
        <v>3</v>
      </c>
      <c r="H166">
        <v>231.423126</v>
      </c>
      <c r="I166" s="4">
        <v>4</v>
      </c>
      <c r="P166">
        <v>2</v>
      </c>
      <c r="Q166" t="str">
        <f>CONCATENATE(C166,E166,G166,I166)</f>
        <v>34</v>
      </c>
      <c r="R166">
        <v>4</v>
      </c>
      <c r="X166" t="s">
        <v>283</v>
      </c>
      <c r="Y166" t="s">
        <v>268</v>
      </c>
      <c r="BG166">
        <v>4</v>
      </c>
      <c r="BH166">
        <v>976</v>
      </c>
      <c r="BI166">
        <f>($BH$190-$BH$187)/200</f>
        <v>0.1</v>
      </c>
    </row>
    <row r="167" spans="1:61" x14ac:dyDescent="0.25">
      <c r="A167">
        <v>166</v>
      </c>
      <c r="F167">
        <v>228.245834</v>
      </c>
      <c r="G167" s="3">
        <v>3</v>
      </c>
      <c r="H167">
        <v>231.461355</v>
      </c>
      <c r="I167" s="4">
        <v>4</v>
      </c>
      <c r="P167">
        <v>2</v>
      </c>
      <c r="Q167" t="str">
        <f>CONCATENATE(C167,E167,G167,I167)</f>
        <v>34</v>
      </c>
      <c r="R167">
        <v>3</v>
      </c>
      <c r="X167" t="s">
        <v>283</v>
      </c>
      <c r="Y167" t="s">
        <v>269</v>
      </c>
      <c r="BG167">
        <v>3</v>
      </c>
      <c r="BH167">
        <v>985</v>
      </c>
      <c r="BI167">
        <f>($BH$191-$BH$188)/200</f>
        <v>9.5000000000000001E-2</v>
      </c>
    </row>
    <row r="168" spans="1:61" x14ac:dyDescent="0.25">
      <c r="A168">
        <v>167</v>
      </c>
      <c r="F168">
        <v>228.29922099999999</v>
      </c>
      <c r="G168" s="3">
        <v>3</v>
      </c>
      <c r="H168">
        <v>231.482866</v>
      </c>
      <c r="I168" s="4">
        <v>4</v>
      </c>
      <c r="P168">
        <v>2</v>
      </c>
      <c r="Q168" t="str">
        <f>CONCATENATE(C168,E168,G168,I168)</f>
        <v>34</v>
      </c>
      <c r="R168">
        <v>2</v>
      </c>
      <c r="X168" t="s">
        <v>283</v>
      </c>
      <c r="Y168" t="s">
        <v>270</v>
      </c>
      <c r="BG168">
        <v>2</v>
      </c>
      <c r="BH168">
        <v>988</v>
      </c>
      <c r="BI168">
        <f>($BH$192-$BH$189)/200</f>
        <v>0.06</v>
      </c>
    </row>
    <row r="169" spans="1:61" x14ac:dyDescent="0.25">
      <c r="A169">
        <v>168</v>
      </c>
      <c r="B169">
        <v>247.562343</v>
      </c>
      <c r="C169" s="5">
        <v>1</v>
      </c>
      <c r="F169">
        <v>228.28698</v>
      </c>
      <c r="G169" s="3">
        <v>3</v>
      </c>
      <c r="H169">
        <v>231.45656400000001</v>
      </c>
      <c r="I169" s="4">
        <v>4</v>
      </c>
      <c r="P169">
        <v>3</v>
      </c>
      <c r="Q169" t="str">
        <f>CONCATENATE(C169,E169,G169,I169)</f>
        <v>134</v>
      </c>
      <c r="R169">
        <v>1</v>
      </c>
      <c r="X169" t="s">
        <v>283</v>
      </c>
      <c r="Y169" t="s">
        <v>271</v>
      </c>
      <c r="AB169" t="s">
        <v>283</v>
      </c>
      <c r="AC169" t="str">
        <f>CONCATENATE($R169,$R170,$R171,$R172)</f>
        <v>1432</v>
      </c>
      <c r="BG169">
        <v>1</v>
      </c>
      <c r="BH169">
        <v>999</v>
      </c>
      <c r="BI169">
        <f>($BH$193-$BH$190)/200</f>
        <v>0.11</v>
      </c>
    </row>
    <row r="170" spans="1:61" x14ac:dyDescent="0.25">
      <c r="A170">
        <v>169</v>
      </c>
      <c r="B170">
        <v>247.524742</v>
      </c>
      <c r="C170" s="5">
        <v>1</v>
      </c>
      <c r="H170">
        <v>231.414636</v>
      </c>
      <c r="I170" s="4">
        <v>4</v>
      </c>
      <c r="P170">
        <v>2</v>
      </c>
      <c r="Q170" t="str">
        <f>CONCATENATE(C170,E170,G170,I170)</f>
        <v>14</v>
      </c>
      <c r="R170">
        <v>4</v>
      </c>
      <c r="X170" t="s">
        <v>283</v>
      </c>
      <c r="Y170" t="s">
        <v>268</v>
      </c>
      <c r="BG170">
        <v>4</v>
      </c>
      <c r="BH170">
        <v>1002</v>
      </c>
      <c r="BI170">
        <f>($BH$194-$BH$191)/200</f>
        <v>0.09</v>
      </c>
    </row>
    <row r="171" spans="1:61" x14ac:dyDescent="0.25">
      <c r="A171">
        <v>170</v>
      </c>
      <c r="B171">
        <v>247.51375200000001</v>
      </c>
      <c r="C171" s="5">
        <v>1</v>
      </c>
      <c r="H171">
        <v>231.401668</v>
      </c>
      <c r="I171" s="4">
        <v>4</v>
      </c>
      <c r="P171">
        <v>2</v>
      </c>
      <c r="Q171" t="str">
        <f>CONCATENATE(C171,E171,G171,I171)</f>
        <v>14</v>
      </c>
      <c r="R171">
        <v>3</v>
      </c>
      <c r="X171" t="s">
        <v>283</v>
      </c>
      <c r="Y171" t="s">
        <v>269</v>
      </c>
      <c r="BG171">
        <v>3</v>
      </c>
      <c r="BH171">
        <v>1007</v>
      </c>
      <c r="BI171">
        <f>($BH$195-$BH$192)/200</f>
        <v>0.11</v>
      </c>
    </row>
    <row r="172" spans="1:61" x14ac:dyDescent="0.25">
      <c r="A172">
        <v>171</v>
      </c>
      <c r="B172">
        <v>247.52817899999999</v>
      </c>
      <c r="C172" s="5">
        <v>1</v>
      </c>
      <c r="H172">
        <v>231.42614700000001</v>
      </c>
      <c r="I172" s="4">
        <v>4</v>
      </c>
      <c r="P172">
        <v>2</v>
      </c>
      <c r="Q172" t="str">
        <f>CONCATENATE(C172,E172,G172,I172)</f>
        <v>14</v>
      </c>
      <c r="R172">
        <v>2</v>
      </c>
      <c r="X172" t="s">
        <v>283</v>
      </c>
      <c r="Y172" t="s">
        <v>270</v>
      </c>
      <c r="BG172">
        <v>2</v>
      </c>
      <c r="BH172">
        <v>1012</v>
      </c>
      <c r="BI172">
        <f>($BH$196-$BH$193)/200</f>
        <v>6.5000000000000002E-2</v>
      </c>
    </row>
    <row r="173" spans="1:61" x14ac:dyDescent="0.25">
      <c r="A173">
        <v>172</v>
      </c>
      <c r="B173">
        <v>247.52229299999999</v>
      </c>
      <c r="C173" s="5">
        <v>1</v>
      </c>
      <c r="H173">
        <v>231.44968800000001</v>
      </c>
      <c r="I173" s="4">
        <v>4</v>
      </c>
      <c r="P173">
        <v>2</v>
      </c>
      <c r="Q173" t="str">
        <f>CONCATENATE(C173,E173,G173,I173)</f>
        <v>14</v>
      </c>
      <c r="R173">
        <v>1</v>
      </c>
      <c r="X173" t="s">
        <v>283</v>
      </c>
      <c r="Y173" t="s">
        <v>271</v>
      </c>
      <c r="AB173" t="s">
        <v>283</v>
      </c>
      <c r="AC173" t="str">
        <f>CONCATENATE($R173,$R174,$R175,$R176)</f>
        <v>1432</v>
      </c>
      <c r="BG173">
        <v>1</v>
      </c>
      <c r="BH173">
        <v>1023</v>
      </c>
      <c r="BI173">
        <f>($BH$197-$BH$194)/200</f>
        <v>0.13500000000000001</v>
      </c>
    </row>
    <row r="174" spans="1:61" x14ac:dyDescent="0.25">
      <c r="A174">
        <v>173</v>
      </c>
      <c r="B174">
        <v>247.51281299999999</v>
      </c>
      <c r="C174" s="5">
        <v>1</v>
      </c>
      <c r="H174">
        <v>231.468074</v>
      </c>
      <c r="I174" s="4">
        <v>4</v>
      </c>
      <c r="P174">
        <v>2</v>
      </c>
      <c r="Q174" t="str">
        <f>CONCATENATE(C174,E174,G174,I174)</f>
        <v>14</v>
      </c>
      <c r="R174">
        <v>4</v>
      </c>
      <c r="X174" t="s">
        <v>283</v>
      </c>
      <c r="Y174" t="s">
        <v>268</v>
      </c>
      <c r="BG174">
        <v>4</v>
      </c>
      <c r="BH174">
        <v>1026</v>
      </c>
      <c r="BI174">
        <f>($BH$198-$BH$195)/200</f>
        <v>0.1</v>
      </c>
    </row>
    <row r="175" spans="1:61" x14ac:dyDescent="0.25">
      <c r="A175">
        <v>174</v>
      </c>
      <c r="B175">
        <v>247.49828300000001</v>
      </c>
      <c r="C175" s="5">
        <v>1</v>
      </c>
      <c r="P175">
        <v>1</v>
      </c>
      <c r="Q175" t="str">
        <f>CONCATENATE(C175,E175,G175,I175)</f>
        <v>1</v>
      </c>
      <c r="R175">
        <v>3</v>
      </c>
      <c r="X175" t="s">
        <v>282</v>
      </c>
      <c r="Y175" t="s">
        <v>278</v>
      </c>
      <c r="BG175">
        <v>3</v>
      </c>
      <c r="BH175">
        <v>1030</v>
      </c>
      <c r="BI175">
        <f>($BH$199-$BH$196)/200</f>
        <v>0.13500000000000001</v>
      </c>
    </row>
    <row r="176" spans="1:61" x14ac:dyDescent="0.25">
      <c r="A176">
        <v>175</v>
      </c>
      <c r="B176">
        <v>247.51281299999999</v>
      </c>
      <c r="C176" s="5">
        <v>1</v>
      </c>
      <c r="P176">
        <v>1</v>
      </c>
      <c r="Q176" t="str">
        <f>CONCATENATE(C176,E176,G176,I176)</f>
        <v>1</v>
      </c>
      <c r="R176">
        <v>2</v>
      </c>
      <c r="X176" t="s">
        <v>284</v>
      </c>
      <c r="Y176" t="s">
        <v>277</v>
      </c>
      <c r="BG176">
        <v>2</v>
      </c>
      <c r="BH176">
        <v>1036</v>
      </c>
      <c r="BI176">
        <f>($BH$200-$BH$197)/200</f>
        <v>6.5000000000000002E-2</v>
      </c>
    </row>
    <row r="177" spans="1:61" x14ac:dyDescent="0.25">
      <c r="A177">
        <v>176</v>
      </c>
      <c r="B177">
        <v>247.50547</v>
      </c>
      <c r="C177" s="5">
        <v>1</v>
      </c>
      <c r="P177">
        <v>1</v>
      </c>
      <c r="Q177" t="str">
        <f>CONCATENATE(C177,E177,G177,I177)</f>
        <v>1</v>
      </c>
      <c r="R177">
        <v>1</v>
      </c>
      <c r="X177" t="s">
        <v>284</v>
      </c>
      <c r="Y177" t="s">
        <v>279</v>
      </c>
      <c r="AB177" t="s">
        <v>283</v>
      </c>
      <c r="AC177" t="str">
        <f>CONCATENATE($R177,$R178,$R179,$R180)</f>
        <v>1432</v>
      </c>
      <c r="BG177">
        <v>1</v>
      </c>
      <c r="BH177">
        <v>1048</v>
      </c>
      <c r="BI177">
        <f>($BH$201-$BH$198)/200</f>
        <v>0.13500000000000001</v>
      </c>
    </row>
    <row r="178" spans="1:61" x14ac:dyDescent="0.25">
      <c r="A178">
        <v>177</v>
      </c>
      <c r="B178">
        <v>247.510212</v>
      </c>
      <c r="C178" s="5">
        <v>1</v>
      </c>
      <c r="P178">
        <v>1</v>
      </c>
      <c r="Q178" t="str">
        <f>CONCATENATE(C178,E178,G178,I178)</f>
        <v>1</v>
      </c>
      <c r="R178">
        <v>4</v>
      </c>
      <c r="X178" t="s">
        <v>284</v>
      </c>
      <c r="Y178" t="s">
        <v>275</v>
      </c>
      <c r="BG178">
        <v>4</v>
      </c>
      <c r="BH178">
        <v>1049</v>
      </c>
      <c r="BI178">
        <f>($BH$202-$BH$199)/200</f>
        <v>9.5000000000000001E-2</v>
      </c>
    </row>
    <row r="179" spans="1:61" x14ac:dyDescent="0.25">
      <c r="A179">
        <v>178</v>
      </c>
      <c r="B179">
        <v>247.50203299999998</v>
      </c>
      <c r="C179" s="5">
        <v>1</v>
      </c>
      <c r="D179">
        <v>254.851146</v>
      </c>
      <c r="E179" s="2">
        <v>2</v>
      </c>
      <c r="P179">
        <v>2</v>
      </c>
      <c r="Q179" t="str">
        <f>CONCATENATE(C179,E179,G179,I179)</f>
        <v>12</v>
      </c>
      <c r="R179">
        <v>3</v>
      </c>
      <c r="BG179">
        <v>3</v>
      </c>
      <c r="BH179">
        <v>1055</v>
      </c>
    </row>
    <row r="180" spans="1:61" x14ac:dyDescent="0.25">
      <c r="A180">
        <v>179</v>
      </c>
      <c r="B180">
        <v>247.53088700000001</v>
      </c>
      <c r="C180" s="5">
        <v>1</v>
      </c>
      <c r="D180">
        <v>254.83880199999999</v>
      </c>
      <c r="E180" s="2">
        <v>2</v>
      </c>
      <c r="P180">
        <v>2</v>
      </c>
      <c r="Q180" t="str">
        <f>CONCATENATE(C180,E180,G180,I180)</f>
        <v>12</v>
      </c>
      <c r="R180">
        <v>2</v>
      </c>
      <c r="BG180">
        <v>2</v>
      </c>
      <c r="BH180">
        <v>1060</v>
      </c>
    </row>
    <row r="181" spans="1:61" x14ac:dyDescent="0.25">
      <c r="A181">
        <v>180</v>
      </c>
      <c r="B181">
        <v>247.541774</v>
      </c>
      <c r="C181" s="5">
        <v>1</v>
      </c>
      <c r="D181">
        <v>254.81849299999999</v>
      </c>
      <c r="E181" s="2">
        <v>2</v>
      </c>
      <c r="P181">
        <v>2</v>
      </c>
      <c r="Q181" t="str">
        <f>CONCATENATE(C181,E181,G181,I181)</f>
        <v>12</v>
      </c>
      <c r="R181">
        <v>1</v>
      </c>
      <c r="AB181" t="s">
        <v>283</v>
      </c>
      <c r="AC181" t="str">
        <f>CONCATENATE($R181,$R182,$R183,$R184)</f>
        <v>1432</v>
      </c>
      <c r="BG181">
        <v>1</v>
      </c>
      <c r="BH181">
        <v>1071</v>
      </c>
    </row>
    <row r="182" spans="1:61" x14ac:dyDescent="0.25">
      <c r="A182">
        <v>181</v>
      </c>
      <c r="B182">
        <v>247.55219199999999</v>
      </c>
      <c r="C182" s="5">
        <v>1</v>
      </c>
      <c r="D182">
        <v>254.82500400000001</v>
      </c>
      <c r="E182" s="2">
        <v>2</v>
      </c>
      <c r="P182">
        <v>2</v>
      </c>
      <c r="Q182" t="str">
        <f>CONCATENATE(C182,E182,G182,I182)</f>
        <v>12</v>
      </c>
      <c r="R182">
        <v>4</v>
      </c>
      <c r="BG182">
        <v>4</v>
      </c>
      <c r="BH182">
        <v>1073</v>
      </c>
    </row>
    <row r="183" spans="1:61" x14ac:dyDescent="0.25">
      <c r="A183">
        <v>182</v>
      </c>
      <c r="D183">
        <v>254.84067899999999</v>
      </c>
      <c r="E183" s="2">
        <v>2</v>
      </c>
      <c r="P183">
        <v>1</v>
      </c>
      <c r="Q183" t="str">
        <f>CONCATENATE(C183,E183,G183,I183)</f>
        <v>2</v>
      </c>
      <c r="R183">
        <v>3</v>
      </c>
      <c r="BG183">
        <v>3</v>
      </c>
      <c r="BH183">
        <v>1078</v>
      </c>
    </row>
    <row r="184" spans="1:61" x14ac:dyDescent="0.25">
      <c r="A184">
        <v>183</v>
      </c>
      <c r="D184">
        <v>254.83443</v>
      </c>
      <c r="E184" s="2">
        <v>2</v>
      </c>
      <c r="P184">
        <v>1</v>
      </c>
      <c r="Q184" t="str">
        <f>CONCATENATE(C184,E184,G184,I184)</f>
        <v>2</v>
      </c>
      <c r="R184">
        <v>2</v>
      </c>
      <c r="BG184">
        <v>2</v>
      </c>
      <c r="BH184">
        <v>1086</v>
      </c>
    </row>
    <row r="185" spans="1:61" x14ac:dyDescent="0.25">
      <c r="A185">
        <v>184</v>
      </c>
      <c r="D185">
        <v>254.81062700000001</v>
      </c>
      <c r="E185" s="2">
        <v>2</v>
      </c>
      <c r="F185">
        <v>247.45417</v>
      </c>
      <c r="G185" s="3">
        <v>3</v>
      </c>
      <c r="P185">
        <v>2</v>
      </c>
      <c r="Q185" t="str">
        <f>CONCATENATE(C185,E185,G185,I185)</f>
        <v>23</v>
      </c>
      <c r="R185">
        <v>1</v>
      </c>
      <c r="AB185" t="s">
        <v>283</v>
      </c>
      <c r="AC185" t="str">
        <f>CONCATENATE($R185,$R186,$R187,$R188)</f>
        <v>1432</v>
      </c>
      <c r="BG185">
        <v>1</v>
      </c>
      <c r="BH185">
        <v>1098</v>
      </c>
    </row>
    <row r="186" spans="1:61" x14ac:dyDescent="0.25">
      <c r="A186">
        <v>185</v>
      </c>
      <c r="D186">
        <v>254.81276299999999</v>
      </c>
      <c r="E186" s="2">
        <v>2</v>
      </c>
      <c r="F186">
        <v>247.42672299999998</v>
      </c>
      <c r="G186" s="3">
        <v>3</v>
      </c>
      <c r="P186">
        <v>2</v>
      </c>
      <c r="Q186" t="str">
        <f>CONCATENATE(C186,E186,G186,I186)</f>
        <v>23</v>
      </c>
      <c r="R186">
        <v>4</v>
      </c>
      <c r="BG186">
        <v>4</v>
      </c>
      <c r="BH186">
        <v>1098</v>
      </c>
    </row>
    <row r="187" spans="1:61" x14ac:dyDescent="0.25">
      <c r="A187">
        <v>186</v>
      </c>
      <c r="D187">
        <v>254.79588699999999</v>
      </c>
      <c r="E187" s="2">
        <v>2</v>
      </c>
      <c r="F187">
        <v>247.42739499999999</v>
      </c>
      <c r="G187" s="3">
        <v>3</v>
      </c>
      <c r="P187">
        <v>2</v>
      </c>
      <c r="Q187" t="str">
        <f>CONCATENATE(C187,E187,G187,I187)</f>
        <v>23</v>
      </c>
      <c r="R187">
        <v>3</v>
      </c>
      <c r="BG187">
        <v>3</v>
      </c>
      <c r="BH187">
        <v>1104</v>
      </c>
    </row>
    <row r="188" spans="1:61" x14ac:dyDescent="0.25">
      <c r="A188">
        <v>187</v>
      </c>
      <c r="D188">
        <v>254.78234399999999</v>
      </c>
      <c r="E188" s="2">
        <v>2</v>
      </c>
      <c r="F188">
        <v>247.45276200000001</v>
      </c>
      <c r="G188" s="3">
        <v>3</v>
      </c>
      <c r="P188">
        <v>2</v>
      </c>
      <c r="Q188" t="str">
        <f>CONCATENATE(C188,E188,G188,I188)</f>
        <v>23</v>
      </c>
      <c r="R188">
        <v>2</v>
      </c>
      <c r="BG188">
        <v>2</v>
      </c>
      <c r="BH188">
        <v>1110</v>
      </c>
    </row>
    <row r="189" spans="1:61" x14ac:dyDescent="0.25">
      <c r="A189">
        <v>188</v>
      </c>
      <c r="D189">
        <v>254.82172</v>
      </c>
      <c r="E189" s="2">
        <v>2</v>
      </c>
      <c r="F189">
        <v>247.468177</v>
      </c>
      <c r="G189" s="3">
        <v>3</v>
      </c>
      <c r="P189">
        <v>2</v>
      </c>
      <c r="Q189" t="str">
        <f>CONCATENATE(C189,E189,G189,I189)</f>
        <v>23</v>
      </c>
      <c r="R189">
        <v>1</v>
      </c>
      <c r="AB189" t="s">
        <v>283</v>
      </c>
      <c r="AC189" t="str">
        <f>CONCATENATE($R189,$R190,$R191,$R192)</f>
        <v>1432</v>
      </c>
      <c r="BG189">
        <v>1</v>
      </c>
      <c r="BH189">
        <v>1121</v>
      </c>
    </row>
    <row r="190" spans="1:61" x14ac:dyDescent="0.25">
      <c r="A190">
        <v>189</v>
      </c>
      <c r="D190">
        <v>254.813907</v>
      </c>
      <c r="E190" s="2">
        <v>2</v>
      </c>
      <c r="F190">
        <v>247.457187</v>
      </c>
      <c r="G190" s="3">
        <v>3</v>
      </c>
      <c r="P190">
        <v>2</v>
      </c>
      <c r="Q190" t="str">
        <f>CONCATENATE(C190,E190,G190,I190)</f>
        <v>23</v>
      </c>
      <c r="R190">
        <v>4</v>
      </c>
      <c r="BG190">
        <v>4</v>
      </c>
      <c r="BH190">
        <v>1124</v>
      </c>
    </row>
    <row r="191" spans="1:61" x14ac:dyDescent="0.25">
      <c r="A191">
        <v>190</v>
      </c>
      <c r="D191">
        <v>254.778335</v>
      </c>
      <c r="E191" s="2">
        <v>2</v>
      </c>
      <c r="F191">
        <v>247.46890999999999</v>
      </c>
      <c r="G191" s="3">
        <v>3</v>
      </c>
      <c r="H191">
        <v>252.19094000000001</v>
      </c>
      <c r="I191" s="4">
        <v>4</v>
      </c>
      <c r="P191">
        <v>3</v>
      </c>
      <c r="Q191" t="str">
        <f>CONCATENATE(C191,E191,G191,I191)</f>
        <v>234</v>
      </c>
      <c r="R191">
        <v>3</v>
      </c>
      <c r="BG191">
        <v>3</v>
      </c>
      <c r="BH191">
        <v>1129</v>
      </c>
    </row>
    <row r="192" spans="1:61" x14ac:dyDescent="0.25">
      <c r="A192">
        <v>191</v>
      </c>
      <c r="D192">
        <v>254.851146</v>
      </c>
      <c r="E192" s="2">
        <v>2</v>
      </c>
      <c r="F192">
        <v>247.49052399999999</v>
      </c>
      <c r="G192" s="3">
        <v>3</v>
      </c>
      <c r="H192">
        <v>252.10057399999999</v>
      </c>
      <c r="I192" s="4">
        <v>4</v>
      </c>
      <c r="P192">
        <v>3</v>
      </c>
      <c r="Q192" t="str">
        <f>CONCATENATE(C192,E192,G192,I192)</f>
        <v>234</v>
      </c>
      <c r="R192">
        <v>2</v>
      </c>
      <c r="BG192">
        <v>2</v>
      </c>
      <c r="BH192">
        <v>1133</v>
      </c>
    </row>
    <row r="193" spans="1:60" x14ac:dyDescent="0.25">
      <c r="A193">
        <v>192</v>
      </c>
      <c r="F193">
        <v>247.46645699999999</v>
      </c>
      <c r="G193" s="3">
        <v>3</v>
      </c>
      <c r="H193">
        <v>252.15901099999999</v>
      </c>
      <c r="I193" s="4">
        <v>4</v>
      </c>
      <c r="P193">
        <v>2</v>
      </c>
      <c r="Q193" t="str">
        <f>CONCATENATE(C193,E193,G193,I193)</f>
        <v>34</v>
      </c>
      <c r="R193">
        <v>1</v>
      </c>
      <c r="AB193" t="s">
        <v>283</v>
      </c>
      <c r="AC193" t="str">
        <f>CONCATENATE($R193,$R194,$R195,$R196)</f>
        <v>1432</v>
      </c>
      <c r="BG193">
        <v>1</v>
      </c>
      <c r="BH193">
        <v>1146</v>
      </c>
    </row>
    <row r="194" spans="1:60" x14ac:dyDescent="0.25">
      <c r="A194">
        <v>193</v>
      </c>
      <c r="B194">
        <v>265.95718699999998</v>
      </c>
      <c r="C194" s="5">
        <v>1</v>
      </c>
      <c r="F194">
        <v>247.43661499999999</v>
      </c>
      <c r="G194" s="3">
        <v>3</v>
      </c>
      <c r="H194">
        <v>252.17557500000001</v>
      </c>
      <c r="I194" s="4">
        <v>4</v>
      </c>
      <c r="P194">
        <v>3</v>
      </c>
      <c r="Q194" t="str">
        <f>CONCATENATE(C194,E194,G194,I194)</f>
        <v>134</v>
      </c>
      <c r="R194">
        <v>4</v>
      </c>
      <c r="BG194">
        <v>4</v>
      </c>
      <c r="BH194">
        <v>1147</v>
      </c>
    </row>
    <row r="195" spans="1:60" x14ac:dyDescent="0.25">
      <c r="A195">
        <v>194</v>
      </c>
      <c r="B195">
        <v>265.95718699999998</v>
      </c>
      <c r="C195" s="5">
        <v>1</v>
      </c>
      <c r="F195">
        <v>247.442138</v>
      </c>
      <c r="G195" s="3">
        <v>3</v>
      </c>
      <c r="H195">
        <v>252.2099</v>
      </c>
      <c r="I195" s="4">
        <v>4</v>
      </c>
      <c r="P195">
        <v>3</v>
      </c>
      <c r="Q195" t="str">
        <f>CONCATENATE(C195,E195,G195,I195)</f>
        <v>134</v>
      </c>
      <c r="R195">
        <v>3</v>
      </c>
      <c r="BG195">
        <v>3</v>
      </c>
      <c r="BH195">
        <v>1155</v>
      </c>
    </row>
    <row r="196" spans="1:60" x14ac:dyDescent="0.25">
      <c r="A196">
        <v>195</v>
      </c>
      <c r="B196">
        <v>265.90068000000002</v>
      </c>
      <c r="C196" s="5">
        <v>1</v>
      </c>
      <c r="F196">
        <v>247.492817</v>
      </c>
      <c r="G196" s="3">
        <v>3</v>
      </c>
      <c r="H196">
        <v>252.24687900000001</v>
      </c>
      <c r="I196" s="4">
        <v>4</v>
      </c>
      <c r="P196">
        <v>3</v>
      </c>
      <c r="Q196" t="str">
        <f>CONCATENATE(C196,E196,G196,I196)</f>
        <v>134</v>
      </c>
      <c r="R196">
        <v>2</v>
      </c>
      <c r="BG196">
        <v>2</v>
      </c>
      <c r="BH196">
        <v>1159</v>
      </c>
    </row>
    <row r="197" spans="1:60" x14ac:dyDescent="0.25">
      <c r="A197">
        <v>196</v>
      </c>
      <c r="B197">
        <v>265.93036999999998</v>
      </c>
      <c r="C197" s="5">
        <v>1</v>
      </c>
      <c r="F197">
        <v>247.492817</v>
      </c>
      <c r="G197" s="3">
        <v>3</v>
      </c>
      <c r="H197">
        <v>252.24760800000001</v>
      </c>
      <c r="I197" s="4">
        <v>4</v>
      </c>
      <c r="P197">
        <v>3</v>
      </c>
      <c r="Q197" t="str">
        <f>CONCATENATE(C197,E197,G197,I197)</f>
        <v>134</v>
      </c>
      <c r="R197">
        <v>1</v>
      </c>
      <c r="AB197" t="s">
        <v>284</v>
      </c>
      <c r="AC197" t="str">
        <f>CONCATENATE($R197,$R198,$R199,$R200)</f>
        <v>1423</v>
      </c>
      <c r="BG197">
        <v>1</v>
      </c>
      <c r="BH197">
        <v>1174</v>
      </c>
    </row>
    <row r="198" spans="1:60" x14ac:dyDescent="0.25">
      <c r="A198">
        <v>197</v>
      </c>
      <c r="B198">
        <v>265.92667</v>
      </c>
      <c r="C198" s="5">
        <v>1</v>
      </c>
      <c r="H198">
        <v>252.23921899999999</v>
      </c>
      <c r="I198" s="4">
        <v>4</v>
      </c>
      <c r="P198">
        <v>2</v>
      </c>
      <c r="Q198" t="str">
        <f>CONCATENATE(C198,E198,G198,I198)</f>
        <v>14</v>
      </c>
      <c r="R198">
        <v>4</v>
      </c>
      <c r="BG198">
        <v>4</v>
      </c>
      <c r="BH198">
        <v>1175</v>
      </c>
    </row>
    <row r="199" spans="1:60" x14ac:dyDescent="0.25">
      <c r="A199">
        <v>198</v>
      </c>
      <c r="B199">
        <v>265.94641100000001</v>
      </c>
      <c r="C199" s="5">
        <v>1</v>
      </c>
      <c r="H199">
        <v>252.188804</v>
      </c>
      <c r="I199" s="4">
        <v>4</v>
      </c>
      <c r="P199">
        <v>2</v>
      </c>
      <c r="Q199" t="str">
        <f>CONCATENATE(C199,E199,G199,I199)</f>
        <v>14</v>
      </c>
      <c r="R199">
        <v>2</v>
      </c>
      <c r="BG199">
        <v>2</v>
      </c>
      <c r="BH199">
        <v>1186</v>
      </c>
    </row>
    <row r="200" spans="1:60" x14ac:dyDescent="0.25">
      <c r="A200">
        <v>199</v>
      </c>
      <c r="B200">
        <v>265.95135800000003</v>
      </c>
      <c r="C200" s="5">
        <v>1</v>
      </c>
      <c r="H200">
        <v>252.15895799999998</v>
      </c>
      <c r="I200" s="4">
        <v>4</v>
      </c>
      <c r="P200">
        <v>2</v>
      </c>
      <c r="Q200" t="str">
        <f>CONCATENATE(C200,E200,G200,I200)</f>
        <v>14</v>
      </c>
      <c r="R200">
        <v>3</v>
      </c>
      <c r="BG200">
        <v>3</v>
      </c>
      <c r="BH200">
        <v>1187</v>
      </c>
    </row>
    <row r="201" spans="1:60" x14ac:dyDescent="0.25">
      <c r="A201">
        <v>200</v>
      </c>
      <c r="B201">
        <v>265.937816</v>
      </c>
      <c r="C201" s="5">
        <v>1</v>
      </c>
      <c r="H201">
        <v>252.16172</v>
      </c>
      <c r="I201" s="4">
        <v>4</v>
      </c>
      <c r="P201">
        <v>2</v>
      </c>
      <c r="Q201" t="str">
        <f>CONCATENATE(C201,E201,G201,I201)</f>
        <v>14</v>
      </c>
      <c r="R201">
        <v>1</v>
      </c>
      <c r="BG201">
        <v>1</v>
      </c>
      <c r="BH201">
        <v>1202</v>
      </c>
    </row>
    <row r="202" spans="1:60" x14ac:dyDescent="0.25">
      <c r="A202">
        <v>201</v>
      </c>
      <c r="B202">
        <v>265.92370199999999</v>
      </c>
      <c r="C202" s="5">
        <v>1</v>
      </c>
      <c r="H202">
        <v>252.16968900000001</v>
      </c>
      <c r="I202" s="4">
        <v>4</v>
      </c>
      <c r="P202">
        <v>2</v>
      </c>
      <c r="Q202" t="str">
        <f>CONCATENATE(C202,E202,G202,I202)</f>
        <v>14</v>
      </c>
      <c r="R202">
        <v>4</v>
      </c>
      <c r="BG202">
        <v>4</v>
      </c>
      <c r="BH202">
        <v>1205</v>
      </c>
    </row>
    <row r="203" spans="1:60" x14ac:dyDescent="0.25">
      <c r="A203">
        <v>202</v>
      </c>
      <c r="B203">
        <v>265.93724400000002</v>
      </c>
      <c r="C203" s="5">
        <v>1</v>
      </c>
      <c r="H203">
        <v>252.19890900000001</v>
      </c>
      <c r="I203" s="4">
        <v>4</v>
      </c>
      <c r="P203">
        <v>2</v>
      </c>
      <c r="Q203" t="str">
        <f>CONCATENATE(C203,E203,G203,I203)</f>
        <v>14</v>
      </c>
      <c r="R203" t="s">
        <v>22</v>
      </c>
      <c r="BG203" t="s">
        <v>22</v>
      </c>
      <c r="BH203">
        <v>1206</v>
      </c>
    </row>
    <row r="204" spans="1:60" x14ac:dyDescent="0.25">
      <c r="A204">
        <v>203</v>
      </c>
      <c r="B204">
        <v>265.95427699999999</v>
      </c>
      <c r="C204" s="5">
        <v>1</v>
      </c>
      <c r="H204">
        <v>252.21396200000001</v>
      </c>
      <c r="I204" s="4">
        <v>4</v>
      </c>
      <c r="P204">
        <v>2</v>
      </c>
      <c r="Q204" t="str">
        <f>CONCATENATE(C204,E204,G204,I204)</f>
        <v>14</v>
      </c>
    </row>
    <row r="205" spans="1:60" x14ac:dyDescent="0.25">
      <c r="A205">
        <v>204</v>
      </c>
      <c r="B205">
        <v>265.94833699999998</v>
      </c>
      <c r="C205" s="5">
        <v>1</v>
      </c>
      <c r="H205">
        <v>252.19094000000001</v>
      </c>
      <c r="I205" s="4">
        <v>4</v>
      </c>
      <c r="P205">
        <v>2</v>
      </c>
      <c r="Q205" t="str">
        <f>CONCATENATE(C205,E205,G205,I205)</f>
        <v>14</v>
      </c>
    </row>
    <row r="206" spans="1:60" x14ac:dyDescent="0.25">
      <c r="A206">
        <v>205</v>
      </c>
      <c r="B206">
        <v>265.95422300000001</v>
      </c>
      <c r="C206" s="5">
        <v>1</v>
      </c>
      <c r="D206">
        <v>271.540054</v>
      </c>
      <c r="E206" s="2">
        <v>2</v>
      </c>
      <c r="H206">
        <v>252.19094000000001</v>
      </c>
      <c r="I206" s="4">
        <v>4</v>
      </c>
      <c r="P206">
        <v>3</v>
      </c>
      <c r="Q206" t="str">
        <f>CONCATENATE(C206,E206,G206,I206)</f>
        <v>124</v>
      </c>
    </row>
    <row r="207" spans="1:60" x14ac:dyDescent="0.25">
      <c r="A207">
        <v>206</v>
      </c>
      <c r="B207">
        <v>265.95849199999998</v>
      </c>
      <c r="C207" s="5">
        <v>1</v>
      </c>
      <c r="D207">
        <v>271.540054</v>
      </c>
      <c r="E207" s="2">
        <v>2</v>
      </c>
      <c r="H207">
        <v>252.19094000000001</v>
      </c>
      <c r="I207" s="4">
        <v>4</v>
      </c>
      <c r="P207">
        <v>3</v>
      </c>
      <c r="Q207" t="str">
        <f>CONCATENATE(C207,E207,G207,I207)</f>
        <v>124</v>
      </c>
    </row>
    <row r="208" spans="1:60" x14ac:dyDescent="0.25">
      <c r="A208">
        <v>207</v>
      </c>
      <c r="B208">
        <v>265.96526299999999</v>
      </c>
      <c r="C208" s="5">
        <v>1</v>
      </c>
      <c r="D208">
        <v>271.62473999999997</v>
      </c>
      <c r="E208" s="2">
        <v>2</v>
      </c>
      <c r="P208">
        <v>2</v>
      </c>
      <c r="Q208" t="str">
        <f>CONCATENATE(C208,E208,G208,I208)</f>
        <v>12</v>
      </c>
    </row>
    <row r="209" spans="1:17" x14ac:dyDescent="0.25">
      <c r="A209">
        <v>208</v>
      </c>
      <c r="B209">
        <v>265.956253</v>
      </c>
      <c r="C209" s="5">
        <v>1</v>
      </c>
      <c r="D209">
        <v>271.55823099999998</v>
      </c>
      <c r="E209" s="2">
        <v>2</v>
      </c>
      <c r="P209">
        <v>2</v>
      </c>
      <c r="Q209" t="str">
        <f>CONCATENATE(C209,E209,G209,I209)</f>
        <v>12</v>
      </c>
    </row>
    <row r="210" spans="1:17" x14ac:dyDescent="0.25">
      <c r="A210">
        <v>209</v>
      </c>
      <c r="B210">
        <v>265.989486</v>
      </c>
      <c r="C210" s="5">
        <v>1</v>
      </c>
      <c r="D210">
        <v>271.628128</v>
      </c>
      <c r="E210" s="2">
        <v>2</v>
      </c>
      <c r="P210">
        <v>2</v>
      </c>
      <c r="Q210" t="str">
        <f>CONCATENATE(C210,E210,G210,I210)</f>
        <v>12</v>
      </c>
    </row>
    <row r="211" spans="1:17" x14ac:dyDescent="0.25">
      <c r="A211">
        <v>210</v>
      </c>
      <c r="B211">
        <v>265.95718699999998</v>
      </c>
      <c r="C211" s="5">
        <v>1</v>
      </c>
      <c r="D211">
        <v>271.57374900000002</v>
      </c>
      <c r="E211" s="2">
        <v>2</v>
      </c>
      <c r="P211">
        <v>2</v>
      </c>
      <c r="Q211" t="str">
        <f>CONCATENATE(C211,E211,G211,I211)</f>
        <v>12</v>
      </c>
    </row>
    <row r="212" spans="1:17" x14ac:dyDescent="0.25">
      <c r="A212">
        <v>211</v>
      </c>
      <c r="B212">
        <v>265.95718699999998</v>
      </c>
      <c r="C212" s="5">
        <v>1</v>
      </c>
      <c r="D212">
        <v>271.58766100000003</v>
      </c>
      <c r="E212" s="2">
        <v>2</v>
      </c>
      <c r="P212">
        <v>2</v>
      </c>
      <c r="Q212" t="str">
        <f>CONCATENATE(C212,E212,G212,I212)</f>
        <v>12</v>
      </c>
    </row>
    <row r="213" spans="1:17" x14ac:dyDescent="0.25">
      <c r="A213">
        <v>212</v>
      </c>
      <c r="D213">
        <v>271.58505600000001</v>
      </c>
      <c r="E213" s="2">
        <v>2</v>
      </c>
      <c r="P213">
        <v>1</v>
      </c>
      <c r="Q213" t="str">
        <f>CONCATENATE(C213,E213,G213,I213)</f>
        <v>2</v>
      </c>
    </row>
    <row r="214" spans="1:17" x14ac:dyDescent="0.25">
      <c r="A214">
        <v>213</v>
      </c>
      <c r="D214">
        <v>271.57755199999997</v>
      </c>
      <c r="E214" s="2">
        <v>2</v>
      </c>
      <c r="F214">
        <v>264.33432700000003</v>
      </c>
      <c r="G214" s="3">
        <v>3</v>
      </c>
      <c r="J214">
        <v>235.424688</v>
      </c>
      <c r="K214" t="s">
        <v>22</v>
      </c>
      <c r="Q214" t="str">
        <f>CONCATENATE(C214,E214,G214,I214)</f>
        <v>23</v>
      </c>
    </row>
    <row r="215" spans="1:17" x14ac:dyDescent="0.25">
      <c r="A215">
        <v>214</v>
      </c>
      <c r="Q215" t="str">
        <f>CONCATENATE(C215,E215,G215,I215)</f>
        <v/>
      </c>
    </row>
    <row r="216" spans="1:17" x14ac:dyDescent="0.25">
      <c r="A216">
        <v>215</v>
      </c>
      <c r="J216">
        <v>235.46390700000001</v>
      </c>
      <c r="K216" t="s">
        <v>22</v>
      </c>
      <c r="Q216" t="str">
        <f>CONCATENATE(C216,E216,G216,I216)</f>
        <v/>
      </c>
    </row>
    <row r="217" spans="1:17" x14ac:dyDescent="0.25">
      <c r="A217">
        <v>216</v>
      </c>
      <c r="D217">
        <v>240.78067899999999</v>
      </c>
      <c r="E217" s="2">
        <v>2</v>
      </c>
      <c r="P217">
        <v>1</v>
      </c>
      <c r="Q217" t="str">
        <f>CONCATENATE(C217,E217,G217,I217)</f>
        <v>2</v>
      </c>
    </row>
    <row r="218" spans="1:17" x14ac:dyDescent="0.25">
      <c r="A218">
        <v>217</v>
      </c>
      <c r="D218">
        <v>240.77958599999999</v>
      </c>
      <c r="E218" s="2">
        <v>2</v>
      </c>
      <c r="P218">
        <v>1</v>
      </c>
      <c r="Q218" t="str">
        <f>CONCATENATE(C218,E218,G218,I218)</f>
        <v>2</v>
      </c>
    </row>
    <row r="219" spans="1:17" x14ac:dyDescent="0.25">
      <c r="A219">
        <v>218</v>
      </c>
      <c r="D219">
        <v>240.71994899999999</v>
      </c>
      <c r="E219" s="2">
        <v>2</v>
      </c>
      <c r="P219">
        <v>1</v>
      </c>
      <c r="Q219" t="str">
        <f>CONCATENATE(C219,E219,G219,I219)</f>
        <v>2</v>
      </c>
    </row>
    <row r="220" spans="1:17" x14ac:dyDescent="0.25">
      <c r="A220">
        <v>219</v>
      </c>
      <c r="D220">
        <v>240.713596</v>
      </c>
      <c r="E220" s="2">
        <v>2</v>
      </c>
      <c r="P220">
        <v>1</v>
      </c>
      <c r="Q220" t="str">
        <f>CONCATENATE(C220,E220,G220,I220)</f>
        <v>2</v>
      </c>
    </row>
    <row r="221" spans="1:17" x14ac:dyDescent="0.25">
      <c r="A221">
        <v>220</v>
      </c>
      <c r="D221">
        <v>240.70916700000001</v>
      </c>
      <c r="E221" s="2">
        <v>2</v>
      </c>
      <c r="P221">
        <v>1</v>
      </c>
      <c r="Q221" t="str">
        <f>CONCATENATE(C221,E221,G221,I221)</f>
        <v>2</v>
      </c>
    </row>
    <row r="222" spans="1:17" x14ac:dyDescent="0.25">
      <c r="A222">
        <v>221</v>
      </c>
      <c r="D222">
        <v>240.72979100000001</v>
      </c>
      <c r="E222" s="2">
        <v>2</v>
      </c>
      <c r="P222">
        <v>1</v>
      </c>
      <c r="Q222" t="str">
        <f>CONCATENATE(C222,E222,G222,I222)</f>
        <v>2</v>
      </c>
    </row>
    <row r="223" spans="1:17" x14ac:dyDescent="0.25">
      <c r="A223">
        <v>222</v>
      </c>
      <c r="D223">
        <v>240.75203099999999</v>
      </c>
      <c r="E223" s="2">
        <v>2</v>
      </c>
      <c r="P223">
        <v>1</v>
      </c>
      <c r="Q223" t="str">
        <f>CONCATENATE(C223,E223,G223,I223)</f>
        <v>2</v>
      </c>
    </row>
    <row r="224" spans="1:17" x14ac:dyDescent="0.25">
      <c r="A224">
        <v>223</v>
      </c>
      <c r="D224">
        <v>240.747501</v>
      </c>
      <c r="E224" s="2">
        <v>2</v>
      </c>
      <c r="P224">
        <v>1</v>
      </c>
      <c r="Q224" t="str">
        <f>CONCATENATE(C224,E224,G224,I224)</f>
        <v>2</v>
      </c>
    </row>
    <row r="225" spans="1:17" x14ac:dyDescent="0.25">
      <c r="A225">
        <v>224</v>
      </c>
      <c r="D225">
        <v>240.69552400000001</v>
      </c>
      <c r="E225" s="2">
        <v>2</v>
      </c>
      <c r="P225">
        <v>1</v>
      </c>
      <c r="Q225" t="str">
        <f>CONCATENATE(C225,E225,G225,I225)</f>
        <v>2</v>
      </c>
    </row>
    <row r="226" spans="1:17" x14ac:dyDescent="0.25">
      <c r="A226">
        <v>225</v>
      </c>
      <c r="D226">
        <v>240.70922100000001</v>
      </c>
      <c r="E226" s="2">
        <v>2</v>
      </c>
      <c r="P226">
        <v>1</v>
      </c>
      <c r="Q226" t="str">
        <f>CONCATENATE(C226,E226,G226,I226)</f>
        <v>2</v>
      </c>
    </row>
    <row r="227" spans="1:17" x14ac:dyDescent="0.25">
      <c r="A227">
        <v>226</v>
      </c>
      <c r="D227">
        <v>240.69302099999999</v>
      </c>
      <c r="E227" s="2">
        <v>2</v>
      </c>
      <c r="P227">
        <v>1</v>
      </c>
      <c r="Q227" t="str">
        <f>CONCATENATE(C227,E227,G227,I227)</f>
        <v>2</v>
      </c>
    </row>
    <row r="228" spans="1:17" x14ac:dyDescent="0.25">
      <c r="A228">
        <v>227</v>
      </c>
      <c r="D228">
        <v>240.692138</v>
      </c>
      <c r="E228" s="2">
        <v>2</v>
      </c>
      <c r="P228">
        <v>1</v>
      </c>
      <c r="Q228" t="str">
        <f>CONCATENATE(C228,E228,G228,I228)</f>
        <v>2</v>
      </c>
    </row>
    <row r="229" spans="1:17" x14ac:dyDescent="0.25">
      <c r="A229">
        <v>228</v>
      </c>
      <c r="D229">
        <v>240.67739599999999</v>
      </c>
      <c r="E229" s="2">
        <v>2</v>
      </c>
      <c r="P229">
        <v>1</v>
      </c>
      <c r="Q229" t="str">
        <f>CONCATENATE(C229,E229,G229,I229)</f>
        <v>2</v>
      </c>
    </row>
    <row r="230" spans="1:17" x14ac:dyDescent="0.25">
      <c r="A230">
        <v>229</v>
      </c>
      <c r="D230">
        <v>240.78067899999999</v>
      </c>
      <c r="E230" s="2">
        <v>2</v>
      </c>
      <c r="H230">
        <v>242.50875099999999</v>
      </c>
      <c r="I230" s="4">
        <v>4</v>
      </c>
      <c r="P230">
        <v>2</v>
      </c>
      <c r="Q230" t="str">
        <f>CONCATENATE(C230,E230,G230,I230)</f>
        <v>24</v>
      </c>
    </row>
    <row r="231" spans="1:17" x14ac:dyDescent="0.25">
      <c r="A231">
        <v>230</v>
      </c>
      <c r="D231">
        <v>240.78067899999999</v>
      </c>
      <c r="E231" s="2">
        <v>2</v>
      </c>
      <c r="H231">
        <v>242.459169</v>
      </c>
      <c r="I231" s="4">
        <v>4</v>
      </c>
      <c r="P231">
        <v>2</v>
      </c>
      <c r="Q231" t="str">
        <f>CONCATENATE(C231,E231,G231,I231)</f>
        <v>24</v>
      </c>
    </row>
    <row r="232" spans="1:17" x14ac:dyDescent="0.25">
      <c r="A232">
        <v>231</v>
      </c>
      <c r="H232">
        <v>242.46776199999999</v>
      </c>
      <c r="I232" s="4">
        <v>4</v>
      </c>
      <c r="P232">
        <v>1</v>
      </c>
      <c r="Q232" t="str">
        <f>CONCATENATE(C232,E232,G232,I232)</f>
        <v>4</v>
      </c>
    </row>
    <row r="233" spans="1:17" x14ac:dyDescent="0.25">
      <c r="A233">
        <v>232</v>
      </c>
      <c r="H233">
        <v>242.47177299999998</v>
      </c>
      <c r="I233" s="4">
        <v>4</v>
      </c>
      <c r="P233">
        <v>1</v>
      </c>
      <c r="Q233" t="str">
        <f>CONCATENATE(C233,E233,G233,I233)</f>
        <v>4</v>
      </c>
    </row>
    <row r="234" spans="1:17" x14ac:dyDescent="0.25">
      <c r="A234">
        <v>233</v>
      </c>
      <c r="B234">
        <v>229.564323</v>
      </c>
      <c r="C234" s="5">
        <v>1</v>
      </c>
      <c r="H234">
        <v>242.50692900000001</v>
      </c>
      <c r="I234" s="4">
        <v>4</v>
      </c>
      <c r="P234">
        <v>2</v>
      </c>
      <c r="Q234" t="str">
        <f>CONCATENATE(C234,E234,G234,I234)</f>
        <v>14</v>
      </c>
    </row>
    <row r="235" spans="1:17" x14ac:dyDescent="0.25">
      <c r="A235">
        <v>234</v>
      </c>
      <c r="B235">
        <v>229.554844</v>
      </c>
      <c r="C235" s="5">
        <v>1</v>
      </c>
      <c r="H235">
        <v>242.51765799999998</v>
      </c>
      <c r="I235" s="4">
        <v>4</v>
      </c>
      <c r="P235">
        <v>2</v>
      </c>
      <c r="Q235" t="str">
        <f>CONCATENATE(C235,E235,G235,I235)</f>
        <v>14</v>
      </c>
    </row>
    <row r="236" spans="1:17" x14ac:dyDescent="0.25">
      <c r="A236">
        <v>235</v>
      </c>
      <c r="B236">
        <v>229.57864499999999</v>
      </c>
      <c r="C236" s="5">
        <v>1</v>
      </c>
      <c r="H236">
        <v>242.48344</v>
      </c>
      <c r="I236" s="4">
        <v>4</v>
      </c>
      <c r="P236">
        <v>2</v>
      </c>
      <c r="Q236" t="str">
        <f>CONCATENATE(C236,E236,G236,I236)</f>
        <v>14</v>
      </c>
    </row>
    <row r="237" spans="1:17" x14ac:dyDescent="0.25">
      <c r="A237">
        <v>236</v>
      </c>
      <c r="B237">
        <v>229.56802099999999</v>
      </c>
      <c r="C237" s="5">
        <v>1</v>
      </c>
      <c r="H237">
        <v>242.48479399999999</v>
      </c>
      <c r="I237" s="4">
        <v>4</v>
      </c>
      <c r="P237">
        <v>2</v>
      </c>
      <c r="Q237" t="str">
        <f>CONCATENATE(C237,E237,G237,I237)</f>
        <v>14</v>
      </c>
    </row>
    <row r="238" spans="1:17" x14ac:dyDescent="0.25">
      <c r="A238">
        <v>237</v>
      </c>
      <c r="B238">
        <v>229.54682299999999</v>
      </c>
      <c r="C238" s="5">
        <v>1</v>
      </c>
      <c r="H238">
        <v>242.52979199999999</v>
      </c>
      <c r="I238" s="4">
        <v>4</v>
      </c>
      <c r="P238">
        <v>2</v>
      </c>
      <c r="Q238" t="str">
        <f>CONCATENATE(C238,E238,G238,I238)</f>
        <v>14</v>
      </c>
    </row>
    <row r="239" spans="1:17" x14ac:dyDescent="0.25">
      <c r="A239">
        <v>238</v>
      </c>
      <c r="B239">
        <v>229.59156400000001</v>
      </c>
      <c r="C239" s="5">
        <v>1</v>
      </c>
      <c r="H239">
        <v>242.534637</v>
      </c>
      <c r="I239" s="4">
        <v>4</v>
      </c>
      <c r="P239">
        <v>2</v>
      </c>
      <c r="Q239" t="str">
        <f>CONCATENATE(C239,E239,G239,I239)</f>
        <v>14</v>
      </c>
    </row>
    <row r="240" spans="1:17" x14ac:dyDescent="0.25">
      <c r="A240">
        <v>239</v>
      </c>
      <c r="B240">
        <v>229.57526200000001</v>
      </c>
      <c r="C240" s="5">
        <v>1</v>
      </c>
      <c r="H240">
        <v>242.52625</v>
      </c>
      <c r="I240" s="4">
        <v>4</v>
      </c>
      <c r="P240">
        <v>2</v>
      </c>
      <c r="Q240" t="str">
        <f>CONCATENATE(C240,E240,G240,I240)</f>
        <v>14</v>
      </c>
    </row>
    <row r="241" spans="1:17" x14ac:dyDescent="0.25">
      <c r="A241">
        <v>240</v>
      </c>
      <c r="B241">
        <v>229.55838700000001</v>
      </c>
      <c r="C241" s="5">
        <v>1</v>
      </c>
      <c r="H241">
        <v>242.51208500000001</v>
      </c>
      <c r="I241" s="4">
        <v>4</v>
      </c>
      <c r="P241">
        <v>2</v>
      </c>
      <c r="Q241" t="str">
        <f>CONCATENATE(C241,E241,G241,I241)</f>
        <v>14</v>
      </c>
    </row>
    <row r="242" spans="1:17" x14ac:dyDescent="0.25">
      <c r="A242">
        <v>241</v>
      </c>
      <c r="B242">
        <v>229.57375099999999</v>
      </c>
      <c r="C242" s="5">
        <v>1</v>
      </c>
      <c r="H242">
        <v>242.50875099999999</v>
      </c>
      <c r="I242" s="4">
        <v>4</v>
      </c>
      <c r="P242">
        <v>2</v>
      </c>
      <c r="Q242" t="str">
        <f>CONCATENATE(C242,E242,G242,I242)</f>
        <v>14</v>
      </c>
    </row>
    <row r="243" spans="1:17" x14ac:dyDescent="0.25">
      <c r="A243">
        <v>242</v>
      </c>
      <c r="B243">
        <v>229.57406399999999</v>
      </c>
      <c r="C243" s="5">
        <v>1</v>
      </c>
      <c r="H243">
        <v>242.50875099999999</v>
      </c>
      <c r="I243" s="4">
        <v>4</v>
      </c>
      <c r="P243">
        <v>2</v>
      </c>
      <c r="Q243" t="str">
        <f>CONCATENATE(C243,E243,G243,I243)</f>
        <v>14</v>
      </c>
    </row>
    <row r="244" spans="1:17" x14ac:dyDescent="0.25">
      <c r="A244">
        <v>243</v>
      </c>
      <c r="B244">
        <v>229.63609500000001</v>
      </c>
      <c r="C244" s="5">
        <v>1</v>
      </c>
      <c r="P244">
        <v>1</v>
      </c>
      <c r="Q244" t="str">
        <f>CONCATENATE(C244,E244,G244,I244)</f>
        <v>1</v>
      </c>
    </row>
    <row r="245" spans="1:17" x14ac:dyDescent="0.25">
      <c r="A245">
        <v>244</v>
      </c>
      <c r="B245">
        <v>229.58541600000001</v>
      </c>
      <c r="C245" s="5">
        <v>1</v>
      </c>
      <c r="F245">
        <v>231.66541799999999</v>
      </c>
      <c r="G245" s="3">
        <v>3</v>
      </c>
      <c r="P245">
        <v>2</v>
      </c>
      <c r="Q245" t="str">
        <f>CONCATENATE(C245,E245,G245,I245)</f>
        <v>13</v>
      </c>
    </row>
    <row r="246" spans="1:17" x14ac:dyDescent="0.25">
      <c r="A246">
        <v>245</v>
      </c>
      <c r="F246">
        <v>231.63567900000001</v>
      </c>
      <c r="G246" s="3">
        <v>3</v>
      </c>
      <c r="P246">
        <v>1</v>
      </c>
      <c r="Q246" t="str">
        <f>CONCATENATE(C246,E246,G246,I246)</f>
        <v>3</v>
      </c>
    </row>
    <row r="247" spans="1:17" x14ac:dyDescent="0.25">
      <c r="A247">
        <v>246</v>
      </c>
      <c r="F247">
        <v>231.660574</v>
      </c>
      <c r="G247" s="3">
        <v>3</v>
      </c>
      <c r="P247">
        <v>1</v>
      </c>
      <c r="Q247" t="str">
        <f>CONCATENATE(C247,E247,G247,I247)</f>
        <v>3</v>
      </c>
    </row>
    <row r="248" spans="1:17" x14ac:dyDescent="0.25">
      <c r="A248">
        <v>247</v>
      </c>
      <c r="F248">
        <v>231.574793</v>
      </c>
      <c r="G248" s="3">
        <v>3</v>
      </c>
      <c r="P248">
        <v>1</v>
      </c>
      <c r="Q248" t="str">
        <f>CONCATENATE(C248,E248,G248,I248)</f>
        <v>3</v>
      </c>
    </row>
    <row r="249" spans="1:17" x14ac:dyDescent="0.25">
      <c r="A249">
        <v>248</v>
      </c>
      <c r="F249">
        <v>231.603126</v>
      </c>
      <c r="G249" s="3">
        <v>3</v>
      </c>
      <c r="P249">
        <v>1</v>
      </c>
      <c r="Q249" t="str">
        <f>CONCATENATE(C249,E249,G249,I249)</f>
        <v>3</v>
      </c>
    </row>
    <row r="250" spans="1:17" x14ac:dyDescent="0.25">
      <c r="A250">
        <v>249</v>
      </c>
      <c r="F250">
        <v>231.639375</v>
      </c>
      <c r="G250" s="3">
        <v>3</v>
      </c>
      <c r="P250">
        <v>1</v>
      </c>
      <c r="Q250" t="str">
        <f>CONCATENATE(C250,E250,G250,I250)</f>
        <v>3</v>
      </c>
    </row>
    <row r="251" spans="1:17" x14ac:dyDescent="0.25">
      <c r="A251">
        <v>250</v>
      </c>
      <c r="D251">
        <v>217.67192800000001</v>
      </c>
      <c r="E251" s="2">
        <v>2</v>
      </c>
      <c r="F251">
        <v>231.632396</v>
      </c>
      <c r="G251" s="3">
        <v>3</v>
      </c>
      <c r="P251">
        <v>2</v>
      </c>
      <c r="Q251" t="str">
        <f>CONCATENATE(C251,E251,G251,I251)</f>
        <v>23</v>
      </c>
    </row>
    <row r="252" spans="1:17" x14ac:dyDescent="0.25">
      <c r="A252">
        <v>251</v>
      </c>
      <c r="D252">
        <v>217.66130200000001</v>
      </c>
      <c r="E252" s="2">
        <v>2</v>
      </c>
      <c r="F252">
        <v>231.615678</v>
      </c>
      <c r="G252" s="3">
        <v>3</v>
      </c>
      <c r="P252">
        <v>2</v>
      </c>
      <c r="Q252" t="str">
        <f>CONCATENATE(C252,E252,G252,I252)</f>
        <v>23</v>
      </c>
    </row>
    <row r="253" spans="1:17" x14ac:dyDescent="0.25">
      <c r="A253">
        <v>252</v>
      </c>
      <c r="D253">
        <v>217.63135399999999</v>
      </c>
      <c r="E253" s="2">
        <v>2</v>
      </c>
      <c r="F253">
        <v>231.565731</v>
      </c>
      <c r="G253" s="3">
        <v>3</v>
      </c>
      <c r="P253">
        <v>2</v>
      </c>
      <c r="Q253" t="str">
        <f>CONCATENATE(C253,E253,G253,I253)</f>
        <v>23</v>
      </c>
    </row>
    <row r="254" spans="1:17" x14ac:dyDescent="0.25">
      <c r="A254">
        <v>253</v>
      </c>
      <c r="D254">
        <v>217.67599000000001</v>
      </c>
      <c r="E254" s="2">
        <v>2</v>
      </c>
      <c r="F254">
        <v>231.53708399999999</v>
      </c>
      <c r="G254" s="3">
        <v>3</v>
      </c>
      <c r="P254">
        <v>2</v>
      </c>
      <c r="Q254" t="str">
        <f>CONCATENATE(C254,E254,G254,I254)</f>
        <v>23</v>
      </c>
    </row>
    <row r="255" spans="1:17" x14ac:dyDescent="0.25">
      <c r="A255">
        <v>254</v>
      </c>
      <c r="D255">
        <v>217.697292</v>
      </c>
      <c r="E255" s="2">
        <v>2</v>
      </c>
      <c r="F255">
        <v>231.66541799999999</v>
      </c>
      <c r="G255" s="3">
        <v>3</v>
      </c>
      <c r="P255">
        <v>2</v>
      </c>
      <c r="Q255" t="str">
        <f>CONCATENATE(C255,E255,G255,I255)</f>
        <v>23</v>
      </c>
    </row>
    <row r="256" spans="1:17" x14ac:dyDescent="0.25">
      <c r="A256">
        <v>255</v>
      </c>
      <c r="D256">
        <v>217.726146</v>
      </c>
      <c r="E256" s="2">
        <v>2</v>
      </c>
      <c r="F256">
        <v>231.66541799999999</v>
      </c>
      <c r="G256" s="3">
        <v>3</v>
      </c>
      <c r="P256">
        <v>2</v>
      </c>
      <c r="Q256" t="str">
        <f>CONCATENATE(C256,E256,G256,I256)</f>
        <v>23</v>
      </c>
    </row>
    <row r="257" spans="1:17" x14ac:dyDescent="0.25">
      <c r="A257">
        <v>256</v>
      </c>
      <c r="D257">
        <v>217.75448</v>
      </c>
      <c r="E257" s="2">
        <v>2</v>
      </c>
      <c r="P257">
        <v>1</v>
      </c>
      <c r="Q257" t="str">
        <f>CONCATENATE(C257,E257,G257,I257)</f>
        <v>2</v>
      </c>
    </row>
    <row r="258" spans="1:17" x14ac:dyDescent="0.25">
      <c r="A258">
        <v>257</v>
      </c>
      <c r="D258">
        <v>217.77448000000001</v>
      </c>
      <c r="E258" s="2">
        <v>2</v>
      </c>
      <c r="P258">
        <v>1</v>
      </c>
      <c r="Q258" t="str">
        <f>CONCATENATE(C258,E258,G258,I258)</f>
        <v>2</v>
      </c>
    </row>
    <row r="259" spans="1:17" x14ac:dyDescent="0.25">
      <c r="A259">
        <v>258</v>
      </c>
      <c r="D259">
        <v>217.74083400000001</v>
      </c>
      <c r="E259" s="2">
        <v>2</v>
      </c>
      <c r="P259">
        <v>1</v>
      </c>
      <c r="Q259" t="str">
        <f>CONCATENATE(C259,E259,G259,I259)</f>
        <v>2</v>
      </c>
    </row>
    <row r="260" spans="1:17" x14ac:dyDescent="0.25">
      <c r="A260">
        <v>259</v>
      </c>
      <c r="D260">
        <v>217.749323</v>
      </c>
      <c r="E260" s="2">
        <v>2</v>
      </c>
      <c r="P260">
        <v>1</v>
      </c>
      <c r="Q260" t="str">
        <f>CONCATENATE(C260,E260,G260,I260)</f>
        <v>2</v>
      </c>
    </row>
    <row r="261" spans="1:17" x14ac:dyDescent="0.25">
      <c r="A261">
        <v>260</v>
      </c>
      <c r="D261">
        <v>217.67192800000001</v>
      </c>
      <c r="E261" s="2">
        <v>2</v>
      </c>
      <c r="P261">
        <v>1</v>
      </c>
      <c r="Q261" t="str">
        <f>CONCATENATE(C261,E261,G261,I261)</f>
        <v>2</v>
      </c>
    </row>
    <row r="262" spans="1:17" x14ac:dyDescent="0.25">
      <c r="A262">
        <v>261</v>
      </c>
      <c r="P262">
        <v>0</v>
      </c>
      <c r="Q262" t="str">
        <f>CONCATENATE(C262,E262,G262,I262)</f>
        <v/>
      </c>
    </row>
    <row r="263" spans="1:17" x14ac:dyDescent="0.25">
      <c r="A263">
        <v>262</v>
      </c>
      <c r="H263">
        <v>217.97645900000001</v>
      </c>
      <c r="I263" s="4">
        <v>4</v>
      </c>
      <c r="P263">
        <v>1</v>
      </c>
      <c r="Q263" t="str">
        <f>CONCATENATE(C263,E263,G263,I263)</f>
        <v>4</v>
      </c>
    </row>
    <row r="264" spans="1:17" x14ac:dyDescent="0.25">
      <c r="A264">
        <v>263</v>
      </c>
      <c r="B264">
        <v>206.67102599999998</v>
      </c>
      <c r="C264" s="5">
        <v>1</v>
      </c>
      <c r="H264">
        <v>217.93203199999999</v>
      </c>
      <c r="I264" s="4">
        <v>4</v>
      </c>
      <c r="P264">
        <v>2</v>
      </c>
      <c r="Q264" t="str">
        <f>CONCATENATE(C264,E264,G264,I264)</f>
        <v>14</v>
      </c>
    </row>
    <row r="265" spans="1:17" x14ac:dyDescent="0.25">
      <c r="A265">
        <v>264</v>
      </c>
      <c r="B265">
        <v>206.77533199999999</v>
      </c>
      <c r="C265" s="5">
        <v>1</v>
      </c>
      <c r="H265">
        <v>217.94432399999999</v>
      </c>
      <c r="I265" s="4">
        <v>4</v>
      </c>
      <c r="P265">
        <v>2</v>
      </c>
      <c r="Q265" t="str">
        <f>CONCATENATE(C265,E265,G265,I265)</f>
        <v>14</v>
      </c>
    </row>
    <row r="266" spans="1:17" x14ac:dyDescent="0.25">
      <c r="A266">
        <v>265</v>
      </c>
      <c r="B266">
        <v>206.73522800000001</v>
      </c>
      <c r="C266" s="5">
        <v>1</v>
      </c>
      <c r="H266">
        <v>217.966094</v>
      </c>
      <c r="I266" s="4">
        <v>4</v>
      </c>
      <c r="P266">
        <v>2</v>
      </c>
      <c r="Q266" t="str">
        <f>CONCATENATE(C266,E266,G266,I266)</f>
        <v>14</v>
      </c>
    </row>
    <row r="267" spans="1:17" x14ac:dyDescent="0.25">
      <c r="A267">
        <v>266</v>
      </c>
      <c r="B267">
        <v>206.751925</v>
      </c>
      <c r="C267" s="5">
        <v>1</v>
      </c>
      <c r="H267">
        <v>217.91255200000001</v>
      </c>
      <c r="I267" s="4">
        <v>4</v>
      </c>
      <c r="P267">
        <v>2</v>
      </c>
      <c r="Q267" t="str">
        <f>CONCATENATE(C267,E267,G267,I267)</f>
        <v>14</v>
      </c>
    </row>
    <row r="268" spans="1:17" x14ac:dyDescent="0.25">
      <c r="A268">
        <v>267</v>
      </c>
      <c r="B268">
        <v>206.715281</v>
      </c>
      <c r="C268" s="5">
        <v>1</v>
      </c>
      <c r="H268">
        <v>217.99281300000001</v>
      </c>
      <c r="I268" s="4">
        <v>4</v>
      </c>
      <c r="P268">
        <v>2</v>
      </c>
      <c r="Q268" t="str">
        <f>CONCATENATE(C268,E268,G268,I268)</f>
        <v>14</v>
      </c>
    </row>
    <row r="269" spans="1:17" x14ac:dyDescent="0.25">
      <c r="A269">
        <v>268</v>
      </c>
      <c r="B269">
        <v>206.72432499999999</v>
      </c>
      <c r="C269" s="5">
        <v>1</v>
      </c>
      <c r="H269">
        <v>217.973073</v>
      </c>
      <c r="I269" s="4">
        <v>4</v>
      </c>
      <c r="P269">
        <v>2</v>
      </c>
      <c r="Q269" t="str">
        <f>CONCATENATE(C269,E269,G269,I269)</f>
        <v>14</v>
      </c>
    </row>
    <row r="270" spans="1:17" x14ac:dyDescent="0.25">
      <c r="A270">
        <v>269</v>
      </c>
      <c r="B270">
        <v>206.79969199999999</v>
      </c>
      <c r="C270" s="5">
        <v>1</v>
      </c>
      <c r="H270">
        <v>217.973907</v>
      </c>
      <c r="I270" s="4">
        <v>4</v>
      </c>
      <c r="P270">
        <v>2</v>
      </c>
      <c r="Q270" t="str">
        <f>CONCATENATE(C270,E270,G270,I270)</f>
        <v>14</v>
      </c>
    </row>
    <row r="271" spans="1:17" x14ac:dyDescent="0.25">
      <c r="A271">
        <v>270</v>
      </c>
      <c r="B271">
        <v>206.84192100000001</v>
      </c>
      <c r="C271" s="5">
        <v>1</v>
      </c>
      <c r="H271">
        <v>217.93927199999999</v>
      </c>
      <c r="I271" s="4">
        <v>4</v>
      </c>
      <c r="P271">
        <v>2</v>
      </c>
      <c r="Q271" t="str">
        <f>CONCATENATE(C271,E271,G271,I271)</f>
        <v>14</v>
      </c>
    </row>
    <row r="272" spans="1:17" x14ac:dyDescent="0.25">
      <c r="A272">
        <v>271</v>
      </c>
      <c r="B272">
        <v>206.67480699999999</v>
      </c>
      <c r="C272" s="5">
        <v>1</v>
      </c>
      <c r="H272">
        <v>217.97645900000001</v>
      </c>
      <c r="I272" s="4">
        <v>4</v>
      </c>
      <c r="P272">
        <v>2</v>
      </c>
      <c r="Q272" t="str">
        <f>CONCATENATE(C272,E272,G272,I272)</f>
        <v>14</v>
      </c>
    </row>
    <row r="273" spans="1:17" x14ac:dyDescent="0.25">
      <c r="A273">
        <v>272</v>
      </c>
      <c r="P273">
        <v>0</v>
      </c>
      <c r="Q273" t="str">
        <f>CONCATENATE(C273,E273,G273,I273)</f>
        <v/>
      </c>
    </row>
    <row r="274" spans="1:17" x14ac:dyDescent="0.25">
      <c r="A274">
        <v>273</v>
      </c>
      <c r="F274">
        <v>207.71447999999998</v>
      </c>
      <c r="G274" s="3">
        <v>3</v>
      </c>
      <c r="P274">
        <v>1</v>
      </c>
      <c r="Q274" t="str">
        <f>CONCATENATE(C274,E274,G274,I274)</f>
        <v>3</v>
      </c>
    </row>
    <row r="275" spans="1:17" x14ac:dyDescent="0.25">
      <c r="A275">
        <v>274</v>
      </c>
      <c r="F275">
        <v>207.73932099999999</v>
      </c>
      <c r="G275" s="3">
        <v>3</v>
      </c>
      <c r="P275">
        <v>1</v>
      </c>
      <c r="Q275" t="str">
        <f>CONCATENATE(C275,E275,G275,I275)</f>
        <v>3</v>
      </c>
    </row>
    <row r="276" spans="1:17" x14ac:dyDescent="0.25">
      <c r="A276">
        <v>275</v>
      </c>
      <c r="F276">
        <v>207.76495599999998</v>
      </c>
      <c r="G276" s="3">
        <v>3</v>
      </c>
      <c r="P276">
        <v>1</v>
      </c>
      <c r="Q276" t="str">
        <f>CONCATENATE(C276,E276,G276,I276)</f>
        <v>3</v>
      </c>
    </row>
    <row r="277" spans="1:17" x14ac:dyDescent="0.25">
      <c r="A277">
        <v>276</v>
      </c>
      <c r="D277">
        <v>192.82574700000001</v>
      </c>
      <c r="E277" s="2">
        <v>2</v>
      </c>
      <c r="F277">
        <v>207.77830299999999</v>
      </c>
      <c r="G277" s="3">
        <v>3</v>
      </c>
      <c r="P277">
        <v>2</v>
      </c>
      <c r="Q277" t="str">
        <f>CONCATENATE(C277,E277,G277,I277)</f>
        <v>23</v>
      </c>
    </row>
    <row r="278" spans="1:17" x14ac:dyDescent="0.25">
      <c r="A278">
        <v>277</v>
      </c>
      <c r="D278">
        <v>192.89808099999999</v>
      </c>
      <c r="E278" s="2">
        <v>2</v>
      </c>
      <c r="F278">
        <v>207.81654599999999</v>
      </c>
      <c r="G278" s="3">
        <v>3</v>
      </c>
      <c r="P278">
        <v>2</v>
      </c>
      <c r="Q278" t="str">
        <f>CONCATENATE(C278,E278,G278,I278)</f>
        <v>23</v>
      </c>
    </row>
    <row r="279" spans="1:17" x14ac:dyDescent="0.25">
      <c r="A279">
        <v>278</v>
      </c>
      <c r="D279">
        <v>192.86856299999999</v>
      </c>
      <c r="E279" s="2">
        <v>2</v>
      </c>
      <c r="F279">
        <v>207.751768</v>
      </c>
      <c r="G279" s="3">
        <v>3</v>
      </c>
      <c r="P279">
        <v>2</v>
      </c>
      <c r="Q279" t="str">
        <f>CONCATENATE(C279,E279,G279,I279)</f>
        <v>23</v>
      </c>
    </row>
    <row r="280" spans="1:17" x14ac:dyDescent="0.25">
      <c r="A280">
        <v>279</v>
      </c>
      <c r="D280">
        <v>192.847769</v>
      </c>
      <c r="E280" s="2">
        <v>2</v>
      </c>
      <c r="F280">
        <v>207.72511499999999</v>
      </c>
      <c r="G280" s="3">
        <v>3</v>
      </c>
      <c r="P280">
        <v>2</v>
      </c>
      <c r="Q280" t="str">
        <f>CONCATENATE(C280,E280,G280,I280)</f>
        <v>23</v>
      </c>
    </row>
    <row r="281" spans="1:17" x14ac:dyDescent="0.25">
      <c r="A281">
        <v>280</v>
      </c>
      <c r="D281">
        <v>192.80702400000001</v>
      </c>
      <c r="E281" s="2">
        <v>2</v>
      </c>
      <c r="F281">
        <v>207.72511499999999</v>
      </c>
      <c r="G281" s="3">
        <v>3</v>
      </c>
      <c r="P281">
        <v>2</v>
      </c>
      <c r="Q281" t="str">
        <f>CONCATENATE(C281,E281,G281,I281)</f>
        <v>23</v>
      </c>
    </row>
    <row r="282" spans="1:17" x14ac:dyDescent="0.25">
      <c r="A282">
        <v>281</v>
      </c>
      <c r="D282">
        <v>192.807131</v>
      </c>
      <c r="E282" s="2">
        <v>2</v>
      </c>
      <c r="F282">
        <v>207.72511499999999</v>
      </c>
      <c r="G282" s="3">
        <v>3</v>
      </c>
      <c r="P282">
        <v>2</v>
      </c>
      <c r="Q282" t="str">
        <f>CONCATENATE(C282,E282,G282,I282)</f>
        <v>23</v>
      </c>
    </row>
    <row r="283" spans="1:17" x14ac:dyDescent="0.25">
      <c r="A283">
        <v>282</v>
      </c>
      <c r="D283">
        <v>192.79500400000001</v>
      </c>
      <c r="E283" s="2">
        <v>2</v>
      </c>
      <c r="P283">
        <v>1</v>
      </c>
      <c r="Q283" t="str">
        <f>CONCATENATE(C283,E283,G283,I283)</f>
        <v>2</v>
      </c>
    </row>
    <row r="284" spans="1:17" x14ac:dyDescent="0.25">
      <c r="A284">
        <v>283</v>
      </c>
      <c r="D284">
        <v>192.78596299999998</v>
      </c>
      <c r="E284" s="2">
        <v>2</v>
      </c>
      <c r="P284">
        <v>1</v>
      </c>
      <c r="Q284" t="str">
        <f>CONCATENATE(C284,E284,G284,I284)</f>
        <v>2</v>
      </c>
    </row>
    <row r="285" spans="1:17" x14ac:dyDescent="0.25">
      <c r="A285">
        <v>284</v>
      </c>
      <c r="D285">
        <v>192.82574700000001</v>
      </c>
      <c r="E285" s="2">
        <v>2</v>
      </c>
      <c r="P285">
        <v>1</v>
      </c>
      <c r="Q285" t="str">
        <f>CONCATENATE(C285,E285,G285,I285)</f>
        <v>2</v>
      </c>
    </row>
    <row r="286" spans="1:17" x14ac:dyDescent="0.25">
      <c r="A286">
        <v>285</v>
      </c>
      <c r="P286">
        <v>0</v>
      </c>
      <c r="Q286" t="str">
        <f>CONCATENATE(C286,E286,G286,I286)</f>
        <v/>
      </c>
    </row>
    <row r="287" spans="1:17" x14ac:dyDescent="0.25">
      <c r="A287">
        <v>286</v>
      </c>
      <c r="B287">
        <v>182.292834</v>
      </c>
      <c r="C287" s="5">
        <v>1</v>
      </c>
      <c r="P287">
        <v>1</v>
      </c>
      <c r="Q287" t="str">
        <f>CONCATENATE(C287,E287,G287,I287)</f>
        <v>1</v>
      </c>
    </row>
    <row r="288" spans="1:17" x14ac:dyDescent="0.25">
      <c r="A288">
        <v>287</v>
      </c>
      <c r="B288">
        <v>182.317621</v>
      </c>
      <c r="C288" s="5">
        <v>1</v>
      </c>
      <c r="P288">
        <v>1</v>
      </c>
      <c r="Q288" t="str">
        <f>CONCATENATE(C288,E288,G288,I288)</f>
        <v>1</v>
      </c>
    </row>
    <row r="289" spans="1:17" x14ac:dyDescent="0.25">
      <c r="A289">
        <v>288</v>
      </c>
      <c r="B289">
        <v>182.30389600000001</v>
      </c>
      <c r="C289" s="5">
        <v>1</v>
      </c>
      <c r="P289">
        <v>1</v>
      </c>
      <c r="Q289" t="str">
        <f>CONCATENATE(C289,E289,G289,I289)</f>
        <v>1</v>
      </c>
    </row>
    <row r="290" spans="1:17" x14ac:dyDescent="0.25">
      <c r="A290">
        <v>289</v>
      </c>
      <c r="B290">
        <v>182.29464200000001</v>
      </c>
      <c r="C290" s="5">
        <v>1</v>
      </c>
      <c r="P290">
        <v>1</v>
      </c>
      <c r="Q290" t="str">
        <f>CONCATENATE(C290,E290,G290,I290)</f>
        <v>1</v>
      </c>
    </row>
    <row r="291" spans="1:17" x14ac:dyDescent="0.25">
      <c r="A291">
        <v>290</v>
      </c>
      <c r="B291">
        <v>182.30394999999999</v>
      </c>
      <c r="C291" s="5">
        <v>1</v>
      </c>
      <c r="P291">
        <v>1</v>
      </c>
      <c r="Q291" t="str">
        <f>CONCATENATE(C291,E291,G291,I291)</f>
        <v>1</v>
      </c>
    </row>
    <row r="292" spans="1:17" x14ac:dyDescent="0.25">
      <c r="A292">
        <v>291</v>
      </c>
      <c r="B292">
        <v>182.306982</v>
      </c>
      <c r="C292" s="5">
        <v>1</v>
      </c>
      <c r="P292">
        <v>1</v>
      </c>
      <c r="Q292" t="str">
        <f>CONCATENATE(C292,E292,G292,I292)</f>
        <v>1</v>
      </c>
    </row>
    <row r="293" spans="1:17" x14ac:dyDescent="0.25">
      <c r="A293">
        <v>292</v>
      </c>
      <c r="B293">
        <v>182.302458</v>
      </c>
      <c r="C293" s="5">
        <v>1</v>
      </c>
      <c r="H293">
        <v>186.79779300000001</v>
      </c>
      <c r="I293" s="4">
        <v>4</v>
      </c>
      <c r="P293">
        <v>2</v>
      </c>
      <c r="Q293" t="str">
        <f>CONCATENATE(C293,E293,G293,I293)</f>
        <v>14</v>
      </c>
    </row>
    <row r="294" spans="1:17" x14ac:dyDescent="0.25">
      <c r="A294">
        <v>293</v>
      </c>
      <c r="B294">
        <v>182.282995</v>
      </c>
      <c r="C294" s="5">
        <v>1</v>
      </c>
      <c r="H294">
        <v>186.799387</v>
      </c>
      <c r="I294" s="4">
        <v>4</v>
      </c>
      <c r="P294">
        <v>2</v>
      </c>
      <c r="Q294" t="str">
        <f>CONCATENATE(C294,E294,G294,I294)</f>
        <v>14</v>
      </c>
    </row>
    <row r="295" spans="1:17" x14ac:dyDescent="0.25">
      <c r="A295">
        <v>294</v>
      </c>
      <c r="B295">
        <v>182.292834</v>
      </c>
      <c r="C295" s="5">
        <v>1</v>
      </c>
      <c r="F295">
        <v>185.16517099999999</v>
      </c>
      <c r="G295" s="3">
        <v>3</v>
      </c>
      <c r="H295">
        <v>186.84044900000001</v>
      </c>
      <c r="I295" s="4">
        <v>4</v>
      </c>
      <c r="P295">
        <v>3</v>
      </c>
      <c r="Q295" t="str">
        <f>CONCATENATE(C295,E295,G295,I295)</f>
        <v>134</v>
      </c>
    </row>
    <row r="296" spans="1:17" x14ac:dyDescent="0.25">
      <c r="A296">
        <v>295</v>
      </c>
      <c r="F296">
        <v>185.11703299999999</v>
      </c>
      <c r="G296" s="3">
        <v>3</v>
      </c>
      <c r="H296">
        <v>186.88656499999999</v>
      </c>
      <c r="I296" s="4">
        <v>4</v>
      </c>
      <c r="P296">
        <v>2</v>
      </c>
      <c r="Q296" t="str">
        <f>CONCATENATE(C296,E296,G296,I296)</f>
        <v>34</v>
      </c>
    </row>
    <row r="297" spans="1:17" x14ac:dyDescent="0.25">
      <c r="A297">
        <v>296</v>
      </c>
      <c r="F297">
        <v>185.11490800000001</v>
      </c>
      <c r="G297" s="3">
        <v>3</v>
      </c>
      <c r="H297">
        <v>186.87927500000001</v>
      </c>
      <c r="I297" s="4">
        <v>4</v>
      </c>
      <c r="P297">
        <v>2</v>
      </c>
      <c r="Q297" t="str">
        <f>CONCATENATE(C297,E297,G297,I297)</f>
        <v>34</v>
      </c>
    </row>
    <row r="298" spans="1:17" x14ac:dyDescent="0.25">
      <c r="A298">
        <v>297</v>
      </c>
      <c r="F298">
        <v>185.13878800000001</v>
      </c>
      <c r="G298" s="3">
        <v>3</v>
      </c>
      <c r="H298">
        <v>186.88315799999998</v>
      </c>
      <c r="I298" s="4">
        <v>4</v>
      </c>
      <c r="P298">
        <v>2</v>
      </c>
      <c r="Q298" t="str">
        <f>CONCATENATE(C298,E298,G298,I298)</f>
        <v>34</v>
      </c>
    </row>
    <row r="299" spans="1:17" x14ac:dyDescent="0.25">
      <c r="A299">
        <v>298</v>
      </c>
      <c r="F299">
        <v>185.14197799999999</v>
      </c>
      <c r="G299" s="3">
        <v>3</v>
      </c>
      <c r="H299">
        <v>186.82555600000001</v>
      </c>
      <c r="I299" s="4">
        <v>4</v>
      </c>
      <c r="P299">
        <v>2</v>
      </c>
      <c r="Q299" t="str">
        <f>CONCATENATE(C299,E299,G299,I299)</f>
        <v>34</v>
      </c>
    </row>
    <row r="300" spans="1:17" x14ac:dyDescent="0.25">
      <c r="A300">
        <v>299</v>
      </c>
      <c r="F300">
        <v>185.13112899999999</v>
      </c>
      <c r="G300" s="3">
        <v>3</v>
      </c>
      <c r="H300">
        <v>186.79779300000001</v>
      </c>
      <c r="I300" s="4">
        <v>4</v>
      </c>
      <c r="P300">
        <v>2</v>
      </c>
      <c r="Q300" t="str">
        <f>CONCATENATE(C300,E300,G300,I300)</f>
        <v>34</v>
      </c>
    </row>
    <row r="301" spans="1:17" x14ac:dyDescent="0.25">
      <c r="A301">
        <v>300</v>
      </c>
      <c r="D301">
        <v>167.081513</v>
      </c>
      <c r="E301" s="2">
        <v>2</v>
      </c>
      <c r="F301">
        <v>185.12894699999998</v>
      </c>
      <c r="G301" s="3">
        <v>3</v>
      </c>
      <c r="P301">
        <v>2</v>
      </c>
      <c r="Q301" t="str">
        <f>CONCATENATE(C301,E301,G301,I301)</f>
        <v>23</v>
      </c>
    </row>
    <row r="302" spans="1:17" x14ac:dyDescent="0.25">
      <c r="A302">
        <v>301</v>
      </c>
      <c r="D302">
        <v>167.03502499999999</v>
      </c>
      <c r="E302" s="2">
        <v>2</v>
      </c>
      <c r="F302">
        <v>185.091555</v>
      </c>
      <c r="G302" s="3">
        <v>3</v>
      </c>
      <c r="P302">
        <v>2</v>
      </c>
      <c r="Q302" t="str">
        <f>CONCATENATE(C302,E302,G302,I302)</f>
        <v>23</v>
      </c>
    </row>
    <row r="303" spans="1:17" x14ac:dyDescent="0.25">
      <c r="A303">
        <v>302</v>
      </c>
      <c r="D303">
        <v>167.077843</v>
      </c>
      <c r="E303" s="2">
        <v>2</v>
      </c>
      <c r="F303">
        <v>185.16517099999999</v>
      </c>
      <c r="G303" s="3">
        <v>3</v>
      </c>
      <c r="P303">
        <v>2</v>
      </c>
      <c r="Q303" t="str">
        <f>CONCATENATE(C303,E303,G303,I303)</f>
        <v>23</v>
      </c>
    </row>
    <row r="304" spans="1:17" x14ac:dyDescent="0.25">
      <c r="A304">
        <v>303</v>
      </c>
      <c r="D304">
        <v>167.05832099999998</v>
      </c>
      <c r="E304" s="2">
        <v>2</v>
      </c>
      <c r="P304">
        <v>1</v>
      </c>
      <c r="Q304" t="str">
        <f>CONCATENATE(C304,E304,G304,I304)</f>
        <v>2</v>
      </c>
    </row>
    <row r="305" spans="1:17" x14ac:dyDescent="0.25">
      <c r="A305">
        <v>304</v>
      </c>
      <c r="D305">
        <v>167.074332</v>
      </c>
      <c r="E305" s="2">
        <v>2</v>
      </c>
      <c r="P305">
        <v>1</v>
      </c>
      <c r="Q305" t="str">
        <f>CONCATENATE(C305,E305,G305,I305)</f>
        <v>2</v>
      </c>
    </row>
    <row r="306" spans="1:17" x14ac:dyDescent="0.25">
      <c r="A306">
        <v>305</v>
      </c>
      <c r="D306">
        <v>167.09087199999999</v>
      </c>
      <c r="E306" s="2">
        <v>2</v>
      </c>
      <c r="P306">
        <v>1</v>
      </c>
      <c r="Q306" t="str">
        <f>CONCATENATE(C306,E306,G306,I306)</f>
        <v>2</v>
      </c>
    </row>
    <row r="307" spans="1:17" x14ac:dyDescent="0.25">
      <c r="A307">
        <v>306</v>
      </c>
      <c r="D307">
        <v>167.083853</v>
      </c>
      <c r="E307" s="2">
        <v>2</v>
      </c>
      <c r="P307">
        <v>1</v>
      </c>
      <c r="Q307" t="str">
        <f>CONCATENATE(C307,E307,G307,I307)</f>
        <v>2</v>
      </c>
    </row>
    <row r="308" spans="1:17" x14ac:dyDescent="0.25">
      <c r="A308">
        <v>307</v>
      </c>
      <c r="D308">
        <v>167.043429</v>
      </c>
      <c r="E308" s="2">
        <v>2</v>
      </c>
      <c r="P308">
        <v>1</v>
      </c>
      <c r="Q308" t="str">
        <f>CONCATENATE(C308,E308,G308,I308)</f>
        <v>2</v>
      </c>
    </row>
    <row r="309" spans="1:17" x14ac:dyDescent="0.25">
      <c r="A309">
        <v>308</v>
      </c>
      <c r="D309">
        <v>167.02236600000001</v>
      </c>
      <c r="E309" s="2">
        <v>2</v>
      </c>
      <c r="P309">
        <v>1</v>
      </c>
      <c r="Q309" t="str">
        <f>CONCATENATE(C309,E309,G309,I309)</f>
        <v>2</v>
      </c>
    </row>
    <row r="310" spans="1:17" x14ac:dyDescent="0.25">
      <c r="A310">
        <v>309</v>
      </c>
      <c r="B310">
        <v>159.745384</v>
      </c>
      <c r="C310" s="5">
        <v>1</v>
      </c>
      <c r="D310">
        <v>167.05358899999999</v>
      </c>
      <c r="E310" s="2">
        <v>2</v>
      </c>
      <c r="P310">
        <v>2</v>
      </c>
      <c r="Q310" t="str">
        <f>CONCATENATE(C310,E310,G310,I310)</f>
        <v>12</v>
      </c>
    </row>
    <row r="311" spans="1:17" x14ac:dyDescent="0.25">
      <c r="A311">
        <v>310</v>
      </c>
      <c r="B311">
        <v>159.74495899999999</v>
      </c>
      <c r="C311" s="5">
        <v>1</v>
      </c>
      <c r="D311">
        <v>167.081513</v>
      </c>
      <c r="E311" s="2">
        <v>2</v>
      </c>
      <c r="P311">
        <v>2</v>
      </c>
      <c r="Q311" t="str">
        <f>CONCATENATE(C311,E311,G311,I311)</f>
        <v>12</v>
      </c>
    </row>
    <row r="312" spans="1:17" x14ac:dyDescent="0.25">
      <c r="A312">
        <v>311</v>
      </c>
      <c r="B312">
        <v>159.75687299999998</v>
      </c>
      <c r="C312" s="5">
        <v>1</v>
      </c>
      <c r="P312">
        <v>1</v>
      </c>
      <c r="Q312" t="str">
        <f>CONCATENATE(C312,E312,G312,I312)</f>
        <v>1</v>
      </c>
    </row>
    <row r="313" spans="1:17" x14ac:dyDescent="0.25">
      <c r="A313">
        <v>312</v>
      </c>
      <c r="B313">
        <v>159.785967</v>
      </c>
      <c r="C313" s="5">
        <v>1</v>
      </c>
      <c r="P313">
        <v>1</v>
      </c>
      <c r="Q313" t="str">
        <f>CONCATENATE(C313,E313,G313,I313)</f>
        <v>1</v>
      </c>
    </row>
    <row r="314" spans="1:17" x14ac:dyDescent="0.25">
      <c r="A314">
        <v>313</v>
      </c>
      <c r="B314">
        <v>159.79394500000001</v>
      </c>
      <c r="C314" s="5">
        <v>1</v>
      </c>
      <c r="P314">
        <v>1</v>
      </c>
      <c r="Q314" t="str">
        <f>CONCATENATE(C314,E314,G314,I314)</f>
        <v>1</v>
      </c>
    </row>
    <row r="315" spans="1:17" x14ac:dyDescent="0.25">
      <c r="A315">
        <v>314</v>
      </c>
      <c r="B315">
        <v>159.77718999999999</v>
      </c>
      <c r="C315" s="5">
        <v>1</v>
      </c>
      <c r="H315">
        <v>165.25869</v>
      </c>
      <c r="I315" s="4">
        <v>4</v>
      </c>
      <c r="P315">
        <v>2</v>
      </c>
      <c r="Q315" t="str">
        <f>CONCATENATE(C315,E315,G315,I315)</f>
        <v>14</v>
      </c>
    </row>
    <row r="316" spans="1:17" x14ac:dyDescent="0.25">
      <c r="A316">
        <v>315</v>
      </c>
      <c r="B316">
        <v>159.769744</v>
      </c>
      <c r="C316" s="5">
        <v>1</v>
      </c>
      <c r="H316">
        <v>165.24193600000001</v>
      </c>
      <c r="I316" s="4">
        <v>4</v>
      </c>
      <c r="P316">
        <v>2</v>
      </c>
      <c r="Q316" t="str">
        <f>CONCATENATE(C316,E316,G316,I316)</f>
        <v>14</v>
      </c>
    </row>
    <row r="317" spans="1:17" x14ac:dyDescent="0.25">
      <c r="A317">
        <v>316</v>
      </c>
      <c r="B317">
        <v>159.77447799999999</v>
      </c>
      <c r="C317" s="5">
        <v>1</v>
      </c>
      <c r="F317">
        <v>162.97381899999999</v>
      </c>
      <c r="G317" s="3">
        <v>3</v>
      </c>
      <c r="H317">
        <v>165.211085</v>
      </c>
      <c r="I317" s="4">
        <v>4</v>
      </c>
      <c r="P317">
        <v>3</v>
      </c>
      <c r="Q317" t="str">
        <f>CONCATENATE(C317,E317,G317,I317)</f>
        <v>134</v>
      </c>
    </row>
    <row r="318" spans="1:17" x14ac:dyDescent="0.25">
      <c r="A318">
        <v>317</v>
      </c>
      <c r="B318">
        <v>159.745384</v>
      </c>
      <c r="C318" s="5">
        <v>1</v>
      </c>
      <c r="F318">
        <v>162.992062</v>
      </c>
      <c r="G318" s="3">
        <v>3</v>
      </c>
      <c r="H318">
        <v>165.23736</v>
      </c>
      <c r="I318" s="4">
        <v>4</v>
      </c>
      <c r="P318">
        <v>3</v>
      </c>
      <c r="Q318" t="str">
        <f>CONCATENATE(C318,E318,G318,I318)</f>
        <v>134</v>
      </c>
    </row>
    <row r="319" spans="1:17" x14ac:dyDescent="0.25">
      <c r="A319">
        <v>318</v>
      </c>
      <c r="F319">
        <v>162.963393</v>
      </c>
      <c r="G319" s="3">
        <v>3</v>
      </c>
      <c r="H319">
        <v>165.23193599999999</v>
      </c>
      <c r="I319" s="4">
        <v>4</v>
      </c>
      <c r="P319">
        <v>2</v>
      </c>
      <c r="Q319" t="str">
        <f>CONCATENATE(C319,E319,G319,I319)</f>
        <v>34</v>
      </c>
    </row>
    <row r="320" spans="1:17" x14ac:dyDescent="0.25">
      <c r="A320">
        <v>319</v>
      </c>
      <c r="F320">
        <v>162.95360700000001</v>
      </c>
      <c r="G320" s="3">
        <v>3</v>
      </c>
      <c r="H320">
        <v>165.25762600000002</v>
      </c>
      <c r="I320" s="4">
        <v>4</v>
      </c>
      <c r="P320">
        <v>2</v>
      </c>
      <c r="Q320" t="str">
        <f>CONCATENATE(C320,E320,G320,I320)</f>
        <v>34</v>
      </c>
    </row>
    <row r="321" spans="1:17" x14ac:dyDescent="0.25">
      <c r="A321">
        <v>320</v>
      </c>
      <c r="F321">
        <v>162.95892499999999</v>
      </c>
      <c r="G321" s="3">
        <v>3</v>
      </c>
      <c r="H321">
        <v>165.225819</v>
      </c>
      <c r="I321" s="4">
        <v>4</v>
      </c>
      <c r="P321">
        <v>2</v>
      </c>
      <c r="Q321" t="str">
        <f>CONCATENATE(C321,E321,G321,I321)</f>
        <v>34</v>
      </c>
    </row>
    <row r="322" spans="1:17" x14ac:dyDescent="0.25">
      <c r="A322">
        <v>321</v>
      </c>
      <c r="F322">
        <v>162.95153299999998</v>
      </c>
      <c r="G322" s="3">
        <v>3</v>
      </c>
      <c r="H322">
        <v>165.24284</v>
      </c>
      <c r="I322" s="4">
        <v>4</v>
      </c>
      <c r="P322">
        <v>2</v>
      </c>
      <c r="Q322" t="str">
        <f>CONCATENATE(C322,E322,G322,I322)</f>
        <v>34</v>
      </c>
    </row>
    <row r="323" spans="1:17" x14ac:dyDescent="0.25">
      <c r="A323">
        <v>322</v>
      </c>
      <c r="F323">
        <v>162.982967</v>
      </c>
      <c r="G323" s="3">
        <v>3</v>
      </c>
      <c r="H323">
        <v>165.25869</v>
      </c>
      <c r="I323" s="4">
        <v>4</v>
      </c>
      <c r="P323">
        <v>2</v>
      </c>
      <c r="Q323" t="str">
        <f>CONCATENATE(C323,E323,G323,I323)</f>
        <v>34</v>
      </c>
    </row>
    <row r="324" spans="1:17" x14ac:dyDescent="0.25">
      <c r="A324">
        <v>323</v>
      </c>
      <c r="F324">
        <v>162.98445699999999</v>
      </c>
      <c r="G324" s="3">
        <v>3</v>
      </c>
      <c r="P324">
        <v>1</v>
      </c>
      <c r="Q324" t="str">
        <f>CONCATENATE(C324,E324,G324,I324)</f>
        <v>3</v>
      </c>
    </row>
    <row r="325" spans="1:17" x14ac:dyDescent="0.25">
      <c r="A325">
        <v>324</v>
      </c>
      <c r="D325">
        <v>149.88365399999998</v>
      </c>
      <c r="E325" s="2">
        <v>2</v>
      </c>
      <c r="F325">
        <v>163.01881599999999</v>
      </c>
      <c r="G325" s="3">
        <v>3</v>
      </c>
      <c r="P325">
        <v>2</v>
      </c>
      <c r="Q325" t="str">
        <f>CONCATENATE(C325,E325,G325,I325)</f>
        <v>23</v>
      </c>
    </row>
    <row r="326" spans="1:17" x14ac:dyDescent="0.25">
      <c r="A326">
        <v>325</v>
      </c>
      <c r="D326">
        <v>149.795468</v>
      </c>
      <c r="E326" s="2">
        <v>2</v>
      </c>
      <c r="F326">
        <v>162.97381899999999</v>
      </c>
      <c r="G326" s="3">
        <v>3</v>
      </c>
      <c r="P326">
        <v>2</v>
      </c>
      <c r="Q326" t="str">
        <f>CONCATENATE(C326,E326,G326,I326)</f>
        <v>23</v>
      </c>
    </row>
    <row r="327" spans="1:17" x14ac:dyDescent="0.25">
      <c r="A327">
        <v>326</v>
      </c>
      <c r="D327">
        <v>149.859081</v>
      </c>
      <c r="E327" s="2">
        <v>2</v>
      </c>
      <c r="P327">
        <v>1</v>
      </c>
      <c r="Q327" t="str">
        <f>CONCATENATE(C327,E327,G327,I327)</f>
        <v>2</v>
      </c>
    </row>
    <row r="328" spans="1:17" x14ac:dyDescent="0.25">
      <c r="A328">
        <v>327</v>
      </c>
      <c r="D328">
        <v>149.873921</v>
      </c>
      <c r="E328" s="2">
        <v>2</v>
      </c>
      <c r="P328">
        <v>1</v>
      </c>
      <c r="Q328" t="str">
        <f>CONCATENATE(C328,E328,G328,I328)</f>
        <v>2</v>
      </c>
    </row>
    <row r="329" spans="1:17" x14ac:dyDescent="0.25">
      <c r="A329">
        <v>328</v>
      </c>
      <c r="D329">
        <v>149.82860399999998</v>
      </c>
      <c r="E329" s="2">
        <v>2</v>
      </c>
      <c r="P329">
        <v>1</v>
      </c>
      <c r="Q329" t="str">
        <f>CONCATENATE(C329,E329,G329,I329)</f>
        <v>2</v>
      </c>
    </row>
    <row r="330" spans="1:17" x14ac:dyDescent="0.25">
      <c r="A330">
        <v>329</v>
      </c>
      <c r="D330">
        <v>149.865092</v>
      </c>
      <c r="E330" s="2">
        <v>2</v>
      </c>
      <c r="P330">
        <v>1</v>
      </c>
      <c r="Q330" t="str">
        <f>CONCATENATE(C330,E330,G330,I330)</f>
        <v>2</v>
      </c>
    </row>
    <row r="331" spans="1:17" x14ac:dyDescent="0.25">
      <c r="A331">
        <v>330</v>
      </c>
      <c r="D331">
        <v>149.87636700000002</v>
      </c>
      <c r="E331" s="2">
        <v>2</v>
      </c>
      <c r="P331">
        <v>1</v>
      </c>
      <c r="Q331" t="str">
        <f>CONCATENATE(C331,E331,G331,I331)</f>
        <v>2</v>
      </c>
    </row>
    <row r="332" spans="1:17" x14ac:dyDescent="0.25">
      <c r="A332">
        <v>331</v>
      </c>
      <c r="D332">
        <v>149.89221800000001</v>
      </c>
      <c r="E332" s="2">
        <v>2</v>
      </c>
      <c r="P332">
        <v>1</v>
      </c>
      <c r="Q332" t="str">
        <f>CONCATENATE(C332,E332,G332,I332)</f>
        <v>2</v>
      </c>
    </row>
    <row r="333" spans="1:17" x14ac:dyDescent="0.25">
      <c r="A333">
        <v>332</v>
      </c>
      <c r="D333">
        <v>149.84759199999999</v>
      </c>
      <c r="E333" s="2">
        <v>2</v>
      </c>
      <c r="P333">
        <v>1</v>
      </c>
      <c r="Q333" t="str">
        <f>CONCATENATE(C333,E333,G333,I333)</f>
        <v>2</v>
      </c>
    </row>
    <row r="334" spans="1:17" x14ac:dyDescent="0.25">
      <c r="A334">
        <v>333</v>
      </c>
      <c r="B334">
        <v>133.66099800000001</v>
      </c>
      <c r="C334" s="5">
        <v>1</v>
      </c>
      <c r="D334">
        <v>149.88365399999998</v>
      </c>
      <c r="E334" s="2">
        <v>2</v>
      </c>
      <c r="P334">
        <v>2</v>
      </c>
      <c r="Q334" t="str">
        <f>CONCATENATE(C334,E334,G334,I334)</f>
        <v>12</v>
      </c>
    </row>
    <row r="335" spans="1:17" x14ac:dyDescent="0.25">
      <c r="A335">
        <v>334</v>
      </c>
      <c r="B335">
        <v>133.709159</v>
      </c>
      <c r="C335" s="5">
        <v>1</v>
      </c>
      <c r="P335">
        <v>1</v>
      </c>
      <c r="Q335" t="str">
        <f>CONCATENATE(C335,E335,G335,I335)</f>
        <v>1</v>
      </c>
    </row>
    <row r="336" spans="1:17" x14ac:dyDescent="0.25">
      <c r="A336">
        <v>335</v>
      </c>
      <c r="B336">
        <v>133.67684100000002</v>
      </c>
      <c r="C336" s="5">
        <v>1</v>
      </c>
      <c r="P336">
        <v>1</v>
      </c>
      <c r="Q336" t="str">
        <f>CONCATENATE(C336,E336,G336,I336)</f>
        <v>1</v>
      </c>
    </row>
    <row r="337" spans="1:17" x14ac:dyDescent="0.25">
      <c r="A337">
        <v>336</v>
      </c>
      <c r="B337">
        <v>133.66410000000002</v>
      </c>
      <c r="C337" s="5">
        <v>1</v>
      </c>
      <c r="P337">
        <v>1</v>
      </c>
      <c r="Q337" t="str">
        <f>CONCATENATE(C337,E337,G337,I337)</f>
        <v>1</v>
      </c>
    </row>
    <row r="338" spans="1:17" x14ac:dyDescent="0.25">
      <c r="A338">
        <v>337</v>
      </c>
      <c r="B338">
        <v>133.69394199999999</v>
      </c>
      <c r="C338" s="5">
        <v>1</v>
      </c>
      <c r="H338">
        <v>149.37745899999999</v>
      </c>
      <c r="I338" s="4">
        <v>4</v>
      </c>
      <c r="P338">
        <v>2</v>
      </c>
      <c r="Q338" t="str">
        <f>CONCATENATE(C338,E338,G338,I338)</f>
        <v>14</v>
      </c>
    </row>
    <row r="339" spans="1:17" x14ac:dyDescent="0.25">
      <c r="A339">
        <v>338</v>
      </c>
      <c r="B339">
        <v>133.70342200000002</v>
      </c>
      <c r="C339" s="5">
        <v>1</v>
      </c>
      <c r="H339">
        <v>149.37458699999999</v>
      </c>
      <c r="I339" s="4">
        <v>4</v>
      </c>
      <c r="P339">
        <v>2</v>
      </c>
      <c r="Q339" t="str">
        <f>CONCATENATE(C339,E339,G339,I339)</f>
        <v>14</v>
      </c>
    </row>
    <row r="340" spans="1:17" x14ac:dyDescent="0.25">
      <c r="A340">
        <v>339</v>
      </c>
      <c r="B340">
        <v>133.69915300000002</v>
      </c>
      <c r="C340" s="5">
        <v>1</v>
      </c>
      <c r="H340">
        <v>149.368843</v>
      </c>
      <c r="I340" s="4">
        <v>4</v>
      </c>
      <c r="P340">
        <v>2</v>
      </c>
      <c r="Q340" t="str">
        <f>CONCATENATE(C340,E340,G340,I340)</f>
        <v>14</v>
      </c>
    </row>
    <row r="341" spans="1:17" x14ac:dyDescent="0.25">
      <c r="A341">
        <v>340</v>
      </c>
      <c r="B341">
        <v>133.691104</v>
      </c>
      <c r="C341" s="5">
        <v>1</v>
      </c>
      <c r="F341">
        <v>136.614203</v>
      </c>
      <c r="G341" s="3">
        <v>3</v>
      </c>
      <c r="H341">
        <v>149.374481</v>
      </c>
      <c r="I341" s="4">
        <v>4</v>
      </c>
      <c r="P341">
        <v>3</v>
      </c>
      <c r="Q341" t="str">
        <f>CONCATENATE(C341,E341,G341,I341)</f>
        <v>134</v>
      </c>
    </row>
    <row r="342" spans="1:17" x14ac:dyDescent="0.25">
      <c r="A342">
        <v>341</v>
      </c>
      <c r="B342">
        <v>133.66099800000001</v>
      </c>
      <c r="C342" s="5">
        <v>1</v>
      </c>
      <c r="F342">
        <v>136.659896</v>
      </c>
      <c r="G342" s="3">
        <v>3</v>
      </c>
      <c r="H342">
        <v>149.39538399999998</v>
      </c>
      <c r="I342" s="4">
        <v>4</v>
      </c>
      <c r="P342">
        <v>3</v>
      </c>
      <c r="Q342" t="str">
        <f>CONCATENATE(C342,E342,G342,I342)</f>
        <v>134</v>
      </c>
    </row>
    <row r="343" spans="1:17" x14ac:dyDescent="0.25">
      <c r="A343">
        <v>342</v>
      </c>
      <c r="F343">
        <v>136.51325900000001</v>
      </c>
      <c r="G343" s="3">
        <v>3</v>
      </c>
      <c r="H343">
        <v>149.330388</v>
      </c>
      <c r="I343" s="4">
        <v>4</v>
      </c>
      <c r="P343">
        <v>2</v>
      </c>
      <c r="Q343" t="str">
        <f>CONCATENATE(C343,E343,G343,I343)</f>
        <v>34</v>
      </c>
    </row>
    <row r="344" spans="1:17" x14ac:dyDescent="0.25">
      <c r="A344">
        <v>343</v>
      </c>
      <c r="F344">
        <v>136.551894</v>
      </c>
      <c r="G344" s="3">
        <v>3</v>
      </c>
      <c r="H344">
        <v>149.32118600000001</v>
      </c>
      <c r="I344" s="4">
        <v>4</v>
      </c>
      <c r="P344">
        <v>2</v>
      </c>
      <c r="Q344" t="str">
        <f>CONCATENATE(C344,E344,G344,I344)</f>
        <v>34</v>
      </c>
    </row>
    <row r="345" spans="1:17" x14ac:dyDescent="0.25">
      <c r="A345">
        <v>344</v>
      </c>
      <c r="F345">
        <v>136.661574</v>
      </c>
      <c r="G345" s="3">
        <v>3</v>
      </c>
      <c r="H345">
        <v>149.37745899999999</v>
      </c>
      <c r="I345" s="4">
        <v>4</v>
      </c>
      <c r="P345">
        <v>2</v>
      </c>
      <c r="Q345" t="str">
        <f>CONCATENATE(C345,E345,G345,I345)</f>
        <v>34</v>
      </c>
    </row>
    <row r="346" spans="1:17" x14ac:dyDescent="0.25">
      <c r="A346">
        <v>345</v>
      </c>
      <c r="F346">
        <v>136.63604600000002</v>
      </c>
      <c r="G346" s="3">
        <v>3</v>
      </c>
      <c r="P346">
        <v>1</v>
      </c>
      <c r="Q346" t="str">
        <f>CONCATENATE(C346,E346,G346,I346)</f>
        <v>3</v>
      </c>
    </row>
    <row r="347" spans="1:17" x14ac:dyDescent="0.25">
      <c r="A347">
        <v>346</v>
      </c>
      <c r="F347">
        <v>136.63604600000002</v>
      </c>
      <c r="G347" s="3">
        <v>3</v>
      </c>
      <c r="P347">
        <v>1</v>
      </c>
      <c r="Q347" t="str">
        <f>CONCATENATE(C347,E347,G347,I347)</f>
        <v>3</v>
      </c>
    </row>
    <row r="348" spans="1:17" x14ac:dyDescent="0.25">
      <c r="A348">
        <v>347</v>
      </c>
      <c r="F348">
        <v>136.63604600000002</v>
      </c>
      <c r="G348" s="3">
        <v>3</v>
      </c>
      <c r="P348">
        <v>1</v>
      </c>
      <c r="Q348" t="str">
        <f>CONCATENATE(C348,E348,G348,I348)</f>
        <v>3</v>
      </c>
    </row>
    <row r="349" spans="1:17" x14ac:dyDescent="0.25">
      <c r="A349">
        <v>348</v>
      </c>
      <c r="F349">
        <v>136.63604600000002</v>
      </c>
      <c r="G349" s="3">
        <v>3</v>
      </c>
      <c r="P349">
        <v>1</v>
      </c>
      <c r="Q349" t="str">
        <f>CONCATENATE(C349,E349,G349,I349)</f>
        <v>3</v>
      </c>
    </row>
    <row r="350" spans="1:17" x14ac:dyDescent="0.25">
      <c r="A350">
        <v>349</v>
      </c>
      <c r="D350">
        <v>118.252368</v>
      </c>
      <c r="E350" s="2">
        <v>2</v>
      </c>
      <c r="P350">
        <v>1</v>
      </c>
      <c r="Q350" t="str">
        <f>CONCATENATE(C350,E350,G350,I350)</f>
        <v>2</v>
      </c>
    </row>
    <row r="351" spans="1:17" x14ac:dyDescent="0.25">
      <c r="A351">
        <v>350</v>
      </c>
      <c r="D351">
        <v>118.230052</v>
      </c>
      <c r="E351" s="2">
        <v>2</v>
      </c>
      <c r="P351">
        <v>1</v>
      </c>
      <c r="Q351" t="str">
        <f>CONCATENATE(C351,E351,G351,I351)</f>
        <v>2</v>
      </c>
    </row>
    <row r="352" spans="1:17" x14ac:dyDescent="0.25">
      <c r="A352">
        <v>351</v>
      </c>
      <c r="D352">
        <v>118.23973700000001</v>
      </c>
      <c r="E352" s="2">
        <v>2</v>
      </c>
      <c r="P352">
        <v>1</v>
      </c>
      <c r="Q352" t="str">
        <f>CONCATENATE(C352,E352,G352,I352)</f>
        <v>2</v>
      </c>
    </row>
    <row r="353" spans="1:17" x14ac:dyDescent="0.25">
      <c r="A353">
        <v>352</v>
      </c>
      <c r="D353">
        <v>118.230998</v>
      </c>
      <c r="E353" s="2">
        <v>2</v>
      </c>
      <c r="P353">
        <v>1</v>
      </c>
      <c r="Q353" t="str">
        <f>CONCATENATE(C353,E353,G353,I353)</f>
        <v>2</v>
      </c>
    </row>
    <row r="354" spans="1:17" x14ac:dyDescent="0.25">
      <c r="A354">
        <v>353</v>
      </c>
      <c r="D354">
        <v>118.24910300000001</v>
      </c>
      <c r="E354" s="2">
        <v>2</v>
      </c>
      <c r="P354">
        <v>1</v>
      </c>
      <c r="Q354" t="str">
        <f>CONCATENATE(C354,E354,G354,I354)</f>
        <v>2</v>
      </c>
    </row>
    <row r="355" spans="1:17" x14ac:dyDescent="0.25">
      <c r="A355">
        <v>354</v>
      </c>
      <c r="D355">
        <v>118.258735</v>
      </c>
      <c r="E355" s="2">
        <v>2</v>
      </c>
      <c r="P355">
        <v>1</v>
      </c>
      <c r="Q355" t="str">
        <f>CONCATENATE(C355,E355,G355,I355)</f>
        <v>2</v>
      </c>
    </row>
    <row r="356" spans="1:17" x14ac:dyDescent="0.25">
      <c r="A356">
        <v>355</v>
      </c>
      <c r="D356">
        <v>118.253737</v>
      </c>
      <c r="E356" s="2">
        <v>2</v>
      </c>
      <c r="P356">
        <v>1</v>
      </c>
      <c r="Q356" t="str">
        <f>CONCATENATE(C356,E356,G356,I356)</f>
        <v>2</v>
      </c>
    </row>
    <row r="357" spans="1:17" x14ac:dyDescent="0.25">
      <c r="A357">
        <v>356</v>
      </c>
      <c r="D357">
        <v>118.25015500000001</v>
      </c>
      <c r="E357" s="2">
        <v>2</v>
      </c>
      <c r="P357">
        <v>1</v>
      </c>
      <c r="Q357" t="str">
        <f>CONCATENATE(C357,E357,G357,I357)</f>
        <v>2</v>
      </c>
    </row>
    <row r="358" spans="1:17" x14ac:dyDescent="0.25">
      <c r="A358">
        <v>357</v>
      </c>
      <c r="D358">
        <v>118.245051</v>
      </c>
      <c r="E358" s="2">
        <v>2</v>
      </c>
      <c r="P358">
        <v>1</v>
      </c>
      <c r="Q358" t="str">
        <f>CONCATENATE(C358,E358,G358,I358)</f>
        <v>2</v>
      </c>
    </row>
    <row r="359" spans="1:17" x14ac:dyDescent="0.25">
      <c r="A359">
        <v>358</v>
      </c>
      <c r="D359">
        <v>118.24373500000002</v>
      </c>
      <c r="E359" s="2">
        <v>2</v>
      </c>
      <c r="P359">
        <v>1</v>
      </c>
      <c r="Q359" t="str">
        <f>CONCATENATE(C359,E359,G359,I359)</f>
        <v>2</v>
      </c>
    </row>
    <row r="360" spans="1:17" x14ac:dyDescent="0.25">
      <c r="A360">
        <v>359</v>
      </c>
      <c r="B360">
        <v>107.68394700000002</v>
      </c>
      <c r="C360" s="5">
        <v>1</v>
      </c>
      <c r="P360">
        <v>1</v>
      </c>
      <c r="Q360" t="str">
        <f>CONCATENATE(C360,E360,G360,I360)</f>
        <v>1</v>
      </c>
    </row>
    <row r="361" spans="1:17" x14ac:dyDescent="0.25">
      <c r="A361">
        <v>360</v>
      </c>
      <c r="B361">
        <v>107.67610400000001</v>
      </c>
      <c r="C361" s="5">
        <v>1</v>
      </c>
      <c r="H361">
        <v>117.49584100000001</v>
      </c>
      <c r="I361" s="4">
        <v>4</v>
      </c>
      <c r="P361">
        <v>2</v>
      </c>
      <c r="Q361" t="str">
        <f>CONCATENATE(C361,E361,G361,I361)</f>
        <v>14</v>
      </c>
    </row>
    <row r="362" spans="1:17" x14ac:dyDescent="0.25">
      <c r="A362">
        <v>361</v>
      </c>
      <c r="B362">
        <v>107.70973500000001</v>
      </c>
      <c r="C362" s="5">
        <v>1</v>
      </c>
      <c r="H362">
        <v>117.49289200000001</v>
      </c>
      <c r="I362" s="4">
        <v>4</v>
      </c>
      <c r="P362">
        <v>2</v>
      </c>
      <c r="Q362" t="str">
        <f>CONCATENATE(C362,E362,G362,I362)</f>
        <v>14</v>
      </c>
    </row>
    <row r="363" spans="1:17" x14ac:dyDescent="0.25">
      <c r="A363">
        <v>362</v>
      </c>
      <c r="B363">
        <v>107.665999</v>
      </c>
      <c r="C363" s="5">
        <v>1</v>
      </c>
      <c r="H363">
        <v>117.520579</v>
      </c>
      <c r="I363" s="4">
        <v>4</v>
      </c>
      <c r="P363">
        <v>2</v>
      </c>
      <c r="Q363" t="str">
        <f>CONCATENATE(C363,E363,G363,I363)</f>
        <v>14</v>
      </c>
    </row>
    <row r="364" spans="1:17" x14ac:dyDescent="0.25">
      <c r="A364">
        <v>363</v>
      </c>
      <c r="B364">
        <v>107.62210400000001</v>
      </c>
      <c r="C364" s="5">
        <v>1</v>
      </c>
      <c r="F364">
        <v>113.03615500000001</v>
      </c>
      <c r="G364" s="3">
        <v>3</v>
      </c>
      <c r="H364">
        <v>117.56457800000001</v>
      </c>
      <c r="I364" s="4">
        <v>4</v>
      </c>
      <c r="P364">
        <v>3</v>
      </c>
      <c r="Q364" t="str">
        <f>CONCATENATE(C364,E364,G364,I364)</f>
        <v>134</v>
      </c>
    </row>
    <row r="365" spans="1:17" x14ac:dyDescent="0.25">
      <c r="A365">
        <v>364</v>
      </c>
      <c r="B365">
        <v>107.64531600000001</v>
      </c>
      <c r="C365" s="5">
        <v>1</v>
      </c>
      <c r="F365">
        <v>113.012629</v>
      </c>
      <c r="G365" s="3">
        <v>3</v>
      </c>
      <c r="H365">
        <v>117.514365</v>
      </c>
      <c r="I365" s="4">
        <v>4</v>
      </c>
      <c r="P365">
        <v>3</v>
      </c>
      <c r="Q365" t="str">
        <f>CONCATENATE(C365,E365,G365,I365)</f>
        <v>134</v>
      </c>
    </row>
    <row r="366" spans="1:17" x14ac:dyDescent="0.25">
      <c r="A366">
        <v>365</v>
      </c>
      <c r="B366">
        <v>107.62863100000001</v>
      </c>
      <c r="C366" s="5">
        <v>1</v>
      </c>
      <c r="F366">
        <v>112.99084000000001</v>
      </c>
      <c r="G366" s="3">
        <v>3</v>
      </c>
      <c r="H366">
        <v>117.57936800000002</v>
      </c>
      <c r="I366" s="4">
        <v>4</v>
      </c>
      <c r="P366">
        <v>3</v>
      </c>
      <c r="Q366" t="str">
        <f>CONCATENATE(C366,E366,G366,I366)</f>
        <v>134</v>
      </c>
    </row>
    <row r="367" spans="1:17" x14ac:dyDescent="0.25">
      <c r="A367">
        <v>366</v>
      </c>
      <c r="B367">
        <v>107.677684</v>
      </c>
      <c r="C367" s="5">
        <v>1</v>
      </c>
      <c r="F367">
        <v>112.96121100000001</v>
      </c>
      <c r="G367" s="3">
        <v>3</v>
      </c>
      <c r="H367">
        <v>117.470527</v>
      </c>
      <c r="I367" s="4">
        <v>4</v>
      </c>
      <c r="P367">
        <v>3</v>
      </c>
      <c r="Q367" t="str">
        <f>CONCATENATE(C367,E367,G367,I367)</f>
        <v>134</v>
      </c>
    </row>
    <row r="368" spans="1:17" x14ac:dyDescent="0.25">
      <c r="A368">
        <v>367</v>
      </c>
      <c r="F368">
        <v>112.97962800000001</v>
      </c>
      <c r="G368" s="3">
        <v>3</v>
      </c>
      <c r="H368">
        <v>117.49584100000001</v>
      </c>
      <c r="I368" s="4">
        <v>4</v>
      </c>
      <c r="P368">
        <v>2</v>
      </c>
      <c r="Q368" t="str">
        <f>CONCATENATE(C368,E368,G368,I368)</f>
        <v>34</v>
      </c>
    </row>
    <row r="369" spans="1:17" x14ac:dyDescent="0.25">
      <c r="A369">
        <v>368</v>
      </c>
      <c r="F369">
        <v>113.06084300000001</v>
      </c>
      <c r="G369" s="3">
        <v>3</v>
      </c>
      <c r="H369">
        <v>117.49584100000001</v>
      </c>
      <c r="I369" s="4">
        <v>4</v>
      </c>
      <c r="P369">
        <v>2</v>
      </c>
      <c r="Q369" t="str">
        <f>CONCATENATE(C369,E369,G369,I369)</f>
        <v>34</v>
      </c>
    </row>
    <row r="370" spans="1:17" x14ac:dyDescent="0.25">
      <c r="A370">
        <v>369</v>
      </c>
      <c r="F370">
        <v>113.05384000000001</v>
      </c>
      <c r="G370" s="3">
        <v>3</v>
      </c>
      <c r="P370">
        <v>1</v>
      </c>
      <c r="Q370" t="str">
        <f>CONCATENATE(C370,E370,G370,I370)</f>
        <v>3</v>
      </c>
    </row>
    <row r="371" spans="1:17" x14ac:dyDescent="0.25">
      <c r="A371">
        <v>370</v>
      </c>
      <c r="F371">
        <v>112.92505200000001</v>
      </c>
      <c r="G371" s="3">
        <v>3</v>
      </c>
      <c r="P371">
        <v>1</v>
      </c>
      <c r="Q371" t="str">
        <f>CONCATENATE(C371,E371,G371,I371)</f>
        <v>3</v>
      </c>
    </row>
    <row r="372" spans="1:17" x14ac:dyDescent="0.25">
      <c r="A372">
        <v>371</v>
      </c>
      <c r="F372">
        <v>113.03615500000001</v>
      </c>
      <c r="G372" s="3">
        <v>3</v>
      </c>
      <c r="P372">
        <v>1</v>
      </c>
      <c r="Q372" t="str">
        <f>CONCATENATE(C372,E372,G372,I372)</f>
        <v>3</v>
      </c>
    </row>
    <row r="373" spans="1:17" x14ac:dyDescent="0.25">
      <c r="A373">
        <v>372</v>
      </c>
      <c r="F373">
        <v>113.03615500000001</v>
      </c>
      <c r="G373" s="3">
        <v>3</v>
      </c>
      <c r="P373">
        <v>1</v>
      </c>
      <c r="Q373" t="str">
        <f>CONCATENATE(C373,E373,G373,I373)</f>
        <v>3</v>
      </c>
    </row>
    <row r="374" spans="1:17" x14ac:dyDescent="0.25">
      <c r="A374">
        <v>373</v>
      </c>
      <c r="D374">
        <v>91.956630000000004</v>
      </c>
      <c r="E374" s="2">
        <v>2</v>
      </c>
      <c r="P374">
        <v>1</v>
      </c>
      <c r="Q374" t="str">
        <f>CONCATENATE(C374,E374,G374,I374)</f>
        <v>2</v>
      </c>
    </row>
    <row r="375" spans="1:17" x14ac:dyDescent="0.25">
      <c r="A375">
        <v>374</v>
      </c>
      <c r="D375">
        <v>91.869157000000001</v>
      </c>
      <c r="E375" s="2">
        <v>2</v>
      </c>
      <c r="P375">
        <v>1</v>
      </c>
      <c r="Q375" t="str">
        <f>CONCATENATE(C375,E375,G375,I375)</f>
        <v>2</v>
      </c>
    </row>
    <row r="376" spans="1:17" x14ac:dyDescent="0.25">
      <c r="A376">
        <v>375</v>
      </c>
      <c r="D376">
        <v>91.926631000000015</v>
      </c>
      <c r="E376" s="2">
        <v>2</v>
      </c>
      <c r="P376">
        <v>1</v>
      </c>
      <c r="Q376" t="str">
        <f>CONCATENATE(C376,E376,G376,I376)</f>
        <v>2</v>
      </c>
    </row>
    <row r="377" spans="1:17" x14ac:dyDescent="0.25">
      <c r="A377">
        <v>376</v>
      </c>
      <c r="D377">
        <v>91.941262000000009</v>
      </c>
      <c r="E377" s="2">
        <v>2</v>
      </c>
      <c r="P377">
        <v>1</v>
      </c>
      <c r="Q377" t="str">
        <f>CONCATENATE(C377,E377,G377,I377)</f>
        <v>2</v>
      </c>
    </row>
    <row r="378" spans="1:17" x14ac:dyDescent="0.25">
      <c r="A378">
        <v>377</v>
      </c>
      <c r="D378">
        <v>91.963159000000005</v>
      </c>
      <c r="E378" s="2">
        <v>2</v>
      </c>
      <c r="P378">
        <v>1</v>
      </c>
      <c r="Q378" t="str">
        <f>CONCATENATE(C378,E378,G378,I378)</f>
        <v>2</v>
      </c>
    </row>
    <row r="379" spans="1:17" x14ac:dyDescent="0.25">
      <c r="A379">
        <v>378</v>
      </c>
      <c r="D379">
        <v>91.949683000000007</v>
      </c>
      <c r="E379" s="2">
        <v>2</v>
      </c>
      <c r="P379">
        <v>1</v>
      </c>
      <c r="Q379" t="str">
        <f>CONCATENATE(C379,E379,G379,I379)</f>
        <v>2</v>
      </c>
    </row>
    <row r="380" spans="1:17" x14ac:dyDescent="0.25">
      <c r="A380">
        <v>379</v>
      </c>
      <c r="D380">
        <v>91.954156000000012</v>
      </c>
      <c r="E380" s="2">
        <v>2</v>
      </c>
      <c r="P380">
        <v>1</v>
      </c>
      <c r="Q380" t="str">
        <f>CONCATENATE(C380,E380,G380,I380)</f>
        <v>2</v>
      </c>
    </row>
    <row r="381" spans="1:17" x14ac:dyDescent="0.25">
      <c r="A381">
        <v>380</v>
      </c>
      <c r="D381">
        <v>91.937894</v>
      </c>
      <c r="E381" s="2">
        <v>2</v>
      </c>
      <c r="P381">
        <v>1</v>
      </c>
      <c r="Q381" t="str">
        <f>CONCATENATE(C381,E381,G381,I381)</f>
        <v>2</v>
      </c>
    </row>
    <row r="382" spans="1:17" x14ac:dyDescent="0.25">
      <c r="A382">
        <v>381</v>
      </c>
      <c r="D382">
        <v>91.956630000000004</v>
      </c>
      <c r="E382" s="2">
        <v>2</v>
      </c>
      <c r="P382">
        <v>1</v>
      </c>
      <c r="Q382" t="str">
        <f>CONCATENATE(C382,E382,G382,I382)</f>
        <v>2</v>
      </c>
    </row>
    <row r="383" spans="1:17" x14ac:dyDescent="0.25">
      <c r="A383">
        <v>382</v>
      </c>
      <c r="B383">
        <v>83.645210000000006</v>
      </c>
      <c r="C383" s="5">
        <v>1</v>
      </c>
      <c r="D383">
        <v>91.956630000000004</v>
      </c>
      <c r="E383" s="2">
        <v>2</v>
      </c>
      <c r="P383">
        <v>2</v>
      </c>
      <c r="Q383" t="str">
        <f>CONCATENATE(C383,E383,G383,I383)</f>
        <v>12</v>
      </c>
    </row>
    <row r="384" spans="1:17" x14ac:dyDescent="0.25">
      <c r="A384">
        <v>383</v>
      </c>
      <c r="B384">
        <v>83.62321</v>
      </c>
      <c r="C384" s="5">
        <v>1</v>
      </c>
      <c r="P384">
        <v>1</v>
      </c>
      <c r="Q384" t="str">
        <f>CONCATENATE(C384,E384,G384,I384)</f>
        <v>1</v>
      </c>
    </row>
    <row r="385" spans="1:17" x14ac:dyDescent="0.25">
      <c r="A385">
        <v>384</v>
      </c>
      <c r="B385">
        <v>83.562894</v>
      </c>
      <c r="C385" s="5">
        <v>1</v>
      </c>
      <c r="P385">
        <v>1</v>
      </c>
      <c r="Q385" t="str">
        <f>CONCATENATE(C385,E385,G385,I385)</f>
        <v>1</v>
      </c>
    </row>
    <row r="386" spans="1:17" x14ac:dyDescent="0.25">
      <c r="A386">
        <v>385</v>
      </c>
      <c r="B386">
        <v>83.567684000000014</v>
      </c>
      <c r="C386" s="5">
        <v>1</v>
      </c>
      <c r="P386">
        <v>1</v>
      </c>
      <c r="Q386" t="str">
        <f>CONCATENATE(C386,E386,G386,I386)</f>
        <v>1</v>
      </c>
    </row>
    <row r="387" spans="1:17" x14ac:dyDescent="0.25">
      <c r="A387">
        <v>386</v>
      </c>
      <c r="B387">
        <v>83.605526000000012</v>
      </c>
      <c r="C387" s="5">
        <v>1</v>
      </c>
      <c r="P387">
        <v>1</v>
      </c>
      <c r="Q387" t="str">
        <f>CONCATENATE(C387,E387,G387,I387)</f>
        <v>1</v>
      </c>
    </row>
    <row r="388" spans="1:17" x14ac:dyDescent="0.25">
      <c r="A388">
        <v>387</v>
      </c>
      <c r="B388">
        <v>83.588526000000002</v>
      </c>
      <c r="C388" s="5">
        <v>1</v>
      </c>
      <c r="H388">
        <v>88.798104000000009</v>
      </c>
      <c r="I388" s="4">
        <v>4</v>
      </c>
      <c r="P388">
        <v>2</v>
      </c>
      <c r="Q388" t="str">
        <f>CONCATENATE(C388,E388,G388,I388)</f>
        <v>14</v>
      </c>
    </row>
    <row r="389" spans="1:17" x14ac:dyDescent="0.25">
      <c r="A389">
        <v>388</v>
      </c>
      <c r="B389">
        <v>83.562947000000008</v>
      </c>
      <c r="C389" s="5">
        <v>1</v>
      </c>
      <c r="H389">
        <v>88.764632000000006</v>
      </c>
      <c r="I389" s="4">
        <v>4</v>
      </c>
      <c r="P389">
        <v>2</v>
      </c>
      <c r="Q389" t="str">
        <f>CONCATENATE(C389,E389,G389,I389)</f>
        <v>14</v>
      </c>
    </row>
    <row r="390" spans="1:17" x14ac:dyDescent="0.25">
      <c r="A390">
        <v>389</v>
      </c>
      <c r="B390">
        <v>83.533420000000007</v>
      </c>
      <c r="C390" s="5">
        <v>1</v>
      </c>
      <c r="F390">
        <v>85.934105000000002</v>
      </c>
      <c r="G390" s="3">
        <v>3</v>
      </c>
      <c r="H390">
        <v>88.798158000000001</v>
      </c>
      <c r="I390" s="4">
        <v>4</v>
      </c>
      <c r="P390">
        <v>3</v>
      </c>
      <c r="Q390" t="str">
        <f>CONCATENATE(C390,E390,G390,I390)</f>
        <v>134</v>
      </c>
    </row>
    <row r="391" spans="1:17" x14ac:dyDescent="0.25">
      <c r="A391">
        <v>390</v>
      </c>
      <c r="B391">
        <v>83.645210000000006</v>
      </c>
      <c r="C391" s="5">
        <v>1</v>
      </c>
      <c r="F391">
        <v>85.961052000000009</v>
      </c>
      <c r="G391" s="3">
        <v>3</v>
      </c>
      <c r="H391">
        <v>88.802316000000005</v>
      </c>
      <c r="I391" s="4">
        <v>4</v>
      </c>
      <c r="P391">
        <v>3</v>
      </c>
      <c r="Q391" t="str">
        <f>CONCATENATE(C391,E391,G391,I391)</f>
        <v>134</v>
      </c>
    </row>
    <row r="392" spans="1:17" x14ac:dyDescent="0.25">
      <c r="A392">
        <v>391</v>
      </c>
      <c r="F392">
        <v>85.988526000000007</v>
      </c>
      <c r="G392" s="3">
        <v>3</v>
      </c>
      <c r="H392">
        <v>88.79015600000001</v>
      </c>
      <c r="I392" s="4">
        <v>4</v>
      </c>
      <c r="P392">
        <v>2</v>
      </c>
      <c r="Q392" t="str">
        <f>CONCATENATE(C392,E392,G392,I392)</f>
        <v>34</v>
      </c>
    </row>
    <row r="393" spans="1:17" x14ac:dyDescent="0.25">
      <c r="A393">
        <v>392</v>
      </c>
      <c r="F393">
        <v>85.922630000000012</v>
      </c>
      <c r="G393" s="3">
        <v>3</v>
      </c>
      <c r="H393">
        <v>88.789105000000006</v>
      </c>
      <c r="I393" s="4">
        <v>4</v>
      </c>
      <c r="P393">
        <v>2</v>
      </c>
      <c r="Q393" t="str">
        <f>CONCATENATE(C393,E393,G393,I393)</f>
        <v>34</v>
      </c>
    </row>
    <row r="394" spans="1:17" x14ac:dyDescent="0.25">
      <c r="A394">
        <v>393</v>
      </c>
      <c r="F394">
        <v>85.894421000000008</v>
      </c>
      <c r="G394" s="3">
        <v>3</v>
      </c>
      <c r="H394">
        <v>88.763316000000003</v>
      </c>
      <c r="I394" s="4">
        <v>4</v>
      </c>
      <c r="P394">
        <v>2</v>
      </c>
      <c r="Q394" t="str">
        <f>CONCATENATE(C394,E394,G394,I394)</f>
        <v>34</v>
      </c>
    </row>
    <row r="395" spans="1:17" x14ac:dyDescent="0.25">
      <c r="A395">
        <v>394</v>
      </c>
      <c r="F395">
        <v>85.911526000000009</v>
      </c>
      <c r="G395" s="3">
        <v>3</v>
      </c>
      <c r="H395">
        <v>88.724999000000011</v>
      </c>
      <c r="I395" s="4">
        <v>4</v>
      </c>
      <c r="P395">
        <v>2</v>
      </c>
      <c r="Q395" t="str">
        <f>CONCATENATE(C395,E395,G395,I395)</f>
        <v>34</v>
      </c>
    </row>
    <row r="396" spans="1:17" x14ac:dyDescent="0.25">
      <c r="A396">
        <v>395</v>
      </c>
      <c r="F396">
        <v>85.972631000000007</v>
      </c>
      <c r="G396" s="3">
        <v>3</v>
      </c>
      <c r="H396">
        <v>88.824052000000009</v>
      </c>
      <c r="I396" s="4">
        <v>4</v>
      </c>
      <c r="P396">
        <v>2</v>
      </c>
      <c r="Q396" t="str">
        <f>CONCATENATE(C396,E396,G396,I396)</f>
        <v>34</v>
      </c>
    </row>
    <row r="397" spans="1:17" x14ac:dyDescent="0.25">
      <c r="A397">
        <v>396</v>
      </c>
      <c r="F397">
        <v>85.896842000000007</v>
      </c>
      <c r="G397" s="3">
        <v>3</v>
      </c>
      <c r="P397">
        <v>1</v>
      </c>
      <c r="Q397" t="str">
        <f>CONCATENATE(C397,E397,G397,I397)</f>
        <v>3</v>
      </c>
    </row>
    <row r="398" spans="1:17" x14ac:dyDescent="0.25">
      <c r="A398">
        <v>397</v>
      </c>
      <c r="D398">
        <v>71.639158000000009</v>
      </c>
      <c r="E398" s="2">
        <v>2</v>
      </c>
      <c r="F398">
        <v>85.934105000000002</v>
      </c>
      <c r="G398" s="3">
        <v>3</v>
      </c>
      <c r="P398">
        <v>2</v>
      </c>
      <c r="Q398" t="str">
        <f>CONCATENATE(C398,E398,G398,I398)</f>
        <v>23</v>
      </c>
    </row>
    <row r="399" spans="1:17" x14ac:dyDescent="0.25">
      <c r="A399">
        <v>398</v>
      </c>
      <c r="D399">
        <v>71.639158000000009</v>
      </c>
      <c r="E399" s="2">
        <v>2</v>
      </c>
      <c r="P399">
        <v>1</v>
      </c>
      <c r="Q399" t="str">
        <f>CONCATENATE(C399,E399,G399,I399)</f>
        <v>2</v>
      </c>
    </row>
    <row r="400" spans="1:17" x14ac:dyDescent="0.25">
      <c r="A400">
        <v>399</v>
      </c>
      <c r="D400">
        <v>71.639158000000009</v>
      </c>
      <c r="E400" s="2">
        <v>2</v>
      </c>
      <c r="P400">
        <v>1</v>
      </c>
      <c r="Q400" t="str">
        <f>CONCATENATE(C400,E400,G400,I400)</f>
        <v>2</v>
      </c>
    </row>
    <row r="401" spans="1:17" x14ac:dyDescent="0.25">
      <c r="A401">
        <v>400</v>
      </c>
      <c r="D401">
        <v>71.639158000000009</v>
      </c>
      <c r="E401" s="2">
        <v>2</v>
      </c>
      <c r="P401">
        <v>1</v>
      </c>
      <c r="Q401" t="str">
        <f>CONCATENATE(C401,E401,G401,I401)</f>
        <v>2</v>
      </c>
    </row>
    <row r="402" spans="1:17" x14ac:dyDescent="0.25">
      <c r="A402">
        <v>401</v>
      </c>
      <c r="D402">
        <v>71.639158000000009</v>
      </c>
      <c r="E402" s="2">
        <v>2</v>
      </c>
      <c r="P402">
        <v>1</v>
      </c>
      <c r="Q402" t="str">
        <f>CONCATENATE(C402,E402,G402,I402)</f>
        <v>2</v>
      </c>
    </row>
    <row r="403" spans="1:17" x14ac:dyDescent="0.25">
      <c r="A403">
        <v>402</v>
      </c>
      <c r="D403">
        <v>71.639158000000009</v>
      </c>
      <c r="E403" s="2">
        <v>2</v>
      </c>
      <c r="P403">
        <v>1</v>
      </c>
      <c r="Q403" t="str">
        <f>CONCATENATE(C403,E403,G403,I403)</f>
        <v>2</v>
      </c>
    </row>
    <row r="404" spans="1:17" x14ac:dyDescent="0.25">
      <c r="A404">
        <v>403</v>
      </c>
      <c r="D404">
        <v>71.639158000000009</v>
      </c>
      <c r="E404" s="2">
        <v>2</v>
      </c>
      <c r="P404">
        <v>1</v>
      </c>
      <c r="Q404" t="str">
        <f>CONCATENATE(C404,E404,G404,I404)</f>
        <v>2</v>
      </c>
    </row>
    <row r="405" spans="1:17" x14ac:dyDescent="0.25">
      <c r="A405">
        <v>404</v>
      </c>
      <c r="D405">
        <v>71.639158000000009</v>
      </c>
      <c r="E405" s="2">
        <v>2</v>
      </c>
      <c r="P405">
        <v>1</v>
      </c>
      <c r="Q405" t="str">
        <f>CONCATENATE(C405,E405,G405,I405)</f>
        <v>2</v>
      </c>
    </row>
    <row r="406" spans="1:17" x14ac:dyDescent="0.25">
      <c r="A406">
        <v>405</v>
      </c>
      <c r="B406">
        <v>62.965736</v>
      </c>
      <c r="C406" s="5">
        <v>1</v>
      </c>
      <c r="D406">
        <v>71.639158000000009</v>
      </c>
      <c r="E406" s="2">
        <v>2</v>
      </c>
      <c r="P406">
        <v>2</v>
      </c>
      <c r="Q406" t="str">
        <f>CONCATENATE(C406,E406,G406,I406)</f>
        <v>12</v>
      </c>
    </row>
    <row r="407" spans="1:17" x14ac:dyDescent="0.25">
      <c r="A407">
        <v>406</v>
      </c>
      <c r="B407">
        <v>62.967841999999997</v>
      </c>
      <c r="C407" s="5">
        <v>1</v>
      </c>
      <c r="D407">
        <v>71.639158000000009</v>
      </c>
      <c r="E407" s="2">
        <v>2</v>
      </c>
      <c r="P407">
        <v>2</v>
      </c>
      <c r="Q407" t="str">
        <f>CONCATENATE(C407,E407,G407,I407)</f>
        <v>12</v>
      </c>
    </row>
    <row r="408" spans="1:17" x14ac:dyDescent="0.25">
      <c r="A408">
        <v>407</v>
      </c>
      <c r="B408">
        <v>62.988422</v>
      </c>
      <c r="C408" s="5">
        <v>1</v>
      </c>
      <c r="D408">
        <v>71.639158000000009</v>
      </c>
      <c r="E408" s="2">
        <v>2</v>
      </c>
      <c r="P408">
        <v>2</v>
      </c>
      <c r="Q408" t="str">
        <f>CONCATENATE(C408,E408,G408,I408)</f>
        <v>12</v>
      </c>
    </row>
    <row r="409" spans="1:17" x14ac:dyDescent="0.25">
      <c r="A409">
        <v>408</v>
      </c>
      <c r="B409">
        <v>62.992161000000003</v>
      </c>
      <c r="C409" s="5">
        <v>1</v>
      </c>
      <c r="P409">
        <v>1</v>
      </c>
      <c r="Q409" t="str">
        <f>CONCATENATE(C409,E409,G409,I409)</f>
        <v>1</v>
      </c>
    </row>
    <row r="410" spans="1:17" x14ac:dyDescent="0.25">
      <c r="A410">
        <v>409</v>
      </c>
      <c r="B410">
        <v>63.013157</v>
      </c>
      <c r="C410" s="5">
        <v>1</v>
      </c>
      <c r="H410">
        <v>70.39636800000001</v>
      </c>
      <c r="I410" s="4">
        <v>4</v>
      </c>
      <c r="P410">
        <v>2</v>
      </c>
      <c r="Q410" t="str">
        <f>CONCATENATE(C410,E410,G410,I410)</f>
        <v>14</v>
      </c>
    </row>
    <row r="411" spans="1:17" x14ac:dyDescent="0.25">
      <c r="A411">
        <v>410</v>
      </c>
      <c r="B411">
        <v>63.019317000000001</v>
      </c>
      <c r="C411" s="5">
        <v>1</v>
      </c>
      <c r="H411">
        <v>70.39636800000001</v>
      </c>
      <c r="I411" s="4">
        <v>4</v>
      </c>
      <c r="P411">
        <v>2</v>
      </c>
      <c r="Q411" t="str">
        <f>CONCATENATE(C411,E411,G411,I411)</f>
        <v>14</v>
      </c>
    </row>
    <row r="412" spans="1:17" x14ac:dyDescent="0.25">
      <c r="A412">
        <v>411</v>
      </c>
      <c r="B412">
        <v>63.017841000000004</v>
      </c>
      <c r="C412" s="5">
        <v>1</v>
      </c>
      <c r="H412">
        <v>70.39636800000001</v>
      </c>
      <c r="I412" s="4">
        <v>4</v>
      </c>
      <c r="P412">
        <v>2</v>
      </c>
      <c r="Q412" t="str">
        <f>CONCATENATE(C412,E412,G412,I412)</f>
        <v>14</v>
      </c>
    </row>
    <row r="413" spans="1:17" x14ac:dyDescent="0.25">
      <c r="A413">
        <v>412</v>
      </c>
      <c r="B413">
        <v>63.005371000000004</v>
      </c>
      <c r="C413" s="5">
        <v>1</v>
      </c>
      <c r="H413">
        <v>70.39636800000001</v>
      </c>
      <c r="I413" s="4">
        <v>4</v>
      </c>
      <c r="P413">
        <v>2</v>
      </c>
      <c r="Q413" t="str">
        <f>CONCATENATE(C413,E413,G413,I413)</f>
        <v>14</v>
      </c>
    </row>
    <row r="414" spans="1:17" x14ac:dyDescent="0.25">
      <c r="A414">
        <v>413</v>
      </c>
      <c r="B414">
        <v>62.965736</v>
      </c>
      <c r="C414" s="5">
        <v>1</v>
      </c>
      <c r="F414">
        <v>65.025897999999998</v>
      </c>
      <c r="G414" s="3">
        <v>3</v>
      </c>
      <c r="H414">
        <v>70.39636800000001</v>
      </c>
      <c r="I414" s="4">
        <v>4</v>
      </c>
      <c r="P414">
        <v>3</v>
      </c>
      <c r="Q414" t="str">
        <f>CONCATENATE(C414,E414,G414,I414)</f>
        <v>134</v>
      </c>
    </row>
    <row r="415" spans="1:17" x14ac:dyDescent="0.25">
      <c r="A415">
        <v>414</v>
      </c>
      <c r="F415">
        <v>65.000579999999999</v>
      </c>
      <c r="G415" s="3">
        <v>3</v>
      </c>
      <c r="H415">
        <v>70.39636800000001</v>
      </c>
      <c r="I415" s="4">
        <v>4</v>
      </c>
      <c r="P415">
        <v>2</v>
      </c>
      <c r="Q415" t="str">
        <f>CONCATENATE(C415,E415,G415,I415)</f>
        <v>34</v>
      </c>
    </row>
    <row r="416" spans="1:17" x14ac:dyDescent="0.25">
      <c r="A416">
        <v>415</v>
      </c>
      <c r="F416">
        <v>65.046264000000008</v>
      </c>
      <c r="G416" s="3">
        <v>3</v>
      </c>
      <c r="H416">
        <v>70.39636800000001</v>
      </c>
      <c r="I416" s="4">
        <v>4</v>
      </c>
      <c r="P416">
        <v>2</v>
      </c>
      <c r="Q416" t="str">
        <f>CONCATENATE(C416,E416,G416,I416)</f>
        <v>34</v>
      </c>
    </row>
    <row r="417" spans="1:17" x14ac:dyDescent="0.25">
      <c r="A417">
        <v>416</v>
      </c>
      <c r="F417">
        <v>64.982157999999998</v>
      </c>
      <c r="G417" s="3">
        <v>3</v>
      </c>
      <c r="H417">
        <v>70.39636800000001</v>
      </c>
      <c r="I417" s="4">
        <v>4</v>
      </c>
      <c r="P417">
        <v>2</v>
      </c>
      <c r="Q417" t="str">
        <f>CONCATENATE(C417,E417,G417,I417)</f>
        <v>34</v>
      </c>
    </row>
    <row r="418" spans="1:17" x14ac:dyDescent="0.25">
      <c r="A418">
        <v>417</v>
      </c>
      <c r="F418">
        <v>64.951423000000005</v>
      </c>
      <c r="G418" s="3">
        <v>3</v>
      </c>
      <c r="H418">
        <v>70.39636800000001</v>
      </c>
      <c r="I418" s="4">
        <v>4</v>
      </c>
      <c r="P418">
        <v>2</v>
      </c>
      <c r="Q418" t="str">
        <f>CONCATENATE(C418,E418,G418,I418)</f>
        <v>34</v>
      </c>
    </row>
    <row r="419" spans="1:17" x14ac:dyDescent="0.25">
      <c r="A419">
        <v>418</v>
      </c>
      <c r="D419">
        <v>48.605682000000002</v>
      </c>
      <c r="E419" s="2">
        <v>2</v>
      </c>
      <c r="F419">
        <v>64.961105000000003</v>
      </c>
      <c r="G419" s="3">
        <v>3</v>
      </c>
      <c r="H419">
        <v>70.39636800000001</v>
      </c>
      <c r="I419" s="4">
        <v>4</v>
      </c>
      <c r="P419">
        <v>3</v>
      </c>
      <c r="Q419" t="str">
        <f>CONCATENATE(C419,E419,G419,I419)</f>
        <v>234</v>
      </c>
    </row>
    <row r="420" spans="1:17" x14ac:dyDescent="0.25">
      <c r="A420">
        <v>419</v>
      </c>
      <c r="D420">
        <v>48.614105000000002</v>
      </c>
      <c r="E420" s="2">
        <v>2</v>
      </c>
      <c r="F420">
        <v>64.978103000000004</v>
      </c>
      <c r="G420" s="3">
        <v>3</v>
      </c>
      <c r="H420">
        <v>70.39636800000001</v>
      </c>
      <c r="I420" s="4">
        <v>4</v>
      </c>
      <c r="P420">
        <v>3</v>
      </c>
      <c r="Q420" t="str">
        <f>CONCATENATE(C420,E420,G420,I420)</f>
        <v>234</v>
      </c>
    </row>
    <row r="421" spans="1:17" x14ac:dyDescent="0.25">
      <c r="A421">
        <v>420</v>
      </c>
      <c r="D421">
        <v>48.584949000000002</v>
      </c>
      <c r="E421" s="2">
        <v>2</v>
      </c>
      <c r="F421">
        <v>64.942158000000006</v>
      </c>
      <c r="G421" s="3">
        <v>3</v>
      </c>
      <c r="P421">
        <v>2</v>
      </c>
      <c r="Q421" t="str">
        <f>CONCATENATE(C421,E421,G421,I421)</f>
        <v>23</v>
      </c>
    </row>
    <row r="422" spans="1:17" x14ac:dyDescent="0.25">
      <c r="A422">
        <v>421</v>
      </c>
      <c r="D422">
        <v>48.623054000000003</v>
      </c>
      <c r="E422" s="2">
        <v>2</v>
      </c>
      <c r="F422">
        <v>64.953845999999999</v>
      </c>
      <c r="G422" s="3">
        <v>3</v>
      </c>
      <c r="P422">
        <v>2</v>
      </c>
      <c r="Q422" t="str">
        <f>CONCATENATE(C422,E422,G422,I422)</f>
        <v>23</v>
      </c>
    </row>
    <row r="423" spans="1:17" x14ac:dyDescent="0.25">
      <c r="A423">
        <v>422</v>
      </c>
      <c r="D423">
        <v>48.629947000000001</v>
      </c>
      <c r="E423" s="2">
        <v>2</v>
      </c>
      <c r="F423">
        <v>65.025897999999998</v>
      </c>
      <c r="G423" s="3">
        <v>3</v>
      </c>
      <c r="P423">
        <v>2</v>
      </c>
      <c r="Q423" t="str">
        <f>CONCATENATE(C423,E423,G423,I423)</f>
        <v>23</v>
      </c>
    </row>
    <row r="424" spans="1:17" x14ac:dyDescent="0.25">
      <c r="A424">
        <v>423</v>
      </c>
      <c r="D424">
        <v>48.629474000000002</v>
      </c>
      <c r="E424" s="2">
        <v>2</v>
      </c>
      <c r="P424">
        <v>1</v>
      </c>
      <c r="Q424" t="str">
        <f>CONCATENATE(C424,E424,G424,I424)</f>
        <v>2</v>
      </c>
    </row>
    <row r="425" spans="1:17" x14ac:dyDescent="0.25">
      <c r="A425">
        <v>424</v>
      </c>
      <c r="D425">
        <v>48.634266000000004</v>
      </c>
      <c r="E425" s="2">
        <v>2</v>
      </c>
      <c r="P425">
        <v>1</v>
      </c>
      <c r="Q425" t="str">
        <f>CONCATENATE(C425,E425,G425,I425)</f>
        <v>2</v>
      </c>
    </row>
    <row r="426" spans="1:17" x14ac:dyDescent="0.25">
      <c r="A426">
        <v>425</v>
      </c>
      <c r="D426">
        <v>48.656317999999999</v>
      </c>
      <c r="E426" s="2">
        <v>2</v>
      </c>
      <c r="P426">
        <v>1</v>
      </c>
      <c r="Q426" t="str">
        <f>CONCATENATE(C426,E426,G426,I426)</f>
        <v>2</v>
      </c>
    </row>
    <row r="427" spans="1:17" x14ac:dyDescent="0.25">
      <c r="A427">
        <v>426</v>
      </c>
      <c r="D427">
        <v>48.624209999999998</v>
      </c>
      <c r="E427" s="2">
        <v>2</v>
      </c>
      <c r="P427">
        <v>1</v>
      </c>
      <c r="Q427" t="str">
        <f>CONCATENATE(C427,E427,G427,I427)</f>
        <v>2</v>
      </c>
    </row>
    <row r="428" spans="1:17" x14ac:dyDescent="0.25">
      <c r="A428">
        <v>427</v>
      </c>
      <c r="D428">
        <v>48.594841000000002</v>
      </c>
      <c r="E428" s="2">
        <v>2</v>
      </c>
      <c r="P428">
        <v>1</v>
      </c>
      <c r="Q428" t="str">
        <f>CONCATENATE(C428,E428,G428,I428)</f>
        <v>2</v>
      </c>
    </row>
    <row r="429" spans="1:17" x14ac:dyDescent="0.25">
      <c r="A429">
        <v>428</v>
      </c>
      <c r="D429">
        <v>48.605682000000002</v>
      </c>
      <c r="E429" s="2">
        <v>2</v>
      </c>
      <c r="P429">
        <v>1</v>
      </c>
      <c r="Q429" t="str">
        <f>CONCATENATE(C429,E429,G429,I429)</f>
        <v>2</v>
      </c>
    </row>
    <row r="430" spans="1:17" x14ac:dyDescent="0.25">
      <c r="A430">
        <v>429</v>
      </c>
      <c r="B430">
        <v>38.52037</v>
      </c>
      <c r="C430" s="5">
        <v>1</v>
      </c>
      <c r="D430">
        <v>48.605682000000002</v>
      </c>
      <c r="E430" s="2">
        <v>2</v>
      </c>
      <c r="P430">
        <v>2</v>
      </c>
      <c r="Q430" t="str">
        <f>CONCATENATE(C430,E430,G430,I430)</f>
        <v>12</v>
      </c>
    </row>
    <row r="431" spans="1:17" x14ac:dyDescent="0.25">
      <c r="A431">
        <v>430</v>
      </c>
      <c r="B431">
        <v>38.52037</v>
      </c>
      <c r="C431" s="5">
        <v>1</v>
      </c>
      <c r="P431">
        <v>1</v>
      </c>
      <c r="Q431" t="str">
        <f>CONCATENATE(C431,E431,G431,I431)</f>
        <v>1</v>
      </c>
    </row>
    <row r="432" spans="1:17" x14ac:dyDescent="0.25">
      <c r="A432">
        <v>431</v>
      </c>
      <c r="B432">
        <v>38.512366999999998</v>
      </c>
      <c r="C432" s="5">
        <v>1</v>
      </c>
      <c r="H432">
        <v>48.477054000000003</v>
      </c>
      <c r="I432" s="4">
        <v>4</v>
      </c>
      <c r="P432">
        <v>2</v>
      </c>
      <c r="Q432" t="str">
        <f>CONCATENATE(C432,E432,G432,I432)</f>
        <v>14</v>
      </c>
    </row>
    <row r="433" spans="1:17" x14ac:dyDescent="0.25">
      <c r="A433">
        <v>432</v>
      </c>
      <c r="B433">
        <v>38.506317000000003</v>
      </c>
      <c r="C433" s="5">
        <v>1</v>
      </c>
      <c r="H433">
        <v>48.517054999999999</v>
      </c>
      <c r="I433" s="4">
        <v>4</v>
      </c>
      <c r="P433">
        <v>2</v>
      </c>
      <c r="Q433" t="str">
        <f>CONCATENATE(C433,E433,G433,I433)</f>
        <v>14</v>
      </c>
    </row>
    <row r="434" spans="1:17" x14ac:dyDescent="0.25">
      <c r="A434">
        <v>433</v>
      </c>
      <c r="B434">
        <v>38.534632999999999</v>
      </c>
      <c r="C434" s="5">
        <v>1</v>
      </c>
      <c r="H434">
        <v>48.509734999999999</v>
      </c>
      <c r="I434" s="4">
        <v>4</v>
      </c>
      <c r="P434">
        <v>2</v>
      </c>
      <c r="Q434" t="str">
        <f>CONCATENATE(C434,E434,G434,I434)</f>
        <v>14</v>
      </c>
    </row>
    <row r="435" spans="1:17" x14ac:dyDescent="0.25">
      <c r="A435">
        <v>434</v>
      </c>
      <c r="B435">
        <v>38.517474999999997</v>
      </c>
      <c r="C435" s="5">
        <v>1</v>
      </c>
      <c r="H435">
        <v>48.486370000000001</v>
      </c>
      <c r="I435" s="4">
        <v>4</v>
      </c>
      <c r="P435">
        <v>2</v>
      </c>
      <c r="Q435" t="str">
        <f>CONCATENATE(C435,E435,G435,I435)</f>
        <v>14</v>
      </c>
    </row>
    <row r="436" spans="1:17" x14ac:dyDescent="0.25">
      <c r="A436">
        <v>435</v>
      </c>
      <c r="B436">
        <v>38.459053000000004</v>
      </c>
      <c r="C436" s="5">
        <v>1</v>
      </c>
      <c r="H436">
        <v>48.452842000000004</v>
      </c>
      <c r="I436" s="4">
        <v>4</v>
      </c>
      <c r="P436">
        <v>2</v>
      </c>
      <c r="Q436" t="str">
        <f>CONCATENATE(C436,E436,G436,I436)</f>
        <v>14</v>
      </c>
    </row>
    <row r="437" spans="1:17" x14ac:dyDescent="0.25">
      <c r="A437">
        <v>436</v>
      </c>
      <c r="B437">
        <v>38.454788000000001</v>
      </c>
      <c r="C437" s="5">
        <v>1</v>
      </c>
      <c r="F437">
        <v>42.352684000000004</v>
      </c>
      <c r="G437" s="3">
        <v>3</v>
      </c>
      <c r="H437">
        <v>48.463526999999999</v>
      </c>
      <c r="I437" s="4">
        <v>4</v>
      </c>
      <c r="P437">
        <v>3</v>
      </c>
      <c r="Q437" t="str">
        <f>CONCATENATE(C437,E437,G437,I437)</f>
        <v>134</v>
      </c>
    </row>
    <row r="438" spans="1:17" x14ac:dyDescent="0.25">
      <c r="A438">
        <v>437</v>
      </c>
      <c r="B438">
        <v>38.449421000000001</v>
      </c>
      <c r="C438" s="5">
        <v>1</v>
      </c>
      <c r="F438">
        <v>42.352684000000004</v>
      </c>
      <c r="G438" s="3">
        <v>3</v>
      </c>
      <c r="H438">
        <v>48.495739</v>
      </c>
      <c r="I438" s="4">
        <v>4</v>
      </c>
      <c r="P438">
        <v>3</v>
      </c>
      <c r="Q438" t="str">
        <f>CONCATENATE(C438,E438,G438,I438)</f>
        <v>134</v>
      </c>
    </row>
    <row r="439" spans="1:17" x14ac:dyDescent="0.25">
      <c r="A439">
        <v>438</v>
      </c>
      <c r="B439">
        <v>38.52037</v>
      </c>
      <c r="C439" s="5">
        <v>1</v>
      </c>
      <c r="F439">
        <v>42.303528</v>
      </c>
      <c r="G439" s="3">
        <v>3</v>
      </c>
      <c r="H439">
        <v>48.455108000000003</v>
      </c>
      <c r="I439" s="4">
        <v>4</v>
      </c>
      <c r="P439">
        <v>3</v>
      </c>
      <c r="Q439" t="str">
        <f>CONCATENATE(C439,E439,G439,I439)</f>
        <v>134</v>
      </c>
    </row>
    <row r="440" spans="1:17" x14ac:dyDescent="0.25">
      <c r="A440">
        <v>439</v>
      </c>
      <c r="F440">
        <v>42.333896000000003</v>
      </c>
      <c r="G440" s="3">
        <v>3</v>
      </c>
      <c r="H440">
        <v>48.506214</v>
      </c>
      <c r="I440" s="4">
        <v>4</v>
      </c>
      <c r="P440">
        <v>2</v>
      </c>
      <c r="Q440" t="str">
        <f>CONCATENATE(C440,E440,G440,I440)</f>
        <v>34</v>
      </c>
    </row>
    <row r="441" spans="1:17" x14ac:dyDescent="0.25">
      <c r="A441">
        <v>440</v>
      </c>
      <c r="F441">
        <v>42.335476</v>
      </c>
      <c r="G441" s="3">
        <v>3</v>
      </c>
      <c r="H441">
        <v>48.506214</v>
      </c>
      <c r="I441" s="4">
        <v>4</v>
      </c>
      <c r="P441">
        <v>2</v>
      </c>
      <c r="Q441" t="str">
        <f>CONCATENATE(C441,E441,G441,I441)</f>
        <v>34</v>
      </c>
    </row>
    <row r="442" spans="1:17" x14ac:dyDescent="0.25">
      <c r="A442">
        <v>441</v>
      </c>
      <c r="F442">
        <v>42.341949</v>
      </c>
      <c r="G442" s="3">
        <v>3</v>
      </c>
      <c r="P442">
        <v>1</v>
      </c>
      <c r="Q442" t="str">
        <f>CONCATENATE(C442,E442,G442,I442)</f>
        <v>3</v>
      </c>
    </row>
    <row r="443" spans="1:17" x14ac:dyDescent="0.25">
      <c r="A443">
        <v>442</v>
      </c>
      <c r="D443">
        <v>26.587528000000006</v>
      </c>
      <c r="E443" s="2">
        <v>2</v>
      </c>
      <c r="F443">
        <v>42.338839999999998</v>
      </c>
      <c r="G443" s="3">
        <v>3</v>
      </c>
      <c r="P443">
        <v>2</v>
      </c>
      <c r="Q443" t="str">
        <f>CONCATENATE(C443,E443,G443,I443)</f>
        <v>23</v>
      </c>
    </row>
    <row r="444" spans="1:17" x14ac:dyDescent="0.25">
      <c r="A444">
        <v>443</v>
      </c>
      <c r="D444">
        <v>26.544316999999999</v>
      </c>
      <c r="E444" s="2">
        <v>2</v>
      </c>
      <c r="F444">
        <v>42.324947000000002</v>
      </c>
      <c r="G444" s="3">
        <v>3</v>
      </c>
      <c r="P444">
        <v>2</v>
      </c>
      <c r="Q444" t="str">
        <f>CONCATENATE(C444,E444,G444,I444)</f>
        <v>23</v>
      </c>
    </row>
    <row r="445" spans="1:17" x14ac:dyDescent="0.25">
      <c r="A445">
        <v>444</v>
      </c>
      <c r="D445">
        <v>26.614052999999998</v>
      </c>
      <c r="E445" s="2">
        <v>2</v>
      </c>
      <c r="F445">
        <v>42.315367999999999</v>
      </c>
      <c r="G445" s="3">
        <v>3</v>
      </c>
      <c r="P445">
        <v>2</v>
      </c>
      <c r="Q445" t="str">
        <f>CONCATENATE(C445,E445,G445,I445)</f>
        <v>23</v>
      </c>
    </row>
    <row r="446" spans="1:17" x14ac:dyDescent="0.25">
      <c r="A446">
        <v>445</v>
      </c>
      <c r="D446">
        <v>26.581369000000002</v>
      </c>
      <c r="E446" s="2">
        <v>2</v>
      </c>
      <c r="F446">
        <v>42.31279</v>
      </c>
      <c r="G446" s="3">
        <v>3</v>
      </c>
      <c r="P446">
        <v>2</v>
      </c>
      <c r="Q446" t="str">
        <f>CONCATENATE(C446,E446,G446,I446)</f>
        <v>23</v>
      </c>
    </row>
    <row r="447" spans="1:17" x14ac:dyDescent="0.25">
      <c r="A447">
        <v>446</v>
      </c>
      <c r="D447">
        <v>26.587474999999998</v>
      </c>
      <c r="E447" s="2">
        <v>2</v>
      </c>
      <c r="F447">
        <v>42.388420000000004</v>
      </c>
      <c r="G447" s="3">
        <v>3</v>
      </c>
      <c r="P447">
        <v>2</v>
      </c>
      <c r="Q447" t="str">
        <f>CONCATENATE(C447,E447,G447,I447)</f>
        <v>23</v>
      </c>
    </row>
    <row r="448" spans="1:17" x14ac:dyDescent="0.25">
      <c r="A448">
        <v>447</v>
      </c>
      <c r="D448">
        <v>26.588685999999996</v>
      </c>
      <c r="E448" s="2">
        <v>2</v>
      </c>
      <c r="F448">
        <v>42.352684000000004</v>
      </c>
      <c r="G448" s="3">
        <v>3</v>
      </c>
      <c r="P448">
        <v>2</v>
      </c>
      <c r="Q448" t="str">
        <f>CONCATENATE(C448,E448,G448,I448)</f>
        <v>23</v>
      </c>
    </row>
    <row r="449" spans="1:17" x14ac:dyDescent="0.25">
      <c r="A449">
        <v>448</v>
      </c>
      <c r="D449">
        <v>26.583422999999996</v>
      </c>
      <c r="E449" s="2">
        <v>2</v>
      </c>
      <c r="P449">
        <v>1</v>
      </c>
      <c r="Q449" t="str">
        <f>CONCATENATE(C449,E449,G449,I449)</f>
        <v>2</v>
      </c>
    </row>
    <row r="450" spans="1:17" x14ac:dyDescent="0.25">
      <c r="A450">
        <v>449</v>
      </c>
      <c r="D450">
        <v>26.575631999999999</v>
      </c>
      <c r="E450" s="2">
        <v>2</v>
      </c>
      <c r="P450">
        <v>1</v>
      </c>
      <c r="Q450" t="str">
        <f>CONCATENATE(C450,E450,G450,I450)</f>
        <v>2</v>
      </c>
    </row>
    <row r="451" spans="1:17" x14ac:dyDescent="0.25">
      <c r="A451">
        <v>450</v>
      </c>
      <c r="D451">
        <v>26.579000000000001</v>
      </c>
      <c r="E451" s="2">
        <v>2</v>
      </c>
      <c r="P451">
        <v>1</v>
      </c>
      <c r="Q451" t="str">
        <f>CONCATENATE(C451,E451,G451,I451)</f>
        <v>2</v>
      </c>
    </row>
    <row r="452" spans="1:17" x14ac:dyDescent="0.25">
      <c r="A452">
        <v>451</v>
      </c>
      <c r="B452">
        <v>19.755527000000001</v>
      </c>
      <c r="C452" s="5">
        <v>1</v>
      </c>
      <c r="D452">
        <v>26.571003000000005</v>
      </c>
      <c r="E452" s="2">
        <v>2</v>
      </c>
      <c r="P452">
        <v>2</v>
      </c>
      <c r="Q452" t="str">
        <f>CONCATENATE(C452,E452,G452,I452)</f>
        <v>12</v>
      </c>
    </row>
    <row r="453" spans="1:17" x14ac:dyDescent="0.25">
      <c r="A453">
        <v>452</v>
      </c>
      <c r="B453">
        <v>19.698053000000002</v>
      </c>
      <c r="C453" s="5">
        <v>1</v>
      </c>
      <c r="D453">
        <v>26.574843999999999</v>
      </c>
      <c r="E453" s="2">
        <v>2</v>
      </c>
      <c r="P453">
        <v>2</v>
      </c>
      <c r="Q453" t="str">
        <f>CONCATENATE(C453,E453,G453,I453)</f>
        <v>12</v>
      </c>
    </row>
    <row r="454" spans="1:17" x14ac:dyDescent="0.25">
      <c r="A454">
        <v>453</v>
      </c>
      <c r="B454">
        <v>19.700896</v>
      </c>
      <c r="C454" s="5">
        <v>1</v>
      </c>
      <c r="D454">
        <v>26.587528000000006</v>
      </c>
      <c r="E454" s="2">
        <v>2</v>
      </c>
      <c r="P454">
        <v>2</v>
      </c>
      <c r="Q454" t="str">
        <f>CONCATENATE(C454,E454,G454,I454)</f>
        <v>12</v>
      </c>
    </row>
    <row r="455" spans="1:17" x14ac:dyDescent="0.25">
      <c r="A455">
        <v>454</v>
      </c>
      <c r="B455">
        <v>19.739843</v>
      </c>
      <c r="C455" s="5">
        <v>1</v>
      </c>
      <c r="P455">
        <v>1</v>
      </c>
      <c r="Q455" t="str">
        <f>CONCATENATE(C455,E455,G455,I455)</f>
        <v>1</v>
      </c>
    </row>
    <row r="456" spans="1:17" x14ac:dyDescent="0.25">
      <c r="A456">
        <v>455</v>
      </c>
      <c r="B456">
        <v>19.725265</v>
      </c>
      <c r="C456" s="5">
        <v>1</v>
      </c>
      <c r="J456">
        <v>38.279209000000002</v>
      </c>
      <c r="K456" t="s">
        <v>22</v>
      </c>
      <c r="Q456" t="str">
        <f>CONCATENATE(C456,E456,G456,I456)</f>
        <v>1</v>
      </c>
    </row>
    <row r="457" spans="1:17" x14ac:dyDescent="0.25">
      <c r="A457">
        <v>456</v>
      </c>
      <c r="Q457" t="str">
        <f>CONCATENATE(C457,E457,G457,I457)</f>
        <v/>
      </c>
    </row>
    <row r="458" spans="1:17" x14ac:dyDescent="0.25">
      <c r="A458">
        <v>457</v>
      </c>
      <c r="J458">
        <v>235.07182499999999</v>
      </c>
      <c r="K458" t="s">
        <v>22</v>
      </c>
      <c r="Q458" t="str">
        <f>CONCATENATE(C458,E458,G458,I458)</f>
        <v/>
      </c>
    </row>
    <row r="459" spans="1:17" x14ac:dyDescent="0.25">
      <c r="A459">
        <v>458</v>
      </c>
      <c r="D459">
        <v>240.32192800000001</v>
      </c>
      <c r="E459" s="2">
        <v>2</v>
      </c>
      <c r="F459">
        <v>251.14927299999999</v>
      </c>
      <c r="G459" s="3">
        <v>3</v>
      </c>
      <c r="P459">
        <v>2</v>
      </c>
      <c r="Q459" t="str">
        <f>CONCATENATE(C459,E459,G459,I459)</f>
        <v>23</v>
      </c>
    </row>
    <row r="460" spans="1:17" x14ac:dyDescent="0.25">
      <c r="A460">
        <v>459</v>
      </c>
      <c r="D460">
        <v>240.335104</v>
      </c>
      <c r="E460" s="2">
        <v>2</v>
      </c>
      <c r="F460">
        <v>251.14927299999999</v>
      </c>
      <c r="G460" s="3">
        <v>3</v>
      </c>
      <c r="P460">
        <v>2</v>
      </c>
      <c r="Q460" t="str">
        <f>CONCATENATE(C460,E460,G460,I460)</f>
        <v>23</v>
      </c>
    </row>
    <row r="461" spans="1:17" x14ac:dyDescent="0.25">
      <c r="A461">
        <v>460</v>
      </c>
      <c r="D461">
        <v>240.33635699999999</v>
      </c>
      <c r="E461" s="2">
        <v>2</v>
      </c>
      <c r="F461">
        <v>251.19848999999999</v>
      </c>
      <c r="G461" s="3">
        <v>3</v>
      </c>
      <c r="P461">
        <v>2</v>
      </c>
      <c r="Q461" t="str">
        <f>CONCATENATE(C461,E461,G461,I461)</f>
        <v>23</v>
      </c>
    </row>
    <row r="462" spans="1:17" x14ac:dyDescent="0.25">
      <c r="A462">
        <v>461</v>
      </c>
      <c r="D462">
        <v>240.280733</v>
      </c>
      <c r="E462" s="2">
        <v>2</v>
      </c>
      <c r="F462">
        <v>251.17797100000001</v>
      </c>
      <c r="G462" s="3">
        <v>3</v>
      </c>
      <c r="P462">
        <v>2</v>
      </c>
      <c r="Q462" t="str">
        <f>CONCATENATE(C462,E462,G462,I462)</f>
        <v>23</v>
      </c>
    </row>
    <row r="463" spans="1:17" x14ac:dyDescent="0.25">
      <c r="A463">
        <v>462</v>
      </c>
      <c r="D463">
        <v>240.29963599999999</v>
      </c>
      <c r="E463" s="2">
        <v>2</v>
      </c>
      <c r="F463">
        <v>251.12890999999999</v>
      </c>
      <c r="G463" s="3">
        <v>3</v>
      </c>
      <c r="P463">
        <v>2</v>
      </c>
      <c r="Q463" t="str">
        <f>CONCATENATE(C463,E463,G463,I463)</f>
        <v>23</v>
      </c>
    </row>
    <row r="464" spans="1:17" x14ac:dyDescent="0.25">
      <c r="A464">
        <v>463</v>
      </c>
      <c r="D464">
        <v>240.256044</v>
      </c>
      <c r="E464" s="2">
        <v>2</v>
      </c>
      <c r="F464">
        <v>251.19942800000001</v>
      </c>
      <c r="G464" s="3">
        <v>3</v>
      </c>
      <c r="P464">
        <v>2</v>
      </c>
      <c r="Q464" t="str">
        <f>CONCATENATE(C464,E464,G464,I464)</f>
        <v>23</v>
      </c>
    </row>
    <row r="465" spans="1:17" x14ac:dyDescent="0.25">
      <c r="A465">
        <v>464</v>
      </c>
      <c r="D465">
        <v>240.30140800000001</v>
      </c>
      <c r="E465" s="2">
        <v>2</v>
      </c>
      <c r="F465">
        <v>251.208336</v>
      </c>
      <c r="G465" s="3">
        <v>3</v>
      </c>
      <c r="P465">
        <v>2</v>
      </c>
      <c r="Q465" t="str">
        <f>CONCATENATE(C465,E465,G465,I465)</f>
        <v>23</v>
      </c>
    </row>
    <row r="466" spans="1:17" x14ac:dyDescent="0.25">
      <c r="A466">
        <v>465</v>
      </c>
      <c r="D466">
        <v>240.28536800000001</v>
      </c>
      <c r="E466" s="2">
        <v>2</v>
      </c>
      <c r="F466">
        <v>251.20687799999999</v>
      </c>
      <c r="G466" s="3">
        <v>3</v>
      </c>
      <c r="P466">
        <v>2</v>
      </c>
      <c r="Q466" t="str">
        <f>CONCATENATE(C466,E466,G466,I466)</f>
        <v>23</v>
      </c>
    </row>
    <row r="467" spans="1:17" x14ac:dyDescent="0.25">
      <c r="A467">
        <v>466</v>
      </c>
      <c r="D467">
        <v>240.275001</v>
      </c>
      <c r="E467" s="2">
        <v>2</v>
      </c>
      <c r="F467">
        <v>251.20937699999999</v>
      </c>
      <c r="G467" s="3">
        <v>3</v>
      </c>
      <c r="P467">
        <v>2</v>
      </c>
      <c r="Q467" t="str">
        <f>CONCATENATE(C467,E467,G467,I467)</f>
        <v>23</v>
      </c>
    </row>
    <row r="468" spans="1:17" x14ac:dyDescent="0.25">
      <c r="A468">
        <v>467</v>
      </c>
      <c r="D468">
        <v>240.264532</v>
      </c>
      <c r="E468" s="2">
        <v>2</v>
      </c>
      <c r="F468">
        <v>251.21635800000001</v>
      </c>
      <c r="G468" s="3">
        <v>3</v>
      </c>
      <c r="P468">
        <v>2</v>
      </c>
      <c r="Q468" t="str">
        <f>CONCATENATE(C468,E468,G468,I468)</f>
        <v>23</v>
      </c>
    </row>
    <row r="469" spans="1:17" x14ac:dyDescent="0.25">
      <c r="A469">
        <v>468</v>
      </c>
      <c r="D469">
        <v>240.331041</v>
      </c>
      <c r="E469" s="2">
        <v>2</v>
      </c>
      <c r="F469">
        <v>251.26588799999999</v>
      </c>
      <c r="G469" s="3">
        <v>3</v>
      </c>
      <c r="H469">
        <v>243.44093900000001</v>
      </c>
      <c r="I469" s="4">
        <v>4</v>
      </c>
      <c r="P469">
        <v>3</v>
      </c>
      <c r="Q469" t="str">
        <f>CONCATENATE(C469,E469,G469,I469)</f>
        <v>234</v>
      </c>
    </row>
    <row r="470" spans="1:17" x14ac:dyDescent="0.25">
      <c r="A470">
        <v>469</v>
      </c>
      <c r="D470">
        <v>240.33812699999999</v>
      </c>
      <c r="E470" s="2">
        <v>2</v>
      </c>
      <c r="F470">
        <v>251.19250099999999</v>
      </c>
      <c r="G470" s="3">
        <v>3</v>
      </c>
      <c r="H470">
        <v>243.423959</v>
      </c>
      <c r="I470" s="4">
        <v>4</v>
      </c>
      <c r="P470">
        <v>3</v>
      </c>
      <c r="Q470" t="str">
        <f>CONCATENATE(C470,E470,G470,I470)</f>
        <v>234</v>
      </c>
    </row>
    <row r="471" spans="1:17" x14ac:dyDescent="0.25">
      <c r="A471">
        <v>470</v>
      </c>
      <c r="F471">
        <v>251.154583</v>
      </c>
      <c r="G471" s="3">
        <v>3</v>
      </c>
      <c r="H471">
        <v>243.439741</v>
      </c>
      <c r="I471" s="4">
        <v>4</v>
      </c>
      <c r="P471">
        <v>2</v>
      </c>
      <c r="Q471" t="str">
        <f>CONCATENATE(C471,E471,G471,I471)</f>
        <v>34</v>
      </c>
    </row>
    <row r="472" spans="1:17" x14ac:dyDescent="0.25">
      <c r="A472">
        <v>471</v>
      </c>
      <c r="F472">
        <v>251.14927299999999</v>
      </c>
      <c r="G472" s="3">
        <v>3</v>
      </c>
      <c r="H472">
        <v>243.40323000000001</v>
      </c>
      <c r="I472" s="4">
        <v>4</v>
      </c>
      <c r="P472">
        <v>2</v>
      </c>
      <c r="Q472" t="str">
        <f>CONCATENATE(C472,E472,G472,I472)</f>
        <v>34</v>
      </c>
    </row>
    <row r="473" spans="1:17" x14ac:dyDescent="0.25">
      <c r="A473">
        <v>472</v>
      </c>
      <c r="F473">
        <v>251.14927299999999</v>
      </c>
      <c r="G473" s="3">
        <v>3</v>
      </c>
      <c r="H473">
        <v>243.39765700000001</v>
      </c>
      <c r="I473" s="4">
        <v>4</v>
      </c>
      <c r="P473">
        <v>2</v>
      </c>
      <c r="Q473" t="str">
        <f>CONCATENATE(C473,E473,G473,I473)</f>
        <v>34</v>
      </c>
    </row>
    <row r="474" spans="1:17" x14ac:dyDescent="0.25">
      <c r="A474">
        <v>473</v>
      </c>
      <c r="H474">
        <v>243.42719</v>
      </c>
      <c r="I474" s="4">
        <v>4</v>
      </c>
      <c r="P474">
        <v>1</v>
      </c>
      <c r="Q474" t="str">
        <f>CONCATENATE(C474,E474,G474,I474)</f>
        <v>4</v>
      </c>
    </row>
    <row r="475" spans="1:17" x14ac:dyDescent="0.25">
      <c r="A475">
        <v>474</v>
      </c>
      <c r="H475">
        <v>243.45765699999998</v>
      </c>
      <c r="I475" s="4">
        <v>4</v>
      </c>
      <c r="P475">
        <v>1</v>
      </c>
      <c r="Q475" t="str">
        <f>CONCATENATE(C475,E475,G475,I475)</f>
        <v>4</v>
      </c>
    </row>
    <row r="476" spans="1:17" x14ac:dyDescent="0.25">
      <c r="A476">
        <v>475</v>
      </c>
      <c r="H476">
        <v>243.43411599999999</v>
      </c>
      <c r="I476" s="4">
        <v>4</v>
      </c>
      <c r="P476">
        <v>1</v>
      </c>
      <c r="Q476" t="str">
        <f>CONCATENATE(C476,E476,G476,I476)</f>
        <v>4</v>
      </c>
    </row>
    <row r="477" spans="1:17" x14ac:dyDescent="0.25">
      <c r="A477">
        <v>476</v>
      </c>
      <c r="H477">
        <v>243.45146099999999</v>
      </c>
      <c r="I477" s="4">
        <v>4</v>
      </c>
      <c r="P477">
        <v>1</v>
      </c>
      <c r="Q477" t="str">
        <f>CONCATENATE(C477,E477,G477,I477)</f>
        <v>4</v>
      </c>
    </row>
    <row r="478" spans="1:17" x14ac:dyDescent="0.25">
      <c r="A478">
        <v>477</v>
      </c>
      <c r="B478">
        <v>226.14890700000001</v>
      </c>
      <c r="C478" s="5">
        <v>1</v>
      </c>
      <c r="H478">
        <v>243.40062699999999</v>
      </c>
      <c r="I478" s="4">
        <v>4</v>
      </c>
      <c r="P478">
        <v>2</v>
      </c>
      <c r="Q478" t="str">
        <f>CONCATENATE(C478,E478,G478,I478)</f>
        <v>14</v>
      </c>
    </row>
    <row r="479" spans="1:17" x14ac:dyDescent="0.25">
      <c r="A479">
        <v>478</v>
      </c>
      <c r="B479">
        <v>226.18520899999999</v>
      </c>
      <c r="C479" s="5">
        <v>1</v>
      </c>
      <c r="H479">
        <v>243.383804</v>
      </c>
      <c r="I479" s="4">
        <v>4</v>
      </c>
      <c r="P479">
        <v>2</v>
      </c>
      <c r="Q479" t="str">
        <f>CONCATENATE(C479,E479,G479,I479)</f>
        <v>14</v>
      </c>
    </row>
    <row r="480" spans="1:17" x14ac:dyDescent="0.25">
      <c r="A480">
        <v>479</v>
      </c>
      <c r="B480">
        <v>226.13104200000001</v>
      </c>
      <c r="C480" s="5">
        <v>1</v>
      </c>
      <c r="H480">
        <v>243.44093900000001</v>
      </c>
      <c r="I480" s="4">
        <v>4</v>
      </c>
      <c r="P480">
        <v>2</v>
      </c>
      <c r="Q480" t="str">
        <f>CONCATENATE(C480,E480,G480,I480)</f>
        <v>14</v>
      </c>
    </row>
    <row r="481" spans="1:17" x14ac:dyDescent="0.25">
      <c r="A481">
        <v>480</v>
      </c>
      <c r="B481">
        <v>226.18546900000001</v>
      </c>
      <c r="C481" s="5">
        <v>1</v>
      </c>
      <c r="P481">
        <v>1</v>
      </c>
      <c r="Q481" t="str">
        <f>CONCATENATE(C481,E481,G481,I481)</f>
        <v>1</v>
      </c>
    </row>
    <row r="482" spans="1:17" x14ac:dyDescent="0.25">
      <c r="A482">
        <v>481</v>
      </c>
      <c r="B482">
        <v>226.17083400000001</v>
      </c>
      <c r="C482" s="5">
        <v>1</v>
      </c>
      <c r="P482">
        <v>1</v>
      </c>
      <c r="Q482" t="str">
        <f>CONCATENATE(C482,E482,G482,I482)</f>
        <v>1</v>
      </c>
    </row>
    <row r="483" spans="1:17" x14ac:dyDescent="0.25">
      <c r="A483">
        <v>482</v>
      </c>
      <c r="B483">
        <v>226.16593800000001</v>
      </c>
      <c r="C483" s="5">
        <v>1</v>
      </c>
      <c r="P483">
        <v>1</v>
      </c>
      <c r="Q483" t="str">
        <f>CONCATENATE(C483,E483,G483,I483)</f>
        <v>1</v>
      </c>
    </row>
    <row r="484" spans="1:17" x14ac:dyDescent="0.25">
      <c r="A484">
        <v>483</v>
      </c>
      <c r="B484">
        <v>226.189741</v>
      </c>
      <c r="C484" s="5">
        <v>1</v>
      </c>
      <c r="P484">
        <v>1</v>
      </c>
      <c r="Q484" t="str">
        <f>CONCATENATE(C484,E484,G484,I484)</f>
        <v>1</v>
      </c>
    </row>
    <row r="485" spans="1:17" x14ac:dyDescent="0.25">
      <c r="A485">
        <v>484</v>
      </c>
      <c r="B485">
        <v>226.18812500000001</v>
      </c>
      <c r="C485" s="5">
        <v>1</v>
      </c>
      <c r="P485">
        <v>1</v>
      </c>
      <c r="Q485" t="str">
        <f>CONCATENATE(C485,E485,G485,I485)</f>
        <v>1</v>
      </c>
    </row>
    <row r="486" spans="1:17" x14ac:dyDescent="0.25">
      <c r="A486">
        <v>485</v>
      </c>
      <c r="B486">
        <v>226.145105</v>
      </c>
      <c r="C486" s="5">
        <v>1</v>
      </c>
      <c r="P486">
        <v>1</v>
      </c>
      <c r="Q486" t="str">
        <f>CONCATENATE(C486,E486,G486,I486)</f>
        <v>1</v>
      </c>
    </row>
    <row r="487" spans="1:17" x14ac:dyDescent="0.25">
      <c r="A487">
        <v>486</v>
      </c>
      <c r="B487">
        <v>226.14890700000001</v>
      </c>
      <c r="C487" s="5">
        <v>1</v>
      </c>
      <c r="P487">
        <v>1</v>
      </c>
      <c r="Q487" t="str">
        <f>CONCATENATE(C487,E487,G487,I487)</f>
        <v>1</v>
      </c>
    </row>
    <row r="488" spans="1:17" x14ac:dyDescent="0.25">
      <c r="A488">
        <v>487</v>
      </c>
      <c r="B488">
        <v>226.14890700000001</v>
      </c>
      <c r="C488" s="5">
        <v>1</v>
      </c>
      <c r="D488">
        <v>219.310418</v>
      </c>
      <c r="E488" s="2">
        <v>2</v>
      </c>
      <c r="P488">
        <v>2</v>
      </c>
      <c r="Q488" t="str">
        <f>CONCATENATE(C488,E488,G488,I488)</f>
        <v>12</v>
      </c>
    </row>
    <row r="489" spans="1:17" x14ac:dyDescent="0.25">
      <c r="A489">
        <v>488</v>
      </c>
      <c r="B489">
        <v>226.14890700000001</v>
      </c>
      <c r="C489" s="5">
        <v>1</v>
      </c>
      <c r="D489">
        <v>219.317136</v>
      </c>
      <c r="E489" s="2">
        <v>2</v>
      </c>
      <c r="F489">
        <v>227.61026100000001</v>
      </c>
      <c r="G489" s="3">
        <v>3</v>
      </c>
      <c r="P489">
        <v>3</v>
      </c>
      <c r="Q489" t="str">
        <f>CONCATENATE(C489,E489,G489,I489)</f>
        <v>123</v>
      </c>
    </row>
    <row r="490" spans="1:17" x14ac:dyDescent="0.25">
      <c r="A490">
        <v>489</v>
      </c>
      <c r="D490">
        <v>219.25099</v>
      </c>
      <c r="E490" s="2">
        <v>2</v>
      </c>
      <c r="F490">
        <v>227.57442800000001</v>
      </c>
      <c r="G490" s="3">
        <v>3</v>
      </c>
      <c r="P490">
        <v>2</v>
      </c>
      <c r="Q490" t="str">
        <f>CONCATENATE(C490,E490,G490,I490)</f>
        <v>23</v>
      </c>
    </row>
    <row r="491" spans="1:17" x14ac:dyDescent="0.25">
      <c r="A491">
        <v>490</v>
      </c>
      <c r="D491">
        <v>219.25130200000001</v>
      </c>
      <c r="E491" s="2">
        <v>2</v>
      </c>
      <c r="F491">
        <v>227.50546900000001</v>
      </c>
      <c r="G491" s="3">
        <v>3</v>
      </c>
      <c r="P491">
        <v>2</v>
      </c>
      <c r="Q491" t="str">
        <f>CONCATENATE(C491,E491,G491,I491)</f>
        <v>23</v>
      </c>
    </row>
    <row r="492" spans="1:17" x14ac:dyDescent="0.25">
      <c r="A492">
        <v>491</v>
      </c>
      <c r="D492">
        <v>219.259897</v>
      </c>
      <c r="E492" s="2">
        <v>2</v>
      </c>
      <c r="F492">
        <v>227.470574</v>
      </c>
      <c r="G492" s="3">
        <v>3</v>
      </c>
      <c r="P492">
        <v>2</v>
      </c>
      <c r="Q492" t="str">
        <f>CONCATENATE(C492,E492,G492,I492)</f>
        <v>23</v>
      </c>
    </row>
    <row r="493" spans="1:17" x14ac:dyDescent="0.25">
      <c r="A493">
        <v>492</v>
      </c>
      <c r="D493">
        <v>219.28255300000001</v>
      </c>
      <c r="E493" s="2">
        <v>2</v>
      </c>
      <c r="F493">
        <v>227.51552100000001</v>
      </c>
      <c r="G493" s="3">
        <v>3</v>
      </c>
      <c r="P493">
        <v>2</v>
      </c>
      <c r="Q493" t="str">
        <f>CONCATENATE(C493,E493,G493,I493)</f>
        <v>23</v>
      </c>
    </row>
    <row r="494" spans="1:17" x14ac:dyDescent="0.25">
      <c r="A494">
        <v>493</v>
      </c>
      <c r="D494">
        <v>219.237709</v>
      </c>
      <c r="E494" s="2">
        <v>2</v>
      </c>
      <c r="F494">
        <v>227.548283</v>
      </c>
      <c r="G494" s="3">
        <v>3</v>
      </c>
      <c r="H494">
        <v>223.43161499999999</v>
      </c>
      <c r="I494" s="4">
        <v>4</v>
      </c>
      <c r="P494">
        <v>3</v>
      </c>
      <c r="Q494" t="str">
        <f>CONCATENATE(C494,E494,G494,I494)</f>
        <v>234</v>
      </c>
    </row>
    <row r="495" spans="1:17" x14ac:dyDescent="0.25">
      <c r="A495">
        <v>494</v>
      </c>
      <c r="D495">
        <v>219.25062499999999</v>
      </c>
      <c r="E495" s="2">
        <v>2</v>
      </c>
      <c r="F495">
        <v>227.575366</v>
      </c>
      <c r="G495" s="3">
        <v>3</v>
      </c>
      <c r="H495">
        <v>223.36557400000001</v>
      </c>
      <c r="I495" s="4">
        <v>4</v>
      </c>
      <c r="P495">
        <v>3</v>
      </c>
      <c r="Q495" t="str">
        <f>CONCATENATE(C495,E495,G495,I495)</f>
        <v>234</v>
      </c>
    </row>
    <row r="496" spans="1:17" x14ac:dyDescent="0.25">
      <c r="A496">
        <v>495</v>
      </c>
      <c r="D496">
        <v>219.204532</v>
      </c>
      <c r="E496" s="2">
        <v>2</v>
      </c>
      <c r="F496">
        <v>227.556667</v>
      </c>
      <c r="G496" s="3">
        <v>3</v>
      </c>
      <c r="H496">
        <v>223.40698</v>
      </c>
      <c r="I496" s="4">
        <v>4</v>
      </c>
      <c r="P496">
        <v>3</v>
      </c>
      <c r="Q496" t="str">
        <f>CONCATENATE(C496,E496,G496,I496)</f>
        <v>234</v>
      </c>
    </row>
    <row r="497" spans="1:17" x14ac:dyDescent="0.25">
      <c r="A497">
        <v>496</v>
      </c>
      <c r="D497">
        <v>219.310418</v>
      </c>
      <c r="E497" s="2">
        <v>2</v>
      </c>
      <c r="F497">
        <v>227.58072999999999</v>
      </c>
      <c r="G497" s="3">
        <v>3</v>
      </c>
      <c r="H497">
        <v>223.432917</v>
      </c>
      <c r="I497" s="4">
        <v>4</v>
      </c>
      <c r="P497">
        <v>3</v>
      </c>
      <c r="Q497" t="str">
        <f>CONCATENATE(C497,E497,G497,I497)</f>
        <v>234</v>
      </c>
    </row>
    <row r="498" spans="1:17" x14ac:dyDescent="0.25">
      <c r="A498">
        <v>497</v>
      </c>
      <c r="F498">
        <v>227.52974</v>
      </c>
      <c r="G498" s="3">
        <v>3</v>
      </c>
      <c r="H498">
        <v>223.40968899999999</v>
      </c>
      <c r="I498" s="4">
        <v>4</v>
      </c>
      <c r="P498">
        <v>2</v>
      </c>
      <c r="Q498" t="str">
        <f>CONCATENATE(C498,E498,G498,I498)</f>
        <v>34</v>
      </c>
    </row>
    <row r="499" spans="1:17" x14ac:dyDescent="0.25">
      <c r="A499">
        <v>498</v>
      </c>
      <c r="F499">
        <v>227.61026100000001</v>
      </c>
      <c r="G499" s="3">
        <v>3</v>
      </c>
      <c r="H499">
        <v>223.39531299999999</v>
      </c>
      <c r="I499" s="4">
        <v>4</v>
      </c>
      <c r="P499">
        <v>2</v>
      </c>
      <c r="Q499" t="str">
        <f>CONCATENATE(C499,E499,G499,I499)</f>
        <v>34</v>
      </c>
    </row>
    <row r="500" spans="1:17" x14ac:dyDescent="0.25">
      <c r="A500">
        <v>499</v>
      </c>
      <c r="H500">
        <v>223.36823000000001</v>
      </c>
      <c r="I500" s="4">
        <v>4</v>
      </c>
      <c r="P500">
        <v>1</v>
      </c>
      <c r="Q500" t="str">
        <f>CONCATENATE(C500,E500,G500,I500)</f>
        <v>4</v>
      </c>
    </row>
    <row r="501" spans="1:17" x14ac:dyDescent="0.25">
      <c r="A501">
        <v>500</v>
      </c>
      <c r="H501">
        <v>223.39682400000001</v>
      </c>
      <c r="I501" s="4">
        <v>4</v>
      </c>
      <c r="P501">
        <v>1</v>
      </c>
      <c r="Q501" t="str">
        <f>CONCATENATE(C501,E501,G501,I501)</f>
        <v>4</v>
      </c>
    </row>
    <row r="502" spans="1:17" x14ac:dyDescent="0.25">
      <c r="A502">
        <v>501</v>
      </c>
      <c r="H502">
        <v>223.45484500000001</v>
      </c>
      <c r="I502" s="4">
        <v>4</v>
      </c>
      <c r="P502">
        <v>1</v>
      </c>
      <c r="Q502" t="str">
        <f>CONCATENATE(C502,E502,G502,I502)</f>
        <v>4</v>
      </c>
    </row>
    <row r="503" spans="1:17" x14ac:dyDescent="0.25">
      <c r="A503">
        <v>502</v>
      </c>
      <c r="H503">
        <v>223.43161499999999</v>
      </c>
      <c r="I503" s="4">
        <v>4</v>
      </c>
      <c r="P503">
        <v>1</v>
      </c>
      <c r="Q503" t="str">
        <f>CONCATENATE(C503,E503,G503,I503)</f>
        <v>4</v>
      </c>
    </row>
    <row r="504" spans="1:17" x14ac:dyDescent="0.25">
      <c r="A504">
        <v>503</v>
      </c>
      <c r="H504">
        <v>223.43161499999999</v>
      </c>
      <c r="I504" s="4">
        <v>4</v>
      </c>
      <c r="P504">
        <v>1</v>
      </c>
      <c r="Q504" t="str">
        <f>CONCATENATE(C504,E504,G504,I504)</f>
        <v>4</v>
      </c>
    </row>
    <row r="505" spans="1:17" x14ac:dyDescent="0.25">
      <c r="A505">
        <v>504</v>
      </c>
      <c r="B505">
        <v>205.58013</v>
      </c>
      <c r="C505" s="5">
        <v>1</v>
      </c>
      <c r="P505">
        <v>1</v>
      </c>
      <c r="Q505" t="str">
        <f>CONCATENATE(C505,E505,G505,I505)</f>
        <v>1</v>
      </c>
    </row>
    <row r="506" spans="1:17" x14ac:dyDescent="0.25">
      <c r="A506">
        <v>505</v>
      </c>
      <c r="B506">
        <v>205.56598099999999</v>
      </c>
      <c r="C506" s="5">
        <v>1</v>
      </c>
      <c r="P506">
        <v>1</v>
      </c>
      <c r="Q506" t="str">
        <f>CONCATENATE(C506,E506,G506,I506)</f>
        <v>1</v>
      </c>
    </row>
    <row r="507" spans="1:17" x14ac:dyDescent="0.25">
      <c r="A507">
        <v>506</v>
      </c>
      <c r="B507">
        <v>205.56051099999999</v>
      </c>
      <c r="C507" s="5">
        <v>1</v>
      </c>
      <c r="P507">
        <v>1</v>
      </c>
      <c r="Q507" t="str">
        <f>CONCATENATE(C507,E507,G507,I507)</f>
        <v>1</v>
      </c>
    </row>
    <row r="508" spans="1:17" x14ac:dyDescent="0.25">
      <c r="A508">
        <v>507</v>
      </c>
      <c r="B508">
        <v>205.55571599999999</v>
      </c>
      <c r="C508" s="5">
        <v>1</v>
      </c>
      <c r="P508">
        <v>1</v>
      </c>
      <c r="Q508" t="str">
        <f>CONCATENATE(C508,E508,G508,I508)</f>
        <v>1</v>
      </c>
    </row>
    <row r="509" spans="1:17" x14ac:dyDescent="0.25">
      <c r="A509">
        <v>508</v>
      </c>
      <c r="B509">
        <v>205.53433799999999</v>
      </c>
      <c r="C509" s="5">
        <v>1</v>
      </c>
      <c r="P509">
        <v>1</v>
      </c>
      <c r="Q509" t="str">
        <f>CONCATENATE(C509,E509,G509,I509)</f>
        <v>1</v>
      </c>
    </row>
    <row r="510" spans="1:17" x14ac:dyDescent="0.25">
      <c r="A510">
        <v>509</v>
      </c>
      <c r="B510">
        <v>205.54077000000001</v>
      </c>
      <c r="C510" s="5">
        <v>1</v>
      </c>
      <c r="P510">
        <v>1</v>
      </c>
      <c r="Q510" t="str">
        <f>CONCATENATE(C510,E510,G510,I510)</f>
        <v>1</v>
      </c>
    </row>
    <row r="511" spans="1:17" x14ac:dyDescent="0.25">
      <c r="A511">
        <v>510</v>
      </c>
      <c r="B511">
        <v>205.566248</v>
      </c>
      <c r="C511" s="5">
        <v>1</v>
      </c>
      <c r="P511">
        <v>1</v>
      </c>
      <c r="Q511" t="str">
        <f>CONCATENATE(C511,E511,G511,I511)</f>
        <v>1</v>
      </c>
    </row>
    <row r="512" spans="1:17" x14ac:dyDescent="0.25">
      <c r="A512">
        <v>511</v>
      </c>
      <c r="B512">
        <v>205.55710099999999</v>
      </c>
      <c r="C512" s="5">
        <v>1</v>
      </c>
      <c r="P512">
        <v>1</v>
      </c>
      <c r="Q512" t="str">
        <f>CONCATENATE(C512,E512,G512,I512)</f>
        <v>1</v>
      </c>
    </row>
    <row r="513" spans="1:17" x14ac:dyDescent="0.25">
      <c r="A513">
        <v>512</v>
      </c>
      <c r="B513">
        <v>205.575457</v>
      </c>
      <c r="C513" s="5">
        <v>1</v>
      </c>
      <c r="P513">
        <v>1</v>
      </c>
      <c r="Q513" t="str">
        <f>CONCATENATE(C513,E513,G513,I513)</f>
        <v>1</v>
      </c>
    </row>
    <row r="514" spans="1:17" x14ac:dyDescent="0.25">
      <c r="A514">
        <v>513</v>
      </c>
      <c r="B514">
        <v>205.58013</v>
      </c>
      <c r="C514" s="5">
        <v>1</v>
      </c>
      <c r="P514">
        <v>1</v>
      </c>
      <c r="Q514" t="str">
        <f>CONCATENATE(C514,E514,G514,I514)</f>
        <v>1</v>
      </c>
    </row>
    <row r="515" spans="1:17" x14ac:dyDescent="0.25">
      <c r="A515">
        <v>514</v>
      </c>
      <c r="F515">
        <v>206.691824</v>
      </c>
      <c r="G515" s="3">
        <v>3</v>
      </c>
      <c r="P515">
        <v>1</v>
      </c>
      <c r="Q515" t="str">
        <f>CONCATENATE(C515,E515,G515,I515)</f>
        <v>3</v>
      </c>
    </row>
    <row r="516" spans="1:17" x14ac:dyDescent="0.25">
      <c r="A516">
        <v>515</v>
      </c>
      <c r="F516">
        <v>206.72076300000001</v>
      </c>
      <c r="G516" s="3">
        <v>3</v>
      </c>
      <c r="P516">
        <v>1</v>
      </c>
      <c r="Q516" t="str">
        <f>CONCATENATE(C516,E516,G516,I516)</f>
        <v>3</v>
      </c>
    </row>
    <row r="517" spans="1:17" x14ac:dyDescent="0.25">
      <c r="A517">
        <v>516</v>
      </c>
      <c r="F517">
        <v>206.698206</v>
      </c>
      <c r="G517" s="3">
        <v>3</v>
      </c>
      <c r="P517">
        <v>1</v>
      </c>
      <c r="Q517" t="str">
        <f>CONCATENATE(C517,E517,G517,I517)</f>
        <v>3</v>
      </c>
    </row>
    <row r="518" spans="1:17" x14ac:dyDescent="0.25">
      <c r="A518">
        <v>517</v>
      </c>
      <c r="F518">
        <v>206.652411</v>
      </c>
      <c r="G518" s="3">
        <v>3</v>
      </c>
      <c r="P518">
        <v>1</v>
      </c>
      <c r="Q518" t="str">
        <f>CONCATENATE(C518,E518,G518,I518)</f>
        <v>3</v>
      </c>
    </row>
    <row r="519" spans="1:17" x14ac:dyDescent="0.25">
      <c r="A519">
        <v>518</v>
      </c>
      <c r="D519">
        <v>191.343333</v>
      </c>
      <c r="E519" s="2">
        <v>2</v>
      </c>
      <c r="F519">
        <v>206.69150400000001</v>
      </c>
      <c r="G519" s="3">
        <v>3</v>
      </c>
      <c r="P519">
        <v>2</v>
      </c>
      <c r="Q519" t="str">
        <f>CONCATENATE(C519,E519,G519,I519)</f>
        <v>23</v>
      </c>
    </row>
    <row r="520" spans="1:17" x14ac:dyDescent="0.25">
      <c r="A520">
        <v>519</v>
      </c>
      <c r="D520">
        <v>191.38077799999999</v>
      </c>
      <c r="E520" s="2">
        <v>2</v>
      </c>
      <c r="F520">
        <v>206.70358099999999</v>
      </c>
      <c r="G520" s="3">
        <v>3</v>
      </c>
      <c r="P520">
        <v>2</v>
      </c>
      <c r="Q520" t="str">
        <f>CONCATENATE(C520,E520,G520,I520)</f>
        <v>23</v>
      </c>
    </row>
    <row r="521" spans="1:17" x14ac:dyDescent="0.25">
      <c r="A521">
        <v>520</v>
      </c>
      <c r="D521">
        <v>191.343703</v>
      </c>
      <c r="E521" s="2">
        <v>2</v>
      </c>
      <c r="F521">
        <v>206.69735600000001</v>
      </c>
      <c r="G521" s="3">
        <v>3</v>
      </c>
      <c r="P521">
        <v>2</v>
      </c>
      <c r="Q521" t="str">
        <f>CONCATENATE(C521,E521,G521,I521)</f>
        <v>23</v>
      </c>
    </row>
    <row r="522" spans="1:17" x14ac:dyDescent="0.25">
      <c r="A522">
        <v>521</v>
      </c>
      <c r="D522">
        <v>191.34109699999999</v>
      </c>
      <c r="E522" s="2">
        <v>2</v>
      </c>
      <c r="F522">
        <v>206.61491599999999</v>
      </c>
      <c r="G522" s="3">
        <v>3</v>
      </c>
      <c r="P522">
        <v>2</v>
      </c>
      <c r="Q522" t="str">
        <f>CONCATENATE(C522,E522,G522,I522)</f>
        <v>23</v>
      </c>
    </row>
    <row r="523" spans="1:17" x14ac:dyDescent="0.25">
      <c r="A523">
        <v>522</v>
      </c>
      <c r="D523">
        <v>191.36466100000001</v>
      </c>
      <c r="E523" s="2">
        <v>2</v>
      </c>
      <c r="F523">
        <v>206.691824</v>
      </c>
      <c r="G523" s="3">
        <v>3</v>
      </c>
      <c r="P523">
        <v>2</v>
      </c>
      <c r="Q523" t="str">
        <f>CONCATENATE(C523,E523,G523,I523)</f>
        <v>23</v>
      </c>
    </row>
    <row r="524" spans="1:17" x14ac:dyDescent="0.25">
      <c r="A524">
        <v>523</v>
      </c>
      <c r="D524">
        <v>191.322802</v>
      </c>
      <c r="E524" s="2">
        <v>2</v>
      </c>
      <c r="F524">
        <v>206.691824</v>
      </c>
      <c r="G524" s="3">
        <v>3</v>
      </c>
      <c r="P524">
        <v>2</v>
      </c>
      <c r="Q524" t="str">
        <f>CONCATENATE(C524,E524,G524,I524)</f>
        <v>23</v>
      </c>
    </row>
    <row r="525" spans="1:17" x14ac:dyDescent="0.25">
      <c r="A525">
        <v>524</v>
      </c>
      <c r="D525">
        <v>191.30625699999999</v>
      </c>
      <c r="E525" s="2">
        <v>2</v>
      </c>
      <c r="P525">
        <v>1</v>
      </c>
      <c r="Q525" t="str">
        <f>CONCATENATE(C525,E525,G525,I525)</f>
        <v>2</v>
      </c>
    </row>
    <row r="526" spans="1:17" x14ac:dyDescent="0.25">
      <c r="A526">
        <v>525</v>
      </c>
      <c r="D526">
        <v>191.28179</v>
      </c>
      <c r="E526" s="2">
        <v>2</v>
      </c>
      <c r="P526">
        <v>1</v>
      </c>
      <c r="Q526" t="str">
        <f>CONCATENATE(C526,E526,G526,I526)</f>
        <v>2</v>
      </c>
    </row>
    <row r="527" spans="1:17" x14ac:dyDescent="0.25">
      <c r="A527">
        <v>526</v>
      </c>
      <c r="D527">
        <v>191.327429</v>
      </c>
      <c r="E527" s="2">
        <v>2</v>
      </c>
      <c r="P527">
        <v>1</v>
      </c>
      <c r="Q527" t="str">
        <f>CONCATENATE(C527,E527,G527,I527)</f>
        <v>2</v>
      </c>
    </row>
    <row r="528" spans="1:17" x14ac:dyDescent="0.25">
      <c r="A528">
        <v>527</v>
      </c>
      <c r="B528">
        <v>182.43266499999999</v>
      </c>
      <c r="C528" s="5">
        <v>1</v>
      </c>
      <c r="D528">
        <v>191.343333</v>
      </c>
      <c r="E528" s="2">
        <v>2</v>
      </c>
      <c r="P528">
        <v>2</v>
      </c>
      <c r="Q528" t="str">
        <f>CONCATENATE(C528,E528,G528,I528)</f>
        <v>12</v>
      </c>
    </row>
    <row r="529" spans="1:17" x14ac:dyDescent="0.25">
      <c r="A529">
        <v>528</v>
      </c>
      <c r="B529">
        <v>182.40271999999999</v>
      </c>
      <c r="C529" s="5">
        <v>1</v>
      </c>
      <c r="P529">
        <v>1</v>
      </c>
      <c r="Q529" t="str">
        <f>CONCATENATE(C529,E529,G529,I529)</f>
        <v>1</v>
      </c>
    </row>
    <row r="530" spans="1:17" x14ac:dyDescent="0.25">
      <c r="A530">
        <v>529</v>
      </c>
      <c r="B530">
        <v>182.39591100000001</v>
      </c>
      <c r="C530" s="5">
        <v>1</v>
      </c>
      <c r="H530">
        <v>191.48858899999999</v>
      </c>
      <c r="I530" s="4">
        <v>4</v>
      </c>
      <c r="P530">
        <v>2</v>
      </c>
      <c r="Q530" t="str">
        <f>CONCATENATE(C530,E530,G530,I530)</f>
        <v>14</v>
      </c>
    </row>
    <row r="531" spans="1:17" x14ac:dyDescent="0.25">
      <c r="A531">
        <v>530</v>
      </c>
      <c r="B531">
        <v>182.393889</v>
      </c>
      <c r="C531" s="5">
        <v>1</v>
      </c>
      <c r="H531">
        <v>191.466196</v>
      </c>
      <c r="I531" s="4">
        <v>4</v>
      </c>
      <c r="P531">
        <v>2</v>
      </c>
      <c r="Q531" t="str">
        <f>CONCATENATE(C531,E531,G531,I531)</f>
        <v>14</v>
      </c>
    </row>
    <row r="532" spans="1:17" x14ac:dyDescent="0.25">
      <c r="A532">
        <v>531</v>
      </c>
      <c r="B532">
        <v>182.39245399999999</v>
      </c>
      <c r="C532" s="5">
        <v>1</v>
      </c>
      <c r="H532">
        <v>191.46162200000001</v>
      </c>
      <c r="I532" s="4">
        <v>4</v>
      </c>
      <c r="P532">
        <v>2</v>
      </c>
      <c r="Q532" t="str">
        <f>CONCATENATE(C532,E532,G532,I532)</f>
        <v>14</v>
      </c>
    </row>
    <row r="533" spans="1:17" x14ac:dyDescent="0.25">
      <c r="A533">
        <v>532</v>
      </c>
      <c r="B533">
        <v>182.42639</v>
      </c>
      <c r="C533" s="5">
        <v>1</v>
      </c>
      <c r="H533">
        <v>191.46874800000001</v>
      </c>
      <c r="I533" s="4">
        <v>4</v>
      </c>
      <c r="P533">
        <v>2</v>
      </c>
      <c r="Q533" t="str">
        <f>CONCATENATE(C533,E533,G533,I533)</f>
        <v>14</v>
      </c>
    </row>
    <row r="534" spans="1:17" x14ac:dyDescent="0.25">
      <c r="A534">
        <v>533</v>
      </c>
      <c r="B534">
        <v>182.43266499999999</v>
      </c>
      <c r="C534" s="5">
        <v>1</v>
      </c>
      <c r="H534">
        <v>191.48896199999999</v>
      </c>
      <c r="I534" s="4">
        <v>4</v>
      </c>
      <c r="P534">
        <v>2</v>
      </c>
      <c r="Q534" t="str">
        <f>CONCATENATE(C534,E534,G534,I534)</f>
        <v>14</v>
      </c>
    </row>
    <row r="535" spans="1:17" x14ac:dyDescent="0.25">
      <c r="A535">
        <v>534</v>
      </c>
      <c r="B535">
        <v>182.43266499999999</v>
      </c>
      <c r="C535" s="5">
        <v>1</v>
      </c>
      <c r="H535">
        <v>191.49811</v>
      </c>
      <c r="I535" s="4">
        <v>4</v>
      </c>
      <c r="P535">
        <v>2</v>
      </c>
      <c r="Q535" t="str">
        <f>CONCATENATE(C535,E535,G535,I535)</f>
        <v>14</v>
      </c>
    </row>
    <row r="536" spans="1:17" x14ac:dyDescent="0.25">
      <c r="A536">
        <v>535</v>
      </c>
      <c r="B536">
        <v>182.43266499999999</v>
      </c>
      <c r="C536" s="5">
        <v>1</v>
      </c>
      <c r="F536">
        <v>185.580466</v>
      </c>
      <c r="G536" s="3">
        <v>3</v>
      </c>
      <c r="H536">
        <v>191.49896100000001</v>
      </c>
      <c r="I536" s="4">
        <v>4</v>
      </c>
      <c r="P536">
        <v>3</v>
      </c>
      <c r="Q536" t="str">
        <f>CONCATENATE(C536,E536,G536,I536)</f>
        <v>134</v>
      </c>
    </row>
    <row r="537" spans="1:17" x14ac:dyDescent="0.25">
      <c r="A537">
        <v>536</v>
      </c>
      <c r="B537">
        <v>182.40665300000001</v>
      </c>
      <c r="C537" s="5">
        <v>1</v>
      </c>
      <c r="F537">
        <v>185.62780599999999</v>
      </c>
      <c r="G537" s="3">
        <v>3</v>
      </c>
      <c r="H537">
        <v>191.51013</v>
      </c>
      <c r="I537" s="4">
        <v>4</v>
      </c>
      <c r="P537">
        <v>3</v>
      </c>
      <c r="Q537" t="str">
        <f>CONCATENATE(C537,E537,G537,I537)</f>
        <v>134</v>
      </c>
    </row>
    <row r="538" spans="1:17" x14ac:dyDescent="0.25">
      <c r="A538">
        <v>537</v>
      </c>
      <c r="F538">
        <v>185.61179199999998</v>
      </c>
      <c r="G538" s="3">
        <v>3</v>
      </c>
      <c r="H538">
        <v>191.51060699999999</v>
      </c>
      <c r="I538" s="4">
        <v>4</v>
      </c>
      <c r="P538">
        <v>2</v>
      </c>
      <c r="Q538" t="str">
        <f>CONCATENATE(C538,E538,G538,I538)</f>
        <v>34</v>
      </c>
    </row>
    <row r="539" spans="1:17" x14ac:dyDescent="0.25">
      <c r="A539">
        <v>538</v>
      </c>
      <c r="F539">
        <v>185.59286</v>
      </c>
      <c r="G539" s="3">
        <v>3</v>
      </c>
      <c r="H539">
        <v>191.48858899999999</v>
      </c>
      <c r="I539" s="4">
        <v>4</v>
      </c>
      <c r="P539">
        <v>2</v>
      </c>
      <c r="Q539" t="str">
        <f>CONCATENATE(C539,E539,G539,I539)</f>
        <v>34</v>
      </c>
    </row>
    <row r="540" spans="1:17" x14ac:dyDescent="0.25">
      <c r="A540">
        <v>539</v>
      </c>
      <c r="F540">
        <v>185.59323000000001</v>
      </c>
      <c r="G540" s="3">
        <v>3</v>
      </c>
      <c r="P540">
        <v>1</v>
      </c>
      <c r="Q540" t="str">
        <f>CONCATENATE(C540,E540,G540,I540)</f>
        <v>3</v>
      </c>
    </row>
    <row r="541" spans="1:17" x14ac:dyDescent="0.25">
      <c r="A541">
        <v>540</v>
      </c>
      <c r="F541">
        <v>185.576266</v>
      </c>
      <c r="G541" s="3">
        <v>3</v>
      </c>
      <c r="P541">
        <v>1</v>
      </c>
      <c r="Q541" t="str">
        <f>CONCATENATE(C541,E541,G541,I541)</f>
        <v>3</v>
      </c>
    </row>
    <row r="542" spans="1:17" x14ac:dyDescent="0.25">
      <c r="A542">
        <v>541</v>
      </c>
      <c r="F542">
        <v>185.57397700000001</v>
      </c>
      <c r="G542" s="3">
        <v>3</v>
      </c>
      <c r="P542">
        <v>1</v>
      </c>
      <c r="Q542" t="str">
        <f>CONCATENATE(C542,E542,G542,I542)</f>
        <v>3</v>
      </c>
    </row>
    <row r="543" spans="1:17" x14ac:dyDescent="0.25">
      <c r="A543">
        <v>542</v>
      </c>
      <c r="D543">
        <v>168.233946</v>
      </c>
      <c r="E543" s="2">
        <v>2</v>
      </c>
      <c r="F543">
        <v>185.56897599999999</v>
      </c>
      <c r="G543" s="3">
        <v>3</v>
      </c>
      <c r="P543">
        <v>2</v>
      </c>
      <c r="Q543" t="str">
        <f>CONCATENATE(C543,E543,G543,I543)</f>
        <v>23</v>
      </c>
    </row>
    <row r="544" spans="1:17" x14ac:dyDescent="0.25">
      <c r="A544">
        <v>543</v>
      </c>
      <c r="D544">
        <v>168.19889499999999</v>
      </c>
      <c r="E544" s="2">
        <v>2</v>
      </c>
      <c r="F544">
        <v>185.56004200000001</v>
      </c>
      <c r="G544" s="3">
        <v>3</v>
      </c>
      <c r="P544">
        <v>2</v>
      </c>
      <c r="Q544" t="str">
        <f>CONCATENATE(C544,E544,G544,I544)</f>
        <v>23</v>
      </c>
    </row>
    <row r="545" spans="1:17" x14ac:dyDescent="0.25">
      <c r="A545">
        <v>544</v>
      </c>
      <c r="D545">
        <v>168.203362</v>
      </c>
      <c r="E545" s="2">
        <v>2</v>
      </c>
      <c r="F545">
        <v>185.580466</v>
      </c>
      <c r="G545" s="3">
        <v>3</v>
      </c>
      <c r="P545">
        <v>2</v>
      </c>
      <c r="Q545" t="str">
        <f>CONCATENATE(C545,E545,G545,I545)</f>
        <v>23</v>
      </c>
    </row>
    <row r="546" spans="1:17" x14ac:dyDescent="0.25">
      <c r="A546">
        <v>545</v>
      </c>
      <c r="D546">
        <v>168.20719400000002</v>
      </c>
      <c r="E546" s="2">
        <v>2</v>
      </c>
      <c r="F546">
        <v>185.580466</v>
      </c>
      <c r="G546" s="3">
        <v>3</v>
      </c>
      <c r="P546">
        <v>2</v>
      </c>
      <c r="Q546" t="str">
        <f>CONCATENATE(C546,E546,G546,I546)</f>
        <v>23</v>
      </c>
    </row>
    <row r="547" spans="1:17" x14ac:dyDescent="0.25">
      <c r="A547">
        <v>546</v>
      </c>
      <c r="D547">
        <v>168.21532999999999</v>
      </c>
      <c r="E547" s="2">
        <v>2</v>
      </c>
      <c r="P547">
        <v>1</v>
      </c>
      <c r="Q547" t="str">
        <f>CONCATENATE(C547,E547,G547,I547)</f>
        <v>2</v>
      </c>
    </row>
    <row r="548" spans="1:17" x14ac:dyDescent="0.25">
      <c r="A548">
        <v>547</v>
      </c>
      <c r="D548">
        <v>168.21782899999999</v>
      </c>
      <c r="E548" s="2">
        <v>2</v>
      </c>
      <c r="P548">
        <v>1</v>
      </c>
      <c r="Q548" t="str">
        <f>CONCATENATE(C548,E548,G548,I548)</f>
        <v>2</v>
      </c>
    </row>
    <row r="549" spans="1:17" x14ac:dyDescent="0.25">
      <c r="A549">
        <v>548</v>
      </c>
      <c r="D549">
        <v>168.18086499999998</v>
      </c>
      <c r="E549" s="2">
        <v>2</v>
      </c>
      <c r="P549">
        <v>1</v>
      </c>
      <c r="Q549" t="str">
        <f>CONCATENATE(C549,E549,G549,I549)</f>
        <v>2</v>
      </c>
    </row>
    <row r="550" spans="1:17" x14ac:dyDescent="0.25">
      <c r="A550">
        <v>549</v>
      </c>
      <c r="D550">
        <v>168.17910999999998</v>
      </c>
      <c r="E550" s="2">
        <v>2</v>
      </c>
      <c r="P550">
        <v>1</v>
      </c>
      <c r="Q550" t="str">
        <f>CONCATENATE(C550,E550,G550,I550)</f>
        <v>2</v>
      </c>
    </row>
    <row r="551" spans="1:17" x14ac:dyDescent="0.25">
      <c r="A551">
        <v>550</v>
      </c>
      <c r="D551">
        <v>168.15655699999999</v>
      </c>
      <c r="E551" s="2">
        <v>2</v>
      </c>
      <c r="P551">
        <v>1</v>
      </c>
      <c r="Q551" t="str">
        <f>CONCATENATE(C551,E551,G551,I551)</f>
        <v>2</v>
      </c>
    </row>
    <row r="552" spans="1:17" x14ac:dyDescent="0.25">
      <c r="A552">
        <v>551</v>
      </c>
      <c r="D552">
        <v>168.233946</v>
      </c>
      <c r="E552" s="2">
        <v>2</v>
      </c>
      <c r="P552">
        <v>1</v>
      </c>
      <c r="Q552" t="str">
        <f>CONCATENATE(C552,E552,G552,I552)</f>
        <v>2</v>
      </c>
    </row>
    <row r="553" spans="1:17" x14ac:dyDescent="0.25">
      <c r="A553">
        <v>552</v>
      </c>
      <c r="B553">
        <v>159.56507499999998</v>
      </c>
      <c r="C553" s="5">
        <v>1</v>
      </c>
      <c r="P553">
        <v>1</v>
      </c>
      <c r="Q553" t="str">
        <f>CONCATENATE(C553,E553,G553,I553)</f>
        <v>1</v>
      </c>
    </row>
    <row r="554" spans="1:17" x14ac:dyDescent="0.25">
      <c r="A554">
        <v>553</v>
      </c>
      <c r="B554">
        <v>159.51693899999998</v>
      </c>
      <c r="C554" s="5">
        <v>1</v>
      </c>
      <c r="P554">
        <v>1</v>
      </c>
      <c r="Q554" t="str">
        <f>CONCATENATE(C554,E554,G554,I554)</f>
        <v>1</v>
      </c>
    </row>
    <row r="555" spans="1:17" x14ac:dyDescent="0.25">
      <c r="A555">
        <v>554</v>
      </c>
      <c r="B555">
        <v>159.613529</v>
      </c>
      <c r="C555" s="5">
        <v>1</v>
      </c>
      <c r="H555">
        <v>168.01672600000001</v>
      </c>
      <c r="I555" s="4">
        <v>4</v>
      </c>
      <c r="P555">
        <v>2</v>
      </c>
      <c r="Q555" t="str">
        <f>CONCATENATE(C555,E555,G555,I555)</f>
        <v>14</v>
      </c>
    </row>
    <row r="556" spans="1:17" x14ac:dyDescent="0.25">
      <c r="A556">
        <v>555</v>
      </c>
      <c r="B556">
        <v>159.58778699999999</v>
      </c>
      <c r="C556" s="5">
        <v>1</v>
      </c>
      <c r="H556">
        <v>168.05869100000001</v>
      </c>
      <c r="I556" s="4">
        <v>4</v>
      </c>
      <c r="P556">
        <v>2</v>
      </c>
      <c r="Q556" t="str">
        <f>CONCATENATE(C556,E556,G556,I556)</f>
        <v>14</v>
      </c>
    </row>
    <row r="557" spans="1:17" x14ac:dyDescent="0.25">
      <c r="A557">
        <v>556</v>
      </c>
      <c r="B557">
        <v>159.65421900000001</v>
      </c>
      <c r="C557" s="5">
        <v>1</v>
      </c>
      <c r="H557">
        <v>168.08501999999999</v>
      </c>
      <c r="I557" s="4">
        <v>4</v>
      </c>
      <c r="P557">
        <v>2</v>
      </c>
      <c r="Q557" t="str">
        <f>CONCATENATE(C557,E557,G557,I557)</f>
        <v>14</v>
      </c>
    </row>
    <row r="558" spans="1:17" x14ac:dyDescent="0.25">
      <c r="A558">
        <v>557</v>
      </c>
      <c r="B558">
        <v>159.602892</v>
      </c>
      <c r="C558" s="5">
        <v>1</v>
      </c>
      <c r="H558">
        <v>168.098421</v>
      </c>
      <c r="I558" s="4">
        <v>4</v>
      </c>
      <c r="P558">
        <v>2</v>
      </c>
      <c r="Q558" t="str">
        <f>CONCATENATE(C558,E558,G558,I558)</f>
        <v>14</v>
      </c>
    </row>
    <row r="559" spans="1:17" x14ac:dyDescent="0.25">
      <c r="A559">
        <v>558</v>
      </c>
      <c r="B559">
        <v>159.538906</v>
      </c>
      <c r="C559" s="5">
        <v>1</v>
      </c>
      <c r="H559">
        <v>168.11682500000001</v>
      </c>
      <c r="I559" s="4">
        <v>4</v>
      </c>
      <c r="P559">
        <v>2</v>
      </c>
      <c r="Q559" t="str">
        <f>CONCATENATE(C559,E559,G559,I559)</f>
        <v>14</v>
      </c>
    </row>
    <row r="560" spans="1:17" x14ac:dyDescent="0.25">
      <c r="A560">
        <v>559</v>
      </c>
      <c r="B560">
        <v>159.542258</v>
      </c>
      <c r="C560" s="5">
        <v>1</v>
      </c>
      <c r="H560">
        <v>168.07161500000001</v>
      </c>
      <c r="I560" s="4">
        <v>4</v>
      </c>
      <c r="P560">
        <v>2</v>
      </c>
      <c r="Q560" t="str">
        <f>CONCATENATE(C560,E560,G560,I560)</f>
        <v>14</v>
      </c>
    </row>
    <row r="561" spans="1:17" x14ac:dyDescent="0.25">
      <c r="A561">
        <v>560</v>
      </c>
      <c r="B561">
        <v>159.53651300000001</v>
      </c>
      <c r="C561" s="5">
        <v>1</v>
      </c>
      <c r="H561">
        <v>168.05650900000001</v>
      </c>
      <c r="I561" s="4">
        <v>4</v>
      </c>
      <c r="P561">
        <v>2</v>
      </c>
      <c r="Q561" t="str">
        <f>CONCATENATE(C561,E561,G561,I561)</f>
        <v>14</v>
      </c>
    </row>
    <row r="562" spans="1:17" x14ac:dyDescent="0.25">
      <c r="A562">
        <v>561</v>
      </c>
      <c r="B562">
        <v>159.56507499999998</v>
      </c>
      <c r="C562" s="5">
        <v>1</v>
      </c>
      <c r="H562">
        <v>168.038161</v>
      </c>
      <c r="I562" s="4">
        <v>4</v>
      </c>
      <c r="P562">
        <v>2</v>
      </c>
      <c r="Q562" t="str">
        <f>CONCATENATE(C562,E562,G562,I562)</f>
        <v>14</v>
      </c>
    </row>
    <row r="563" spans="1:17" x14ac:dyDescent="0.25">
      <c r="A563">
        <v>562</v>
      </c>
      <c r="F563">
        <v>160.83340799999999</v>
      </c>
      <c r="G563" s="3">
        <v>3</v>
      </c>
      <c r="H563">
        <v>168.07320999999999</v>
      </c>
      <c r="I563" s="4">
        <v>4</v>
      </c>
      <c r="P563">
        <v>2</v>
      </c>
      <c r="Q563" t="str">
        <f>CONCATENATE(C563,E563,G563,I563)</f>
        <v>34</v>
      </c>
    </row>
    <row r="564" spans="1:17" x14ac:dyDescent="0.25">
      <c r="A564">
        <v>563</v>
      </c>
      <c r="F564">
        <v>160.839099</v>
      </c>
      <c r="G564" s="3">
        <v>3</v>
      </c>
      <c r="H564">
        <v>168.05491499999999</v>
      </c>
      <c r="I564" s="4">
        <v>4</v>
      </c>
      <c r="P564">
        <v>2</v>
      </c>
      <c r="Q564" t="str">
        <f>CONCATENATE(C564,E564,G564,I564)</f>
        <v>34</v>
      </c>
    </row>
    <row r="565" spans="1:17" x14ac:dyDescent="0.25">
      <c r="A565">
        <v>564</v>
      </c>
      <c r="F565">
        <v>160.841972</v>
      </c>
      <c r="G565" s="3">
        <v>3</v>
      </c>
      <c r="P565">
        <v>1</v>
      </c>
      <c r="Q565" t="str">
        <f>CONCATENATE(C565,E565,G565,I565)</f>
        <v>3</v>
      </c>
    </row>
    <row r="566" spans="1:17" x14ac:dyDescent="0.25">
      <c r="A566">
        <v>565</v>
      </c>
      <c r="F566">
        <v>160.845854</v>
      </c>
      <c r="G566" s="3">
        <v>3</v>
      </c>
      <c r="P566">
        <v>1</v>
      </c>
      <c r="Q566" t="str">
        <f>CONCATENATE(C566,E566,G566,I566)</f>
        <v>3</v>
      </c>
    </row>
    <row r="567" spans="1:17" x14ac:dyDescent="0.25">
      <c r="A567">
        <v>566</v>
      </c>
      <c r="F567">
        <v>160.84553499999998</v>
      </c>
      <c r="G567" s="3">
        <v>3</v>
      </c>
      <c r="P567">
        <v>1</v>
      </c>
      <c r="Q567" t="str">
        <f>CONCATENATE(C567,E567,G567,I567)</f>
        <v>3</v>
      </c>
    </row>
    <row r="568" spans="1:17" x14ac:dyDescent="0.25">
      <c r="A568">
        <v>567</v>
      </c>
      <c r="D568">
        <v>149.31804799999998</v>
      </c>
      <c r="E568" s="2">
        <v>2</v>
      </c>
      <c r="F568">
        <v>160.866704</v>
      </c>
      <c r="G568" s="3">
        <v>3</v>
      </c>
      <c r="P568">
        <v>2</v>
      </c>
      <c r="Q568" t="str">
        <f>CONCATENATE(C568,E568,G568,I568)</f>
        <v>23</v>
      </c>
    </row>
    <row r="569" spans="1:17" x14ac:dyDescent="0.25">
      <c r="A569">
        <v>568</v>
      </c>
      <c r="D569">
        <v>149.31804799999998</v>
      </c>
      <c r="E569" s="2">
        <v>2</v>
      </c>
      <c r="F569">
        <v>160.79447399999998</v>
      </c>
      <c r="G569" s="3">
        <v>3</v>
      </c>
      <c r="P569">
        <v>2</v>
      </c>
      <c r="Q569" t="str">
        <f>CONCATENATE(C569,E569,G569,I569)</f>
        <v>23</v>
      </c>
    </row>
    <row r="570" spans="1:17" x14ac:dyDescent="0.25">
      <c r="A570">
        <v>569</v>
      </c>
      <c r="D570">
        <v>149.31804799999998</v>
      </c>
      <c r="E570" s="2">
        <v>2</v>
      </c>
      <c r="F570">
        <v>160.83340799999999</v>
      </c>
      <c r="G570" s="3">
        <v>3</v>
      </c>
      <c r="P570">
        <v>2</v>
      </c>
      <c r="Q570" t="str">
        <f>CONCATENATE(C570,E570,G570,I570)</f>
        <v>23</v>
      </c>
    </row>
    <row r="571" spans="1:17" x14ac:dyDescent="0.25">
      <c r="A571">
        <v>570</v>
      </c>
      <c r="D571">
        <v>149.31804799999998</v>
      </c>
      <c r="E571" s="2">
        <v>2</v>
      </c>
      <c r="P571">
        <v>1</v>
      </c>
      <c r="Q571" t="str">
        <f>CONCATENATE(C571,E571,G571,I571)</f>
        <v>2</v>
      </c>
    </row>
    <row r="572" spans="1:17" x14ac:dyDescent="0.25">
      <c r="A572">
        <v>571</v>
      </c>
      <c r="D572">
        <v>149.31804799999998</v>
      </c>
      <c r="E572" s="2">
        <v>2</v>
      </c>
      <c r="P572">
        <v>1</v>
      </c>
      <c r="Q572" t="str">
        <f>CONCATENATE(C572,E572,G572,I572)</f>
        <v>2</v>
      </c>
    </row>
    <row r="573" spans="1:17" x14ac:dyDescent="0.25">
      <c r="A573">
        <v>572</v>
      </c>
      <c r="D573">
        <v>149.31804799999998</v>
      </c>
      <c r="E573" s="2">
        <v>2</v>
      </c>
      <c r="P573">
        <v>1</v>
      </c>
      <c r="Q573" t="str">
        <f>CONCATENATE(C573,E573,G573,I573)</f>
        <v>2</v>
      </c>
    </row>
    <row r="574" spans="1:17" x14ac:dyDescent="0.25">
      <c r="A574">
        <v>573</v>
      </c>
      <c r="D574">
        <v>149.31804799999998</v>
      </c>
      <c r="E574" s="2">
        <v>2</v>
      </c>
      <c r="P574">
        <v>1</v>
      </c>
      <c r="Q574" t="str">
        <f>CONCATENATE(C574,E574,G574,I574)</f>
        <v>2</v>
      </c>
    </row>
    <row r="575" spans="1:17" x14ac:dyDescent="0.25">
      <c r="A575">
        <v>574</v>
      </c>
      <c r="D575">
        <v>149.31804799999998</v>
      </c>
      <c r="E575" s="2">
        <v>2</v>
      </c>
      <c r="P575">
        <v>1</v>
      </c>
      <c r="Q575" t="str">
        <f>CONCATENATE(C575,E575,G575,I575)</f>
        <v>2</v>
      </c>
    </row>
    <row r="576" spans="1:17" x14ac:dyDescent="0.25">
      <c r="A576">
        <v>575</v>
      </c>
      <c r="D576">
        <v>149.31804799999998</v>
      </c>
      <c r="E576" s="2">
        <v>2</v>
      </c>
      <c r="P576">
        <v>1</v>
      </c>
      <c r="Q576" t="str">
        <f>CONCATENATE(C576,E576,G576,I576)</f>
        <v>2</v>
      </c>
    </row>
    <row r="577" spans="1:17" x14ac:dyDescent="0.25">
      <c r="A577">
        <v>576</v>
      </c>
      <c r="B577">
        <v>132.189368</v>
      </c>
      <c r="C577" s="5">
        <v>1</v>
      </c>
      <c r="D577">
        <v>149.31804799999998</v>
      </c>
      <c r="E577" s="2">
        <v>2</v>
      </c>
      <c r="P577">
        <v>2</v>
      </c>
      <c r="Q577" t="str">
        <f>CONCATENATE(C577,E577,G577,I577)</f>
        <v>12</v>
      </c>
    </row>
    <row r="578" spans="1:17" x14ac:dyDescent="0.25">
      <c r="A578">
        <v>577</v>
      </c>
      <c r="B578">
        <v>132.20399800000001</v>
      </c>
      <c r="C578" s="5">
        <v>1</v>
      </c>
      <c r="P578">
        <v>1</v>
      </c>
      <c r="Q578" t="str">
        <f>CONCATENATE(C578,E578,G578,I578)</f>
        <v>1</v>
      </c>
    </row>
    <row r="579" spans="1:17" x14ac:dyDescent="0.25">
      <c r="A579">
        <v>578</v>
      </c>
      <c r="B579">
        <v>132.19705500000001</v>
      </c>
      <c r="C579" s="5">
        <v>1</v>
      </c>
      <c r="P579">
        <v>1</v>
      </c>
      <c r="Q579" t="str">
        <f>CONCATENATE(C579,E579,G579,I579)</f>
        <v>1</v>
      </c>
    </row>
    <row r="580" spans="1:17" x14ac:dyDescent="0.25">
      <c r="A580">
        <v>579</v>
      </c>
      <c r="B580">
        <v>132.18894499999999</v>
      </c>
      <c r="C580" s="5">
        <v>1</v>
      </c>
      <c r="H580">
        <v>148.51920999999999</v>
      </c>
      <c r="I580" s="4">
        <v>4</v>
      </c>
      <c r="P580">
        <v>2</v>
      </c>
      <c r="Q580" t="str">
        <f>CONCATENATE(C580,E580,G580,I580)</f>
        <v>14</v>
      </c>
    </row>
    <row r="581" spans="1:17" x14ac:dyDescent="0.25">
      <c r="A581">
        <v>580</v>
      </c>
      <c r="B581">
        <v>132.184157</v>
      </c>
      <c r="C581" s="5">
        <v>1</v>
      </c>
      <c r="H581">
        <v>148.51920999999999</v>
      </c>
      <c r="I581" s="4">
        <v>4</v>
      </c>
      <c r="P581">
        <v>2</v>
      </c>
      <c r="Q581" t="str">
        <f>CONCATENATE(C581,E581,G581,I581)</f>
        <v>14</v>
      </c>
    </row>
    <row r="582" spans="1:17" x14ac:dyDescent="0.25">
      <c r="A582">
        <v>581</v>
      </c>
      <c r="B582">
        <v>132.22173600000002</v>
      </c>
      <c r="C582" s="5">
        <v>1</v>
      </c>
      <c r="H582">
        <v>148.51920999999999</v>
      </c>
      <c r="I582" s="4">
        <v>4</v>
      </c>
      <c r="P582">
        <v>2</v>
      </c>
      <c r="Q582" t="str">
        <f>CONCATENATE(C582,E582,G582,I582)</f>
        <v>14</v>
      </c>
    </row>
    <row r="583" spans="1:17" x14ac:dyDescent="0.25">
      <c r="A583">
        <v>582</v>
      </c>
      <c r="B583">
        <v>132.24904900000001</v>
      </c>
      <c r="C583" s="5">
        <v>1</v>
      </c>
      <c r="H583">
        <v>148.51920999999999</v>
      </c>
      <c r="I583" s="4">
        <v>4</v>
      </c>
      <c r="P583">
        <v>2</v>
      </c>
      <c r="Q583" t="str">
        <f>CONCATENATE(C583,E583,G583,I583)</f>
        <v>14</v>
      </c>
    </row>
    <row r="584" spans="1:17" x14ac:dyDescent="0.25">
      <c r="A584">
        <v>583</v>
      </c>
      <c r="B584">
        <v>132.29610300000002</v>
      </c>
      <c r="C584" s="5">
        <v>1</v>
      </c>
      <c r="H584">
        <v>148.51920999999999</v>
      </c>
      <c r="I584" s="4">
        <v>4</v>
      </c>
      <c r="P584">
        <v>2</v>
      </c>
      <c r="Q584" t="str">
        <f>CONCATENATE(C584,E584,G584,I584)</f>
        <v>14</v>
      </c>
    </row>
    <row r="585" spans="1:17" x14ac:dyDescent="0.25">
      <c r="A585">
        <v>584</v>
      </c>
      <c r="B585">
        <v>132.189368</v>
      </c>
      <c r="C585" s="5">
        <v>1</v>
      </c>
      <c r="F585">
        <v>134.74631400000001</v>
      </c>
      <c r="G585" s="3">
        <v>3</v>
      </c>
      <c r="H585">
        <v>148.51920999999999</v>
      </c>
      <c r="I585" s="4">
        <v>4</v>
      </c>
      <c r="P585">
        <v>3</v>
      </c>
      <c r="Q585" t="str">
        <f>CONCATENATE(C585,E585,G585,I585)</f>
        <v>134</v>
      </c>
    </row>
    <row r="586" spans="1:17" x14ac:dyDescent="0.25">
      <c r="A586">
        <v>585</v>
      </c>
      <c r="F586">
        <v>134.71816100000001</v>
      </c>
      <c r="G586" s="3">
        <v>3</v>
      </c>
      <c r="H586">
        <v>148.51920999999999</v>
      </c>
      <c r="I586" s="4">
        <v>4</v>
      </c>
      <c r="P586">
        <v>2</v>
      </c>
      <c r="Q586" t="str">
        <f>CONCATENATE(C586,E586,G586,I586)</f>
        <v>34</v>
      </c>
    </row>
    <row r="587" spans="1:17" x14ac:dyDescent="0.25">
      <c r="A587">
        <v>586</v>
      </c>
      <c r="F587">
        <v>134.75678900000003</v>
      </c>
      <c r="G587" s="3">
        <v>3</v>
      </c>
      <c r="H587">
        <v>148.51920999999999</v>
      </c>
      <c r="I587" s="4">
        <v>4</v>
      </c>
      <c r="P587">
        <v>2</v>
      </c>
      <c r="Q587" t="str">
        <f>CONCATENATE(C587,E587,G587,I587)</f>
        <v>34</v>
      </c>
    </row>
    <row r="588" spans="1:17" x14ac:dyDescent="0.25">
      <c r="A588">
        <v>587</v>
      </c>
      <c r="F588">
        <v>134.73451900000001</v>
      </c>
      <c r="G588" s="3">
        <v>3</v>
      </c>
      <c r="H588">
        <v>148.51920999999999</v>
      </c>
      <c r="I588" s="4">
        <v>4</v>
      </c>
      <c r="P588">
        <v>2</v>
      </c>
      <c r="Q588" t="str">
        <f>CONCATENATE(C588,E588,G588,I588)</f>
        <v>34</v>
      </c>
    </row>
    <row r="589" spans="1:17" x14ac:dyDescent="0.25">
      <c r="A589">
        <v>588</v>
      </c>
      <c r="F589">
        <v>134.722892</v>
      </c>
      <c r="G589" s="3">
        <v>3</v>
      </c>
      <c r="P589">
        <v>1</v>
      </c>
      <c r="Q589" t="str">
        <f>CONCATENATE(C589,E589,G589,I589)</f>
        <v>3</v>
      </c>
    </row>
    <row r="590" spans="1:17" x14ac:dyDescent="0.25">
      <c r="A590">
        <v>589</v>
      </c>
      <c r="F590">
        <v>134.899474</v>
      </c>
      <c r="G590" s="3">
        <v>3</v>
      </c>
      <c r="P590">
        <v>1</v>
      </c>
      <c r="Q590" t="str">
        <f>CONCATENATE(C590,E590,G590,I590)</f>
        <v>3</v>
      </c>
    </row>
    <row r="591" spans="1:17" x14ac:dyDescent="0.25">
      <c r="A591">
        <v>590</v>
      </c>
      <c r="F591">
        <v>134.895049</v>
      </c>
      <c r="G591" s="3">
        <v>3</v>
      </c>
      <c r="P591">
        <v>1</v>
      </c>
      <c r="Q591" t="str">
        <f>CONCATENATE(C591,E591,G591,I591)</f>
        <v>3</v>
      </c>
    </row>
    <row r="592" spans="1:17" x14ac:dyDescent="0.25">
      <c r="A592">
        <v>591</v>
      </c>
      <c r="D592">
        <v>116.94173700000002</v>
      </c>
      <c r="E592" s="2">
        <v>2</v>
      </c>
      <c r="F592">
        <v>134.74631400000001</v>
      </c>
      <c r="G592" s="3">
        <v>3</v>
      </c>
      <c r="P592">
        <v>2</v>
      </c>
      <c r="Q592" t="str">
        <f>CONCATENATE(C592,E592,G592,I592)</f>
        <v>23</v>
      </c>
    </row>
    <row r="593" spans="1:17" x14ac:dyDescent="0.25">
      <c r="A593">
        <v>592</v>
      </c>
      <c r="D593">
        <v>117.00815500000002</v>
      </c>
      <c r="E593" s="2">
        <v>2</v>
      </c>
      <c r="F593">
        <v>134.74631400000001</v>
      </c>
      <c r="G593" s="3">
        <v>3</v>
      </c>
      <c r="P593">
        <v>2</v>
      </c>
      <c r="Q593" t="str">
        <f>CONCATENATE(C593,E593,G593,I593)</f>
        <v>23</v>
      </c>
    </row>
    <row r="594" spans="1:17" x14ac:dyDescent="0.25">
      <c r="A594">
        <v>593</v>
      </c>
      <c r="D594">
        <v>116.96768500000002</v>
      </c>
      <c r="E594" s="2">
        <v>2</v>
      </c>
      <c r="P594">
        <v>1</v>
      </c>
      <c r="Q594" t="str">
        <f>CONCATENATE(C594,E594,G594,I594)</f>
        <v>2</v>
      </c>
    </row>
    <row r="595" spans="1:17" x14ac:dyDescent="0.25">
      <c r="A595">
        <v>594</v>
      </c>
      <c r="D595">
        <v>116.97847300000001</v>
      </c>
      <c r="E595" s="2">
        <v>2</v>
      </c>
      <c r="P595">
        <v>1</v>
      </c>
      <c r="Q595" t="str">
        <f>CONCATENATE(C595,E595,G595,I595)</f>
        <v>2</v>
      </c>
    </row>
    <row r="596" spans="1:17" x14ac:dyDescent="0.25">
      <c r="A596">
        <v>595</v>
      </c>
      <c r="D596">
        <v>116.981368</v>
      </c>
      <c r="E596" s="2">
        <v>2</v>
      </c>
      <c r="P596">
        <v>1</v>
      </c>
      <c r="Q596" t="str">
        <f>CONCATENATE(C596,E596,G596,I596)</f>
        <v>2</v>
      </c>
    </row>
    <row r="597" spans="1:17" x14ac:dyDescent="0.25">
      <c r="A597">
        <v>596</v>
      </c>
      <c r="D597">
        <v>116.94499900000001</v>
      </c>
      <c r="E597" s="2">
        <v>2</v>
      </c>
      <c r="P597">
        <v>1</v>
      </c>
      <c r="Q597" t="str">
        <f>CONCATENATE(C597,E597,G597,I597)</f>
        <v>2</v>
      </c>
    </row>
    <row r="598" spans="1:17" x14ac:dyDescent="0.25">
      <c r="A598">
        <v>597</v>
      </c>
      <c r="D598">
        <v>116.90957900000001</v>
      </c>
      <c r="E598" s="2">
        <v>2</v>
      </c>
      <c r="P598">
        <v>1</v>
      </c>
      <c r="Q598" t="str">
        <f>CONCATENATE(C598,E598,G598,I598)</f>
        <v>2</v>
      </c>
    </row>
    <row r="599" spans="1:17" x14ac:dyDescent="0.25">
      <c r="A599">
        <v>598</v>
      </c>
      <c r="D599">
        <v>116.89947000000001</v>
      </c>
      <c r="E599" s="2">
        <v>2</v>
      </c>
      <c r="P599">
        <v>1</v>
      </c>
      <c r="Q599" t="str">
        <f>CONCATENATE(C599,E599,G599,I599)</f>
        <v>2</v>
      </c>
    </row>
    <row r="600" spans="1:17" x14ac:dyDescent="0.25">
      <c r="A600">
        <v>599</v>
      </c>
      <c r="D600">
        <v>116.94173700000002</v>
      </c>
      <c r="E600" s="2">
        <v>2</v>
      </c>
      <c r="P600">
        <v>1</v>
      </c>
      <c r="Q600" t="str">
        <f>CONCATENATE(C600,E600,G600,I600)</f>
        <v>2</v>
      </c>
    </row>
    <row r="601" spans="1:17" x14ac:dyDescent="0.25">
      <c r="A601">
        <v>600</v>
      </c>
      <c r="B601">
        <v>107.005156</v>
      </c>
      <c r="C601" s="5">
        <v>1</v>
      </c>
      <c r="P601">
        <v>1</v>
      </c>
      <c r="Q601" t="str">
        <f>CONCATENATE(C601,E601,G601,I601)</f>
        <v>1</v>
      </c>
    </row>
    <row r="602" spans="1:17" x14ac:dyDescent="0.25">
      <c r="A602">
        <v>601</v>
      </c>
      <c r="B602">
        <v>106.99752700000001</v>
      </c>
      <c r="C602" s="5">
        <v>1</v>
      </c>
      <c r="P602">
        <v>1</v>
      </c>
      <c r="Q602" t="str">
        <f>CONCATENATE(C602,E602,G602,I602)</f>
        <v>1</v>
      </c>
    </row>
    <row r="603" spans="1:17" x14ac:dyDescent="0.25">
      <c r="A603">
        <v>602</v>
      </c>
      <c r="B603">
        <v>106.93173900000001</v>
      </c>
      <c r="C603" s="5">
        <v>1</v>
      </c>
      <c r="P603">
        <v>1</v>
      </c>
      <c r="Q603" t="str">
        <f>CONCATENATE(C603,E603,G603,I603)</f>
        <v>1</v>
      </c>
    </row>
    <row r="604" spans="1:17" x14ac:dyDescent="0.25">
      <c r="A604">
        <v>603</v>
      </c>
      <c r="B604">
        <v>106.93563</v>
      </c>
      <c r="C604" s="5">
        <v>1</v>
      </c>
      <c r="P604">
        <v>1</v>
      </c>
      <c r="Q604" t="str">
        <f>CONCATENATE(C604,E604,G604,I604)</f>
        <v>1</v>
      </c>
    </row>
    <row r="605" spans="1:17" x14ac:dyDescent="0.25">
      <c r="A605">
        <v>604</v>
      </c>
      <c r="B605">
        <v>106.92773300000002</v>
      </c>
      <c r="C605" s="5">
        <v>1</v>
      </c>
      <c r="H605">
        <v>114.03089400000002</v>
      </c>
      <c r="I605" s="4">
        <v>4</v>
      </c>
      <c r="P605">
        <v>2</v>
      </c>
      <c r="Q605" t="str">
        <f>CONCATENATE(C605,E605,G605,I605)</f>
        <v>14</v>
      </c>
    </row>
    <row r="606" spans="1:17" x14ac:dyDescent="0.25">
      <c r="A606">
        <v>605</v>
      </c>
      <c r="B606">
        <v>106.914264</v>
      </c>
      <c r="C606" s="5">
        <v>1</v>
      </c>
      <c r="H606">
        <v>114.053054</v>
      </c>
      <c r="I606" s="4">
        <v>4</v>
      </c>
      <c r="P606">
        <v>2</v>
      </c>
      <c r="Q606" t="str">
        <f>CONCATENATE(C606,E606,G606,I606)</f>
        <v>14</v>
      </c>
    </row>
    <row r="607" spans="1:17" x14ac:dyDescent="0.25">
      <c r="A607">
        <v>606</v>
      </c>
      <c r="B607">
        <v>106.909209</v>
      </c>
      <c r="C607" s="5">
        <v>1</v>
      </c>
      <c r="H607">
        <v>114.05257700000001</v>
      </c>
      <c r="I607" s="4">
        <v>4</v>
      </c>
      <c r="P607">
        <v>2</v>
      </c>
      <c r="Q607" t="str">
        <f>CONCATENATE(C607,E607,G607,I607)</f>
        <v>14</v>
      </c>
    </row>
    <row r="608" spans="1:17" x14ac:dyDescent="0.25">
      <c r="A608">
        <v>607</v>
      </c>
      <c r="B608">
        <v>107.005156</v>
      </c>
      <c r="C608" s="5">
        <v>1</v>
      </c>
      <c r="F608">
        <v>109.14873800000001</v>
      </c>
      <c r="G608" s="3">
        <v>3</v>
      </c>
      <c r="H608">
        <v>114.095313</v>
      </c>
      <c r="I608" s="4">
        <v>4</v>
      </c>
      <c r="P608">
        <v>3</v>
      </c>
      <c r="Q608" t="str">
        <f>CONCATENATE(C608,E608,G608,I608)</f>
        <v>134</v>
      </c>
    </row>
    <row r="609" spans="1:17" x14ac:dyDescent="0.25">
      <c r="A609">
        <v>608</v>
      </c>
      <c r="F609">
        <v>109.142157</v>
      </c>
      <c r="G609" s="3">
        <v>3</v>
      </c>
      <c r="H609">
        <v>114.13647</v>
      </c>
      <c r="I609" s="4">
        <v>4</v>
      </c>
      <c r="P609">
        <v>2</v>
      </c>
      <c r="Q609" t="str">
        <f>CONCATENATE(C609,E609,G609,I609)</f>
        <v>34</v>
      </c>
    </row>
    <row r="610" spans="1:17" x14ac:dyDescent="0.25">
      <c r="A610">
        <v>609</v>
      </c>
      <c r="F610">
        <v>109.11094600000001</v>
      </c>
      <c r="G610" s="3">
        <v>3</v>
      </c>
      <c r="H610">
        <v>114.130156</v>
      </c>
      <c r="I610" s="4">
        <v>4</v>
      </c>
      <c r="P610">
        <v>2</v>
      </c>
      <c r="Q610" t="str">
        <f>CONCATENATE(C610,E610,G610,I610)</f>
        <v>34</v>
      </c>
    </row>
    <row r="611" spans="1:17" x14ac:dyDescent="0.25">
      <c r="A611">
        <v>610</v>
      </c>
      <c r="F611">
        <v>109.10136700000001</v>
      </c>
      <c r="G611" s="3">
        <v>3</v>
      </c>
      <c r="H611">
        <v>114.03436600000001</v>
      </c>
      <c r="I611" s="4">
        <v>4</v>
      </c>
      <c r="P611">
        <v>2</v>
      </c>
      <c r="Q611" t="str">
        <f>CONCATENATE(C611,E611,G611,I611)</f>
        <v>34</v>
      </c>
    </row>
    <row r="612" spans="1:17" x14ac:dyDescent="0.25">
      <c r="A612">
        <v>611</v>
      </c>
      <c r="F612">
        <v>109.08789300000001</v>
      </c>
      <c r="G612" s="3">
        <v>3</v>
      </c>
      <c r="H612">
        <v>114.03436600000001</v>
      </c>
      <c r="I612" s="4">
        <v>4</v>
      </c>
      <c r="P612">
        <v>2</v>
      </c>
      <c r="Q612" t="str">
        <f>CONCATENATE(C612,E612,G612,I612)</f>
        <v>34</v>
      </c>
    </row>
    <row r="613" spans="1:17" x14ac:dyDescent="0.25">
      <c r="A613">
        <v>612</v>
      </c>
      <c r="F613">
        <v>109.13247200000001</v>
      </c>
      <c r="G613" s="3">
        <v>3</v>
      </c>
      <c r="P613">
        <v>1</v>
      </c>
      <c r="Q613" t="str">
        <f>CONCATENATE(C613,E613,G613,I613)</f>
        <v>3</v>
      </c>
    </row>
    <row r="614" spans="1:17" x14ac:dyDescent="0.25">
      <c r="A614">
        <v>613</v>
      </c>
      <c r="F614">
        <v>109.14778800000001</v>
      </c>
      <c r="G614" s="3">
        <v>3</v>
      </c>
      <c r="P614">
        <v>1</v>
      </c>
      <c r="Q614" t="str">
        <f>CONCATENATE(C614,E614,G614,I614)</f>
        <v>3</v>
      </c>
    </row>
    <row r="615" spans="1:17" x14ac:dyDescent="0.25">
      <c r="A615">
        <v>614</v>
      </c>
      <c r="D615">
        <v>91.267157000000012</v>
      </c>
      <c r="E615" s="2">
        <v>2</v>
      </c>
      <c r="F615">
        <v>109.14873800000001</v>
      </c>
      <c r="G615" s="3">
        <v>3</v>
      </c>
      <c r="P615">
        <v>2</v>
      </c>
      <c r="Q615" t="str">
        <f>CONCATENATE(C615,E615,G615,I615)</f>
        <v>23</v>
      </c>
    </row>
    <row r="616" spans="1:17" x14ac:dyDescent="0.25">
      <c r="A616">
        <v>615</v>
      </c>
      <c r="D616">
        <v>91.302789000000004</v>
      </c>
      <c r="E616" s="2">
        <v>2</v>
      </c>
      <c r="F616">
        <v>109.14873800000001</v>
      </c>
      <c r="G616" s="3">
        <v>3</v>
      </c>
      <c r="P616">
        <v>2</v>
      </c>
      <c r="Q616" t="str">
        <f>CONCATENATE(C616,E616,G616,I616)</f>
        <v>23</v>
      </c>
    </row>
    <row r="617" spans="1:17" x14ac:dyDescent="0.25">
      <c r="A617">
        <v>616</v>
      </c>
      <c r="D617">
        <v>91.302737000000008</v>
      </c>
      <c r="E617" s="2">
        <v>2</v>
      </c>
      <c r="P617">
        <v>1</v>
      </c>
      <c r="Q617" t="str">
        <f>CONCATENATE(C617,E617,G617,I617)</f>
        <v>2</v>
      </c>
    </row>
    <row r="618" spans="1:17" x14ac:dyDescent="0.25">
      <c r="A618">
        <v>617</v>
      </c>
      <c r="D618">
        <v>91.315789000000009</v>
      </c>
      <c r="E618" s="2">
        <v>2</v>
      </c>
      <c r="P618">
        <v>1</v>
      </c>
      <c r="Q618" t="str">
        <f>CONCATENATE(C618,E618,G618,I618)</f>
        <v>2</v>
      </c>
    </row>
    <row r="619" spans="1:17" x14ac:dyDescent="0.25">
      <c r="A619">
        <v>618</v>
      </c>
      <c r="D619">
        <v>91.317367000000004</v>
      </c>
      <c r="E619" s="2">
        <v>2</v>
      </c>
      <c r="P619">
        <v>1</v>
      </c>
      <c r="Q619" t="str">
        <f>CONCATENATE(C619,E619,G619,I619)</f>
        <v>2</v>
      </c>
    </row>
    <row r="620" spans="1:17" x14ac:dyDescent="0.25">
      <c r="A620">
        <v>619</v>
      </c>
      <c r="D620">
        <v>91.282315000000011</v>
      </c>
      <c r="E620" s="2">
        <v>2</v>
      </c>
      <c r="P620">
        <v>1</v>
      </c>
      <c r="Q620" t="str">
        <f>CONCATENATE(C620,E620,G620,I620)</f>
        <v>2</v>
      </c>
    </row>
    <row r="621" spans="1:17" x14ac:dyDescent="0.25">
      <c r="A621">
        <v>620</v>
      </c>
      <c r="D621">
        <v>91.267209000000008</v>
      </c>
      <c r="E621" s="2">
        <v>2</v>
      </c>
      <c r="P621">
        <v>1</v>
      </c>
      <c r="Q621" t="str">
        <f>CONCATENATE(C621,E621,G621,I621)</f>
        <v>2</v>
      </c>
    </row>
    <row r="622" spans="1:17" x14ac:dyDescent="0.25">
      <c r="A622">
        <v>621</v>
      </c>
      <c r="B622">
        <v>84.371104000000003</v>
      </c>
      <c r="C622" s="5">
        <v>1</v>
      </c>
      <c r="D622">
        <v>91.278157000000007</v>
      </c>
      <c r="E622" s="2">
        <v>2</v>
      </c>
      <c r="P622">
        <v>2</v>
      </c>
      <c r="Q622" t="str">
        <f>CONCATENATE(C622,E622,G622,I622)</f>
        <v>12</v>
      </c>
    </row>
    <row r="623" spans="1:17" x14ac:dyDescent="0.25">
      <c r="A623">
        <v>622</v>
      </c>
      <c r="B623">
        <v>84.369368000000009</v>
      </c>
      <c r="C623" s="5">
        <v>1</v>
      </c>
      <c r="D623">
        <v>91.259314000000003</v>
      </c>
      <c r="E623" s="2">
        <v>2</v>
      </c>
      <c r="P623">
        <v>2</v>
      </c>
      <c r="Q623" t="str">
        <f>CONCATENATE(C623,E623,G623,I623)</f>
        <v>12</v>
      </c>
    </row>
    <row r="624" spans="1:17" x14ac:dyDescent="0.25">
      <c r="A624">
        <v>623</v>
      </c>
      <c r="B624">
        <v>84.351526000000007</v>
      </c>
      <c r="C624" s="5">
        <v>1</v>
      </c>
      <c r="D624">
        <v>91.267157000000012</v>
      </c>
      <c r="E624" s="2">
        <v>2</v>
      </c>
      <c r="P624">
        <v>2</v>
      </c>
      <c r="Q624" t="str">
        <f>CONCATENATE(C624,E624,G624,I624)</f>
        <v>12</v>
      </c>
    </row>
    <row r="625" spans="1:17" x14ac:dyDescent="0.25">
      <c r="A625">
        <v>624</v>
      </c>
      <c r="B625">
        <v>84.355893000000009</v>
      </c>
      <c r="C625" s="5">
        <v>1</v>
      </c>
      <c r="P625">
        <v>1</v>
      </c>
      <c r="Q625" t="str">
        <f>CONCATENATE(C625,E625,G625,I625)</f>
        <v>1</v>
      </c>
    </row>
    <row r="626" spans="1:17" x14ac:dyDescent="0.25">
      <c r="A626">
        <v>625</v>
      </c>
      <c r="B626">
        <v>84.351263000000003</v>
      </c>
      <c r="C626" s="5">
        <v>1</v>
      </c>
      <c r="P626">
        <v>1</v>
      </c>
      <c r="Q626" t="str">
        <f>CONCATENATE(C626,E626,G626,I626)</f>
        <v>1</v>
      </c>
    </row>
    <row r="627" spans="1:17" x14ac:dyDescent="0.25">
      <c r="A627">
        <v>626</v>
      </c>
      <c r="B627">
        <v>84.325421000000006</v>
      </c>
      <c r="C627" s="5">
        <v>1</v>
      </c>
      <c r="P627">
        <v>1</v>
      </c>
      <c r="Q627" t="str">
        <f>CONCATENATE(C627,E627,G627,I627)</f>
        <v>1</v>
      </c>
    </row>
    <row r="628" spans="1:17" x14ac:dyDescent="0.25">
      <c r="A628">
        <v>627</v>
      </c>
      <c r="B628">
        <v>84.370052000000001</v>
      </c>
      <c r="C628" s="5">
        <v>1</v>
      </c>
      <c r="H628">
        <v>87.987632000000005</v>
      </c>
      <c r="I628" s="4">
        <v>4</v>
      </c>
      <c r="P628">
        <v>2</v>
      </c>
      <c r="Q628" t="str">
        <f>CONCATENATE(C628,E628,G628,I628)</f>
        <v>14</v>
      </c>
    </row>
    <row r="629" spans="1:17" x14ac:dyDescent="0.25">
      <c r="A629">
        <v>628</v>
      </c>
      <c r="B629">
        <v>84.368736000000013</v>
      </c>
      <c r="C629" s="5">
        <v>1</v>
      </c>
      <c r="H629">
        <v>88.011998000000006</v>
      </c>
      <c r="I629" s="4">
        <v>4</v>
      </c>
      <c r="P629">
        <v>2</v>
      </c>
      <c r="Q629" t="str">
        <f>CONCATENATE(C629,E629,G629,I629)</f>
        <v>14</v>
      </c>
    </row>
    <row r="630" spans="1:17" x14ac:dyDescent="0.25">
      <c r="A630">
        <v>629</v>
      </c>
      <c r="B630">
        <v>84.371104000000003</v>
      </c>
      <c r="C630" s="5">
        <v>1</v>
      </c>
      <c r="F630">
        <v>86.113945999999999</v>
      </c>
      <c r="G630" s="3">
        <v>3</v>
      </c>
      <c r="H630">
        <v>87.956262000000009</v>
      </c>
      <c r="I630" s="4">
        <v>4</v>
      </c>
      <c r="P630">
        <v>3</v>
      </c>
      <c r="Q630" t="str">
        <f>CONCATENATE(C630,E630,G630,I630)</f>
        <v>134</v>
      </c>
    </row>
    <row r="631" spans="1:17" x14ac:dyDescent="0.25">
      <c r="A631">
        <v>630</v>
      </c>
      <c r="F631">
        <v>86.149315999999999</v>
      </c>
      <c r="G631" s="3">
        <v>3</v>
      </c>
      <c r="H631">
        <v>87.954631000000006</v>
      </c>
      <c r="I631" s="4">
        <v>4</v>
      </c>
      <c r="P631">
        <v>2</v>
      </c>
      <c r="Q631" t="str">
        <f>CONCATENATE(C631,E631,G631,I631)</f>
        <v>34</v>
      </c>
    </row>
    <row r="632" spans="1:17" x14ac:dyDescent="0.25">
      <c r="A632">
        <v>631</v>
      </c>
      <c r="F632">
        <v>86.124104000000003</v>
      </c>
      <c r="G632" s="3">
        <v>3</v>
      </c>
      <c r="H632">
        <v>87.926894000000004</v>
      </c>
      <c r="I632" s="4">
        <v>4</v>
      </c>
      <c r="P632">
        <v>2</v>
      </c>
      <c r="Q632" t="str">
        <f>CONCATENATE(C632,E632,G632,I632)</f>
        <v>34</v>
      </c>
    </row>
    <row r="633" spans="1:17" x14ac:dyDescent="0.25">
      <c r="A633">
        <v>632</v>
      </c>
      <c r="F633">
        <v>86.097211000000016</v>
      </c>
      <c r="G633" s="3">
        <v>3</v>
      </c>
      <c r="H633">
        <v>87.944316000000015</v>
      </c>
      <c r="I633" s="4">
        <v>4</v>
      </c>
      <c r="P633">
        <v>2</v>
      </c>
      <c r="Q633" t="str">
        <f>CONCATENATE(C633,E633,G633,I633)</f>
        <v>34</v>
      </c>
    </row>
    <row r="634" spans="1:17" x14ac:dyDescent="0.25">
      <c r="A634">
        <v>633</v>
      </c>
      <c r="F634">
        <v>86.075368000000012</v>
      </c>
      <c r="G634" s="3">
        <v>3</v>
      </c>
      <c r="H634">
        <v>87.945367000000005</v>
      </c>
      <c r="I634" s="4">
        <v>4</v>
      </c>
      <c r="P634">
        <v>2</v>
      </c>
      <c r="Q634" t="str">
        <f>CONCATENATE(C634,E634,G634,I634)</f>
        <v>34</v>
      </c>
    </row>
    <row r="635" spans="1:17" x14ac:dyDescent="0.25">
      <c r="A635">
        <v>634</v>
      </c>
      <c r="F635">
        <v>86.128106000000002</v>
      </c>
      <c r="G635" s="3">
        <v>3</v>
      </c>
      <c r="H635">
        <v>87.879262000000011</v>
      </c>
      <c r="I635" s="4">
        <v>4</v>
      </c>
      <c r="P635">
        <v>2</v>
      </c>
      <c r="Q635" t="str">
        <f>CONCATENATE(C635,E635,G635,I635)</f>
        <v>34</v>
      </c>
    </row>
    <row r="636" spans="1:17" x14ac:dyDescent="0.25">
      <c r="A636">
        <v>635</v>
      </c>
      <c r="F636">
        <v>86.140736000000004</v>
      </c>
      <c r="G636" s="3">
        <v>3</v>
      </c>
      <c r="H636">
        <v>87.987632000000005</v>
      </c>
      <c r="I636" s="4">
        <v>4</v>
      </c>
      <c r="P636">
        <v>2</v>
      </c>
      <c r="Q636" t="str">
        <f>CONCATENATE(C636,E636,G636,I636)</f>
        <v>34</v>
      </c>
    </row>
    <row r="637" spans="1:17" x14ac:dyDescent="0.25">
      <c r="A637">
        <v>636</v>
      </c>
      <c r="F637">
        <v>86.113945999999999</v>
      </c>
      <c r="G637" s="3">
        <v>3</v>
      </c>
      <c r="P637">
        <v>1</v>
      </c>
      <c r="Q637" t="str">
        <f>CONCATENATE(C637,E637,G637,I637)</f>
        <v>3</v>
      </c>
    </row>
    <row r="638" spans="1:17" x14ac:dyDescent="0.25">
      <c r="A638">
        <v>637</v>
      </c>
      <c r="D638">
        <v>71.480737000000005</v>
      </c>
      <c r="E638" s="2">
        <v>2</v>
      </c>
      <c r="F638">
        <v>86.113945999999999</v>
      </c>
      <c r="G638" s="3">
        <v>3</v>
      </c>
      <c r="P638">
        <v>2</v>
      </c>
      <c r="Q638" t="str">
        <f>CONCATENATE(C638,E638,G638,I638)</f>
        <v>23</v>
      </c>
    </row>
    <row r="639" spans="1:17" x14ac:dyDescent="0.25">
      <c r="A639">
        <v>638</v>
      </c>
      <c r="D639">
        <v>71.510473000000005</v>
      </c>
      <c r="E639" s="2">
        <v>2</v>
      </c>
      <c r="P639">
        <v>1</v>
      </c>
      <c r="Q639" t="str">
        <f>CONCATENATE(C639,E639,G639,I639)</f>
        <v>2</v>
      </c>
    </row>
    <row r="640" spans="1:17" x14ac:dyDescent="0.25">
      <c r="A640">
        <v>639</v>
      </c>
      <c r="D640">
        <v>71.518105000000006</v>
      </c>
      <c r="E640" s="2">
        <v>2</v>
      </c>
      <c r="P640">
        <v>1</v>
      </c>
      <c r="Q640" t="str">
        <f>CONCATENATE(C640,E640,G640,I640)</f>
        <v>2</v>
      </c>
    </row>
    <row r="641" spans="1:17" x14ac:dyDescent="0.25">
      <c r="A641">
        <v>640</v>
      </c>
      <c r="D641">
        <v>71.539579000000003</v>
      </c>
      <c r="E641" s="2">
        <v>2</v>
      </c>
      <c r="P641">
        <v>1</v>
      </c>
      <c r="Q641" t="str">
        <f>CONCATENATE(C641,E641,G641,I641)</f>
        <v>2</v>
      </c>
    </row>
    <row r="642" spans="1:17" x14ac:dyDescent="0.25">
      <c r="A642">
        <v>641</v>
      </c>
      <c r="D642">
        <v>71.549842000000012</v>
      </c>
      <c r="E642" s="2">
        <v>2</v>
      </c>
      <c r="P642">
        <v>1</v>
      </c>
      <c r="Q642" t="str">
        <f>CONCATENATE(C642,E642,G642,I642)</f>
        <v>2</v>
      </c>
    </row>
    <row r="643" spans="1:17" x14ac:dyDescent="0.25">
      <c r="A643">
        <v>642</v>
      </c>
      <c r="D643">
        <v>71.549368000000001</v>
      </c>
      <c r="E643" s="2">
        <v>2</v>
      </c>
      <c r="P643">
        <v>1</v>
      </c>
      <c r="Q643" t="str">
        <f>CONCATENATE(C643,E643,G643,I643)</f>
        <v>2</v>
      </c>
    </row>
    <row r="644" spans="1:17" x14ac:dyDescent="0.25">
      <c r="A644">
        <v>643</v>
      </c>
      <c r="D644">
        <v>71.563105000000007</v>
      </c>
      <c r="E644" s="2">
        <v>2</v>
      </c>
      <c r="P644">
        <v>1</v>
      </c>
      <c r="Q644" t="str">
        <f>CONCATENATE(C644,E644,G644,I644)</f>
        <v>2</v>
      </c>
    </row>
    <row r="645" spans="1:17" x14ac:dyDescent="0.25">
      <c r="A645">
        <v>644</v>
      </c>
      <c r="D645">
        <v>71.553684000000004</v>
      </c>
      <c r="E645" s="2">
        <v>2</v>
      </c>
      <c r="P645">
        <v>1</v>
      </c>
      <c r="Q645" t="str">
        <f>CONCATENATE(C645,E645,G645,I645)</f>
        <v>2</v>
      </c>
    </row>
    <row r="646" spans="1:17" x14ac:dyDescent="0.25">
      <c r="A646">
        <v>645</v>
      </c>
      <c r="D646">
        <v>71.591158000000007</v>
      </c>
      <c r="E646" s="2">
        <v>2</v>
      </c>
      <c r="P646">
        <v>1</v>
      </c>
      <c r="Q646" t="str">
        <f>CONCATENATE(C646,E646,G646,I646)</f>
        <v>2</v>
      </c>
    </row>
    <row r="647" spans="1:17" x14ac:dyDescent="0.25">
      <c r="A647">
        <v>646</v>
      </c>
      <c r="D647">
        <v>71.672105000000002</v>
      </c>
      <c r="E647" s="2">
        <v>2</v>
      </c>
      <c r="P647">
        <v>1</v>
      </c>
      <c r="Q647" t="str">
        <f>CONCATENATE(C647,E647,G647,I647)</f>
        <v>2</v>
      </c>
    </row>
    <row r="648" spans="1:17" x14ac:dyDescent="0.25">
      <c r="A648">
        <v>647</v>
      </c>
      <c r="B648">
        <v>61.005211000000003</v>
      </c>
      <c r="C648" s="5">
        <v>1</v>
      </c>
      <c r="P648">
        <v>1</v>
      </c>
      <c r="Q648" t="str">
        <f>CONCATENATE(C648,E648,G648,I648)</f>
        <v>1</v>
      </c>
    </row>
    <row r="649" spans="1:17" x14ac:dyDescent="0.25">
      <c r="A649">
        <v>648</v>
      </c>
      <c r="B649">
        <v>61.001052999999999</v>
      </c>
      <c r="C649" s="5">
        <v>1</v>
      </c>
      <c r="P649">
        <v>1</v>
      </c>
      <c r="Q649" t="str">
        <f>CONCATENATE(C649,E649,G649,I649)</f>
        <v>1</v>
      </c>
    </row>
    <row r="650" spans="1:17" x14ac:dyDescent="0.25">
      <c r="A650">
        <v>649</v>
      </c>
      <c r="B650">
        <v>61.022472</v>
      </c>
      <c r="C650" s="5">
        <v>1</v>
      </c>
      <c r="H650">
        <v>68.150634999999994</v>
      </c>
      <c r="I650" s="4">
        <v>4</v>
      </c>
      <c r="P650">
        <v>2</v>
      </c>
      <c r="Q650" t="str">
        <f>CONCATENATE(C650,E650,G650,I650)</f>
        <v>14</v>
      </c>
    </row>
    <row r="651" spans="1:17" x14ac:dyDescent="0.25">
      <c r="A651">
        <v>650</v>
      </c>
      <c r="B651">
        <v>61.051684999999999</v>
      </c>
      <c r="C651" s="5">
        <v>1</v>
      </c>
      <c r="H651">
        <v>68.175159000000008</v>
      </c>
      <c r="I651" s="4">
        <v>4</v>
      </c>
      <c r="P651">
        <v>2</v>
      </c>
      <c r="Q651" t="str">
        <f>CONCATENATE(C651,E651,G651,I651)</f>
        <v>14</v>
      </c>
    </row>
    <row r="652" spans="1:17" x14ac:dyDescent="0.25">
      <c r="A652">
        <v>651</v>
      </c>
      <c r="B652">
        <v>61.065635</v>
      </c>
      <c r="C652" s="5">
        <v>1</v>
      </c>
      <c r="H652">
        <v>68.207897000000003</v>
      </c>
      <c r="I652" s="4">
        <v>4</v>
      </c>
      <c r="P652">
        <v>2</v>
      </c>
      <c r="Q652" t="str">
        <f>CONCATENATE(C652,E652,G652,I652)</f>
        <v>14</v>
      </c>
    </row>
    <row r="653" spans="1:17" x14ac:dyDescent="0.25">
      <c r="A653">
        <v>652</v>
      </c>
      <c r="B653">
        <v>61.032581</v>
      </c>
      <c r="C653" s="5">
        <v>1</v>
      </c>
      <c r="H653">
        <v>68.227893999999992</v>
      </c>
      <c r="I653" s="4">
        <v>4</v>
      </c>
      <c r="P653">
        <v>2</v>
      </c>
      <c r="Q653" t="str">
        <f>CONCATENATE(C653,E653,G653,I653)</f>
        <v>14</v>
      </c>
    </row>
    <row r="654" spans="1:17" x14ac:dyDescent="0.25">
      <c r="A654">
        <v>653</v>
      </c>
      <c r="B654">
        <v>61.017425000000003</v>
      </c>
      <c r="C654" s="5">
        <v>1</v>
      </c>
      <c r="H654">
        <v>68.268055000000004</v>
      </c>
      <c r="I654" s="4">
        <v>4</v>
      </c>
      <c r="P654">
        <v>2</v>
      </c>
      <c r="Q654" t="str">
        <f>CONCATENATE(C654,E654,G654,I654)</f>
        <v>14</v>
      </c>
    </row>
    <row r="655" spans="1:17" x14ac:dyDescent="0.25">
      <c r="A655">
        <v>654</v>
      </c>
      <c r="B655">
        <v>61.049156000000004</v>
      </c>
      <c r="C655" s="5">
        <v>1</v>
      </c>
      <c r="F655">
        <v>64.284050000000008</v>
      </c>
      <c r="G655" s="3">
        <v>3</v>
      </c>
      <c r="H655">
        <v>68.213051000000007</v>
      </c>
      <c r="I655" s="4">
        <v>4</v>
      </c>
      <c r="P655">
        <v>3</v>
      </c>
      <c r="Q655" t="str">
        <f>CONCATENATE(C655,E655,G655,I655)</f>
        <v>134</v>
      </c>
    </row>
    <row r="656" spans="1:17" x14ac:dyDescent="0.25">
      <c r="A656">
        <v>655</v>
      </c>
      <c r="F656">
        <v>64.300583000000003</v>
      </c>
      <c r="G656" s="3">
        <v>3</v>
      </c>
      <c r="H656">
        <v>68.253101000000001</v>
      </c>
      <c r="I656" s="4">
        <v>4</v>
      </c>
      <c r="P656">
        <v>2</v>
      </c>
      <c r="Q656" t="str">
        <f>CONCATENATE(C656,E656,G656,I656)</f>
        <v>34</v>
      </c>
    </row>
    <row r="657" spans="1:17" x14ac:dyDescent="0.25">
      <c r="A657">
        <v>656</v>
      </c>
      <c r="F657">
        <v>64.290160999999998</v>
      </c>
      <c r="G657" s="3">
        <v>3</v>
      </c>
      <c r="H657">
        <v>68.234366999999992</v>
      </c>
      <c r="I657" s="4">
        <v>4</v>
      </c>
      <c r="P657">
        <v>2</v>
      </c>
      <c r="Q657" t="str">
        <f>CONCATENATE(C657,E657,G657,I657)</f>
        <v>34</v>
      </c>
    </row>
    <row r="658" spans="1:17" x14ac:dyDescent="0.25">
      <c r="A658">
        <v>657</v>
      </c>
      <c r="F658">
        <v>64.264789000000007</v>
      </c>
      <c r="G658" s="3">
        <v>3</v>
      </c>
      <c r="H658">
        <v>68.154052000000007</v>
      </c>
      <c r="I658" s="4">
        <v>4</v>
      </c>
      <c r="P658">
        <v>2</v>
      </c>
      <c r="Q658" t="str">
        <f>CONCATENATE(C658,E658,G658,I658)</f>
        <v>34</v>
      </c>
    </row>
    <row r="659" spans="1:17" x14ac:dyDescent="0.25">
      <c r="A659">
        <v>658</v>
      </c>
      <c r="F659">
        <v>64.267689000000004</v>
      </c>
      <c r="G659" s="3">
        <v>3</v>
      </c>
      <c r="H659">
        <v>68.154052000000007</v>
      </c>
      <c r="I659" s="4">
        <v>4</v>
      </c>
      <c r="P659">
        <v>2</v>
      </c>
      <c r="Q659" t="str">
        <f>CONCATENATE(C659,E659,G659,I659)</f>
        <v>34</v>
      </c>
    </row>
    <row r="660" spans="1:17" x14ac:dyDescent="0.25">
      <c r="A660">
        <v>659</v>
      </c>
      <c r="F660">
        <v>64.279155000000003</v>
      </c>
      <c r="G660" s="3">
        <v>3</v>
      </c>
      <c r="P660">
        <v>1</v>
      </c>
      <c r="Q660" t="str">
        <f>CONCATENATE(C660,E660,G660,I660)</f>
        <v>3</v>
      </c>
    </row>
    <row r="661" spans="1:17" x14ac:dyDescent="0.25">
      <c r="A661">
        <v>660</v>
      </c>
      <c r="D661">
        <v>46.520420000000001</v>
      </c>
      <c r="E661" s="2">
        <v>2</v>
      </c>
      <c r="F661">
        <v>64.274104999999992</v>
      </c>
      <c r="G661" s="3">
        <v>3</v>
      </c>
      <c r="P661">
        <v>2</v>
      </c>
      <c r="Q661" t="str">
        <f>CONCATENATE(C661,E661,G661,I661)</f>
        <v>23</v>
      </c>
    </row>
    <row r="662" spans="1:17" x14ac:dyDescent="0.25">
      <c r="A662">
        <v>661</v>
      </c>
      <c r="D662">
        <v>46.482792000000003</v>
      </c>
      <c r="E662" s="2">
        <v>2</v>
      </c>
      <c r="F662">
        <v>64.284050000000008</v>
      </c>
      <c r="G662" s="3">
        <v>3</v>
      </c>
      <c r="P662">
        <v>2</v>
      </c>
      <c r="Q662" t="str">
        <f>CONCATENATE(C662,E662,G662,I662)</f>
        <v>23</v>
      </c>
    </row>
    <row r="663" spans="1:17" x14ac:dyDescent="0.25">
      <c r="A663">
        <v>662</v>
      </c>
      <c r="D663">
        <v>46.462791000000003</v>
      </c>
      <c r="E663" s="2">
        <v>2</v>
      </c>
      <c r="F663">
        <v>64.284050000000008</v>
      </c>
      <c r="G663" s="3">
        <v>3</v>
      </c>
      <c r="P663">
        <v>2</v>
      </c>
      <c r="Q663" t="str">
        <f>CONCATENATE(C663,E663,G663,I663)</f>
        <v>23</v>
      </c>
    </row>
    <row r="664" spans="1:17" x14ac:dyDescent="0.25">
      <c r="A664">
        <v>663</v>
      </c>
      <c r="D664">
        <v>46.449790999999998</v>
      </c>
      <c r="E664" s="2">
        <v>2</v>
      </c>
      <c r="P664">
        <v>1</v>
      </c>
      <c r="Q664" t="str">
        <f>CONCATENATE(C664,E664,G664,I664)</f>
        <v>2</v>
      </c>
    </row>
    <row r="665" spans="1:17" x14ac:dyDescent="0.25">
      <c r="A665">
        <v>664</v>
      </c>
      <c r="D665">
        <v>46.444789999999998</v>
      </c>
      <c r="E665" s="2">
        <v>2</v>
      </c>
      <c r="P665">
        <v>1</v>
      </c>
      <c r="Q665" t="str">
        <f>CONCATENATE(C665,E665,G665,I665)</f>
        <v>2</v>
      </c>
    </row>
    <row r="666" spans="1:17" x14ac:dyDescent="0.25">
      <c r="A666">
        <v>665</v>
      </c>
      <c r="D666">
        <v>46.439422</v>
      </c>
      <c r="E666" s="2">
        <v>2</v>
      </c>
      <c r="P666">
        <v>1</v>
      </c>
      <c r="Q666" t="str">
        <f>CONCATENATE(C666,E666,G666,I666)</f>
        <v>2</v>
      </c>
    </row>
    <row r="667" spans="1:17" x14ac:dyDescent="0.25">
      <c r="A667">
        <v>666</v>
      </c>
      <c r="D667">
        <v>46.453422000000003</v>
      </c>
      <c r="E667" s="2">
        <v>2</v>
      </c>
      <c r="P667">
        <v>1</v>
      </c>
      <c r="Q667" t="str">
        <f>CONCATENATE(C667,E667,G667,I667)</f>
        <v>2</v>
      </c>
    </row>
    <row r="668" spans="1:17" x14ac:dyDescent="0.25">
      <c r="A668">
        <v>667</v>
      </c>
      <c r="D668">
        <v>46.427685000000004</v>
      </c>
      <c r="E668" s="2">
        <v>2</v>
      </c>
      <c r="P668">
        <v>1</v>
      </c>
      <c r="Q668" t="str">
        <f>CONCATENATE(C668,E668,G668,I668)</f>
        <v>2</v>
      </c>
    </row>
    <row r="669" spans="1:17" x14ac:dyDescent="0.25">
      <c r="A669">
        <v>668</v>
      </c>
      <c r="D669">
        <v>46.509002000000002</v>
      </c>
      <c r="E669" s="2">
        <v>2</v>
      </c>
      <c r="P669">
        <v>1</v>
      </c>
      <c r="Q669" t="str">
        <f>CONCATENATE(C669,E669,G669,I669)</f>
        <v>2</v>
      </c>
    </row>
    <row r="670" spans="1:17" x14ac:dyDescent="0.25">
      <c r="A670">
        <v>669</v>
      </c>
      <c r="D670">
        <v>46.509002000000002</v>
      </c>
      <c r="E670" s="2">
        <v>2</v>
      </c>
      <c r="P670">
        <v>1</v>
      </c>
      <c r="Q670" t="str">
        <f>CONCATENATE(C670,E670,G670,I670)</f>
        <v>2</v>
      </c>
    </row>
    <row r="671" spans="1:17" x14ac:dyDescent="0.25">
      <c r="A671">
        <v>670</v>
      </c>
      <c r="B671">
        <v>35.681264999999996</v>
      </c>
      <c r="C671" s="5">
        <v>1</v>
      </c>
      <c r="P671">
        <v>1</v>
      </c>
      <c r="Q671" t="str">
        <f>CONCATENATE(C671,E671,G671,I671)</f>
        <v>1</v>
      </c>
    </row>
    <row r="672" spans="1:17" x14ac:dyDescent="0.25">
      <c r="A672">
        <v>671</v>
      </c>
      <c r="B672">
        <v>35.679001</v>
      </c>
      <c r="C672" s="5">
        <v>1</v>
      </c>
      <c r="P672">
        <v>1</v>
      </c>
      <c r="Q672" t="str">
        <f>CONCATENATE(C672,E672,G672,I672)</f>
        <v>1</v>
      </c>
    </row>
    <row r="673" spans="1:17" x14ac:dyDescent="0.25">
      <c r="A673">
        <v>672</v>
      </c>
      <c r="B673">
        <v>35.682316</v>
      </c>
      <c r="C673" s="5">
        <v>1</v>
      </c>
      <c r="P673">
        <v>1</v>
      </c>
      <c r="Q673" t="str">
        <f>CONCATENATE(C673,E673,G673,I673)</f>
        <v>1</v>
      </c>
    </row>
    <row r="674" spans="1:17" x14ac:dyDescent="0.25">
      <c r="A674">
        <v>673</v>
      </c>
      <c r="B674">
        <v>35.660423000000002</v>
      </c>
      <c r="C674" s="5">
        <v>1</v>
      </c>
      <c r="H674">
        <v>43.327213</v>
      </c>
      <c r="I674" s="4">
        <v>4</v>
      </c>
      <c r="P674">
        <v>2</v>
      </c>
      <c r="Q674" t="str">
        <f>CONCATENATE(C674,E674,G674,I674)</f>
        <v>14</v>
      </c>
    </row>
    <row r="675" spans="1:17" x14ac:dyDescent="0.25">
      <c r="A675">
        <v>674</v>
      </c>
      <c r="B675">
        <v>35.660949000000002</v>
      </c>
      <c r="C675" s="5">
        <v>1</v>
      </c>
      <c r="H675">
        <v>43.274528000000004</v>
      </c>
      <c r="I675" s="4">
        <v>4</v>
      </c>
      <c r="P675">
        <v>2</v>
      </c>
      <c r="Q675" t="str">
        <f>CONCATENATE(C675,E675,G675,I675)</f>
        <v>14</v>
      </c>
    </row>
    <row r="676" spans="1:17" x14ac:dyDescent="0.25">
      <c r="A676">
        <v>675</v>
      </c>
      <c r="B676">
        <v>35.674579000000001</v>
      </c>
      <c r="C676" s="5">
        <v>1</v>
      </c>
      <c r="H676">
        <v>43.332317000000003</v>
      </c>
      <c r="I676" s="4">
        <v>4</v>
      </c>
      <c r="P676">
        <v>2</v>
      </c>
      <c r="Q676" t="str">
        <f>CONCATENATE(C676,E676,G676,I676)</f>
        <v>14</v>
      </c>
    </row>
    <row r="677" spans="1:17" x14ac:dyDescent="0.25">
      <c r="A677">
        <v>676</v>
      </c>
      <c r="B677">
        <v>35.623159000000001</v>
      </c>
      <c r="C677" s="5">
        <v>1</v>
      </c>
      <c r="H677">
        <v>43.340687000000003</v>
      </c>
      <c r="I677" s="4">
        <v>4</v>
      </c>
      <c r="P677">
        <v>2</v>
      </c>
      <c r="Q677" t="str">
        <f>CONCATENATE(C677,E677,G677,I677)</f>
        <v>14</v>
      </c>
    </row>
    <row r="678" spans="1:17" x14ac:dyDescent="0.25">
      <c r="A678">
        <v>677</v>
      </c>
      <c r="B678">
        <v>35.629525999999998</v>
      </c>
      <c r="C678" s="5">
        <v>1</v>
      </c>
      <c r="H678">
        <v>43.366474000000004</v>
      </c>
      <c r="I678" s="4">
        <v>4</v>
      </c>
      <c r="P678">
        <v>2</v>
      </c>
      <c r="Q678" t="str">
        <f>CONCATENATE(C678,E678,G678,I678)</f>
        <v>14</v>
      </c>
    </row>
    <row r="679" spans="1:17" x14ac:dyDescent="0.25">
      <c r="A679">
        <v>678</v>
      </c>
      <c r="B679">
        <v>35.647108000000003</v>
      </c>
      <c r="C679" s="5">
        <v>1</v>
      </c>
      <c r="F679">
        <v>37.751159000000001</v>
      </c>
      <c r="G679" s="3">
        <v>3</v>
      </c>
      <c r="H679">
        <v>43.337420999999999</v>
      </c>
      <c r="I679" s="4">
        <v>4</v>
      </c>
      <c r="P679">
        <v>3</v>
      </c>
      <c r="Q679" t="str">
        <f>CONCATENATE(C679,E679,G679,I679)</f>
        <v>134</v>
      </c>
    </row>
    <row r="680" spans="1:17" x14ac:dyDescent="0.25">
      <c r="A680">
        <v>679</v>
      </c>
      <c r="B680">
        <v>35.647108000000003</v>
      </c>
      <c r="C680" s="5">
        <v>1</v>
      </c>
      <c r="F680">
        <v>37.817791</v>
      </c>
      <c r="G680" s="3">
        <v>3</v>
      </c>
      <c r="H680">
        <v>43.350211999999999</v>
      </c>
      <c r="I680" s="4">
        <v>4</v>
      </c>
      <c r="P680">
        <v>3</v>
      </c>
      <c r="Q680" t="str">
        <f>CONCATENATE(C680,E680,G680,I680)</f>
        <v>134</v>
      </c>
    </row>
    <row r="681" spans="1:17" x14ac:dyDescent="0.25">
      <c r="A681">
        <v>680</v>
      </c>
      <c r="F681">
        <v>37.781262999999996</v>
      </c>
      <c r="G681" s="3">
        <v>3</v>
      </c>
      <c r="H681">
        <v>43.389526000000004</v>
      </c>
      <c r="I681" s="4">
        <v>4</v>
      </c>
      <c r="P681">
        <v>2</v>
      </c>
      <c r="Q681" t="str">
        <f>CONCATENATE(C681,E681,G681,I681)</f>
        <v>34</v>
      </c>
    </row>
    <row r="682" spans="1:17" x14ac:dyDescent="0.25">
      <c r="A682">
        <v>681</v>
      </c>
      <c r="F682">
        <v>37.803370999999999</v>
      </c>
      <c r="G682" s="3">
        <v>3</v>
      </c>
      <c r="H682">
        <v>43.368686000000004</v>
      </c>
      <c r="I682" s="4">
        <v>4</v>
      </c>
      <c r="P682">
        <v>2</v>
      </c>
      <c r="Q682" t="str">
        <f>CONCATENATE(C682,E682,G682,I682)</f>
        <v>34</v>
      </c>
    </row>
    <row r="683" spans="1:17" x14ac:dyDescent="0.25">
      <c r="A683">
        <v>682</v>
      </c>
      <c r="D683">
        <v>23.539686000000003</v>
      </c>
      <c r="E683" s="2">
        <v>2</v>
      </c>
      <c r="F683">
        <v>37.806630999999996</v>
      </c>
      <c r="G683" s="3">
        <v>3</v>
      </c>
      <c r="H683">
        <v>43.350948000000002</v>
      </c>
      <c r="I683" s="4">
        <v>4</v>
      </c>
      <c r="P683">
        <v>3</v>
      </c>
      <c r="Q683" t="str">
        <f>CONCATENATE(C683,E683,G683,I683)</f>
        <v>234</v>
      </c>
    </row>
    <row r="684" spans="1:17" x14ac:dyDescent="0.25">
      <c r="A684">
        <v>683</v>
      </c>
      <c r="D684">
        <v>23.471685000000001</v>
      </c>
      <c r="E684" s="2">
        <v>2</v>
      </c>
      <c r="F684">
        <v>37.784369999999996</v>
      </c>
      <c r="G684" s="3">
        <v>3</v>
      </c>
      <c r="P684">
        <v>2</v>
      </c>
      <c r="Q684" t="str">
        <f>CONCATENATE(C684,E684,G684,I684)</f>
        <v>23</v>
      </c>
    </row>
    <row r="685" spans="1:17" x14ac:dyDescent="0.25">
      <c r="A685">
        <v>684</v>
      </c>
      <c r="D685">
        <v>23.485106999999999</v>
      </c>
      <c r="E685" s="2">
        <v>2</v>
      </c>
      <c r="F685">
        <v>37.787264</v>
      </c>
      <c r="G685" s="3">
        <v>3</v>
      </c>
      <c r="P685">
        <v>2</v>
      </c>
      <c r="Q685" t="str">
        <f>CONCATENATE(C685,E685,G685,I685)</f>
        <v>23</v>
      </c>
    </row>
    <row r="686" spans="1:17" x14ac:dyDescent="0.25">
      <c r="A686">
        <v>685</v>
      </c>
      <c r="D686">
        <v>23.506948000000001</v>
      </c>
      <c r="E686" s="2">
        <v>2</v>
      </c>
      <c r="F686">
        <v>37.784107000000006</v>
      </c>
      <c r="G686" s="3">
        <v>3</v>
      </c>
      <c r="P686">
        <v>2</v>
      </c>
      <c r="Q686" t="str">
        <f>CONCATENATE(C686,E686,G686,I686)</f>
        <v>23</v>
      </c>
    </row>
    <row r="687" spans="1:17" x14ac:dyDescent="0.25">
      <c r="A687">
        <v>686</v>
      </c>
      <c r="D687">
        <v>23.502634</v>
      </c>
      <c r="E687" s="2">
        <v>2</v>
      </c>
      <c r="F687">
        <v>37.792160000000003</v>
      </c>
      <c r="G687" s="3">
        <v>3</v>
      </c>
      <c r="P687">
        <v>2</v>
      </c>
      <c r="Q687" t="str">
        <f>CONCATENATE(C687,E687,G687,I687)</f>
        <v>23</v>
      </c>
    </row>
    <row r="688" spans="1:17" x14ac:dyDescent="0.25">
      <c r="A688">
        <v>687</v>
      </c>
      <c r="D688">
        <v>23.506475000000002</v>
      </c>
      <c r="E688" s="2">
        <v>2</v>
      </c>
      <c r="F688">
        <v>37.796686000000001</v>
      </c>
      <c r="G688" s="3">
        <v>3</v>
      </c>
      <c r="P688">
        <v>2</v>
      </c>
      <c r="Q688" t="str">
        <f>CONCATENATE(C688,E688,G688,I688)</f>
        <v>23</v>
      </c>
    </row>
    <row r="689" spans="1:17" x14ac:dyDescent="0.25">
      <c r="A689">
        <v>688</v>
      </c>
      <c r="D689">
        <v>23.487527999999998</v>
      </c>
      <c r="E689" s="2">
        <v>2</v>
      </c>
      <c r="F689">
        <v>37.751159000000001</v>
      </c>
      <c r="G689" s="3">
        <v>3</v>
      </c>
      <c r="P689">
        <v>2</v>
      </c>
      <c r="Q689" t="str">
        <f>CONCATENATE(C689,E689,G689,I689)</f>
        <v>23</v>
      </c>
    </row>
    <row r="690" spans="1:17" x14ac:dyDescent="0.25">
      <c r="A690">
        <v>689</v>
      </c>
      <c r="D690">
        <v>23.493948000000003</v>
      </c>
      <c r="E690" s="2">
        <v>2</v>
      </c>
      <c r="P690">
        <v>1</v>
      </c>
      <c r="Q690" t="str">
        <f>CONCATENATE(C690,E690,G690,I690)</f>
        <v>2</v>
      </c>
    </row>
    <row r="691" spans="1:17" x14ac:dyDescent="0.25">
      <c r="A691">
        <v>690</v>
      </c>
      <c r="D691">
        <v>23.519159000000002</v>
      </c>
      <c r="E691" s="2">
        <v>2</v>
      </c>
      <c r="P691">
        <v>1</v>
      </c>
      <c r="Q691" t="str">
        <f>CONCATENATE(C691,E691,G691,I691)</f>
        <v>2</v>
      </c>
    </row>
    <row r="692" spans="1:17" x14ac:dyDescent="0.25">
      <c r="A692">
        <v>691</v>
      </c>
      <c r="D692">
        <v>23.516947999999999</v>
      </c>
      <c r="E692" s="2">
        <v>2</v>
      </c>
      <c r="P692">
        <v>1</v>
      </c>
      <c r="Q692" t="str">
        <f>CONCATENATE(C692,E692,G692,I692)</f>
        <v>2</v>
      </c>
    </row>
    <row r="693" spans="1:17" x14ac:dyDescent="0.25">
      <c r="A693">
        <v>692</v>
      </c>
      <c r="D693">
        <v>23.489843</v>
      </c>
      <c r="E693" s="2">
        <v>2</v>
      </c>
      <c r="P693">
        <v>1</v>
      </c>
      <c r="Q693" t="str">
        <f>CONCATENATE(C693,E693,G693,I693)</f>
        <v>2</v>
      </c>
    </row>
    <row r="694" spans="1:17" x14ac:dyDescent="0.25">
      <c r="A694">
        <v>693</v>
      </c>
      <c r="B694">
        <v>16.831318000000003</v>
      </c>
      <c r="C694" s="5">
        <v>1</v>
      </c>
      <c r="D694">
        <v>23.539686000000003</v>
      </c>
      <c r="E694" s="2">
        <v>2</v>
      </c>
      <c r="P694">
        <v>2</v>
      </c>
      <c r="Q694" t="str">
        <f>CONCATENATE(C694,E694,G694,I694)</f>
        <v>12</v>
      </c>
    </row>
    <row r="695" spans="1:17" x14ac:dyDescent="0.25">
      <c r="A695">
        <v>694</v>
      </c>
      <c r="B695">
        <v>16.763580000000005</v>
      </c>
      <c r="C695" s="5">
        <v>1</v>
      </c>
      <c r="D695">
        <v>23.539686000000003</v>
      </c>
      <c r="E695" s="2">
        <v>2</v>
      </c>
      <c r="P695">
        <v>2</v>
      </c>
      <c r="Q695" t="str">
        <f>CONCATENATE(C695,E695,G695,I695)</f>
        <v>12</v>
      </c>
    </row>
    <row r="696" spans="1:17" x14ac:dyDescent="0.25">
      <c r="A696">
        <v>695</v>
      </c>
      <c r="B696">
        <v>16.809949000000003</v>
      </c>
      <c r="C696" s="5">
        <v>1</v>
      </c>
      <c r="P696">
        <v>1</v>
      </c>
      <c r="Q696" t="str">
        <f>CONCATENATE(C696,E696,G696,I696)</f>
        <v>1</v>
      </c>
    </row>
    <row r="697" spans="1:17" x14ac:dyDescent="0.25">
      <c r="A697">
        <v>696</v>
      </c>
      <c r="B697">
        <v>16.817737999999999</v>
      </c>
      <c r="C697" s="5">
        <v>1</v>
      </c>
      <c r="J697">
        <v>38.464317000000001</v>
      </c>
      <c r="K697" t="s">
        <v>22</v>
      </c>
      <c r="Q697" t="str">
        <f>CONCATENATE(C697,E697,G697,I697)</f>
        <v>1</v>
      </c>
    </row>
    <row r="698" spans="1:17" x14ac:dyDescent="0.25">
      <c r="A698">
        <v>697</v>
      </c>
      <c r="Q698" t="str">
        <f>CONCATENATE(C698,E698,G698,I698)</f>
        <v/>
      </c>
    </row>
    <row r="699" spans="1:17" x14ac:dyDescent="0.25">
      <c r="A699">
        <v>698</v>
      </c>
      <c r="J699">
        <v>235.267866</v>
      </c>
      <c r="K699" t="s">
        <v>22</v>
      </c>
      <c r="Q699" t="str">
        <f>CONCATENATE(C699,E699,G699,I699)</f>
        <v/>
      </c>
    </row>
    <row r="700" spans="1:17" x14ac:dyDescent="0.25">
      <c r="A700">
        <v>699</v>
      </c>
      <c r="B700">
        <v>241.692972</v>
      </c>
      <c r="C700" s="5">
        <v>1</v>
      </c>
      <c r="P700">
        <v>1</v>
      </c>
      <c r="Q700" t="str">
        <f>CONCATENATE(C700,E700,G700,I700)</f>
        <v>1</v>
      </c>
    </row>
    <row r="701" spans="1:17" x14ac:dyDescent="0.25">
      <c r="A701">
        <v>700</v>
      </c>
      <c r="B701">
        <v>241.71406300000001</v>
      </c>
      <c r="C701" s="5">
        <v>1</v>
      </c>
      <c r="P701">
        <v>1</v>
      </c>
      <c r="Q701" t="str">
        <f>CONCATENATE(C701,E701,G701,I701)</f>
        <v>1</v>
      </c>
    </row>
    <row r="702" spans="1:17" x14ac:dyDescent="0.25">
      <c r="A702">
        <v>701</v>
      </c>
      <c r="B702">
        <v>241.66682399999999</v>
      </c>
      <c r="C702" s="5">
        <v>1</v>
      </c>
      <c r="P702">
        <v>1</v>
      </c>
      <c r="Q702" t="str">
        <f>CONCATENATE(C702,E702,G702,I702)</f>
        <v>1</v>
      </c>
    </row>
    <row r="703" spans="1:17" x14ac:dyDescent="0.25">
      <c r="A703">
        <v>702</v>
      </c>
      <c r="B703">
        <v>241.71812599999998</v>
      </c>
      <c r="C703" s="5">
        <v>1</v>
      </c>
      <c r="P703">
        <v>1</v>
      </c>
      <c r="Q703" t="str">
        <f>CONCATENATE(C703,E703,G703,I703)</f>
        <v>1</v>
      </c>
    </row>
    <row r="704" spans="1:17" x14ac:dyDescent="0.25">
      <c r="A704">
        <v>703</v>
      </c>
      <c r="B704">
        <v>241.70968999999999</v>
      </c>
      <c r="C704" s="5">
        <v>1</v>
      </c>
      <c r="P704">
        <v>1</v>
      </c>
      <c r="Q704" t="str">
        <f>CONCATENATE(C704,E704,G704,I704)</f>
        <v>1</v>
      </c>
    </row>
    <row r="705" spans="1:17" x14ac:dyDescent="0.25">
      <c r="A705">
        <v>704</v>
      </c>
      <c r="B705">
        <v>241.706459</v>
      </c>
      <c r="C705" s="5">
        <v>1</v>
      </c>
      <c r="P705">
        <v>1</v>
      </c>
      <c r="Q705" t="str">
        <f>CONCATENATE(C705,E705,G705,I705)</f>
        <v>1</v>
      </c>
    </row>
    <row r="706" spans="1:17" x14ac:dyDescent="0.25">
      <c r="A706">
        <v>705</v>
      </c>
      <c r="B706">
        <v>241.710262</v>
      </c>
      <c r="C706" s="5">
        <v>1</v>
      </c>
      <c r="P706">
        <v>1</v>
      </c>
      <c r="Q706" t="str">
        <f>CONCATENATE(C706,E706,G706,I706)</f>
        <v>1</v>
      </c>
    </row>
    <row r="707" spans="1:17" x14ac:dyDescent="0.25">
      <c r="A707">
        <v>706</v>
      </c>
      <c r="B707">
        <v>241.68292</v>
      </c>
      <c r="C707" s="5">
        <v>1</v>
      </c>
      <c r="P707">
        <v>1</v>
      </c>
      <c r="Q707" t="str">
        <f>CONCATENATE(C707,E707,G707,I707)</f>
        <v>1</v>
      </c>
    </row>
    <row r="708" spans="1:17" x14ac:dyDescent="0.25">
      <c r="A708">
        <v>707</v>
      </c>
      <c r="B708">
        <v>241.74016</v>
      </c>
      <c r="C708" s="5">
        <v>1</v>
      </c>
      <c r="P708">
        <v>1</v>
      </c>
      <c r="Q708" t="str">
        <f>CONCATENATE(C708,E708,G708,I708)</f>
        <v>1</v>
      </c>
    </row>
    <row r="709" spans="1:17" x14ac:dyDescent="0.25">
      <c r="A709">
        <v>708</v>
      </c>
      <c r="B709">
        <v>241.75536700000001</v>
      </c>
      <c r="C709" s="5">
        <v>1</v>
      </c>
      <c r="P709">
        <v>1</v>
      </c>
      <c r="Q709" t="str">
        <f>CONCATENATE(C709,E709,G709,I709)</f>
        <v>1</v>
      </c>
    </row>
    <row r="710" spans="1:17" x14ac:dyDescent="0.25">
      <c r="A710">
        <v>709</v>
      </c>
      <c r="B710">
        <v>241.78468900000001</v>
      </c>
      <c r="C710" s="5">
        <v>1</v>
      </c>
      <c r="P710">
        <v>1</v>
      </c>
      <c r="Q710" t="str">
        <f>CONCATENATE(C710,E710,G710,I710)</f>
        <v>1</v>
      </c>
    </row>
    <row r="711" spans="1:17" x14ac:dyDescent="0.25">
      <c r="A711">
        <v>710</v>
      </c>
      <c r="B711">
        <v>241.692972</v>
      </c>
      <c r="C711" s="5">
        <v>1</v>
      </c>
      <c r="P711">
        <v>1</v>
      </c>
      <c r="Q711" t="str">
        <f>CONCATENATE(C711,E711,G711,I711)</f>
        <v>1</v>
      </c>
    </row>
    <row r="712" spans="1:17" x14ac:dyDescent="0.25">
      <c r="A712">
        <v>711</v>
      </c>
      <c r="B712">
        <v>241.692972</v>
      </c>
      <c r="C712" s="5">
        <v>1</v>
      </c>
      <c r="P712">
        <v>1</v>
      </c>
      <c r="Q712" t="str">
        <f>CONCATENATE(C712,E712,G712,I712)</f>
        <v>1</v>
      </c>
    </row>
    <row r="713" spans="1:17" x14ac:dyDescent="0.25">
      <c r="A713">
        <v>712</v>
      </c>
      <c r="F713">
        <v>242.122604</v>
      </c>
      <c r="G713" s="3">
        <v>3</v>
      </c>
      <c r="P713">
        <v>1</v>
      </c>
      <c r="Q713" t="str">
        <f>CONCATENATE(C713,E713,G713,I713)</f>
        <v>3</v>
      </c>
    </row>
    <row r="714" spans="1:17" x14ac:dyDescent="0.25">
      <c r="A714">
        <v>713</v>
      </c>
      <c r="F714">
        <v>242.111198</v>
      </c>
      <c r="G714" s="3">
        <v>3</v>
      </c>
      <c r="P714">
        <v>1</v>
      </c>
      <c r="Q714" t="str">
        <f>CONCATENATE(C714,E714,G714,I714)</f>
        <v>3</v>
      </c>
    </row>
    <row r="715" spans="1:17" x14ac:dyDescent="0.25">
      <c r="A715">
        <v>714</v>
      </c>
      <c r="F715">
        <v>242.14500000000001</v>
      </c>
      <c r="G715" s="3">
        <v>3</v>
      </c>
      <c r="P715">
        <v>1</v>
      </c>
      <c r="Q715" t="str">
        <f>CONCATENATE(C715,E715,G715,I715)</f>
        <v>3</v>
      </c>
    </row>
    <row r="716" spans="1:17" x14ac:dyDescent="0.25">
      <c r="A716">
        <v>715</v>
      </c>
      <c r="D716">
        <v>228.896928</v>
      </c>
      <c r="E716" s="2">
        <v>2</v>
      </c>
      <c r="F716">
        <v>242.11166900000001</v>
      </c>
      <c r="G716" s="3">
        <v>3</v>
      </c>
      <c r="P716">
        <v>2</v>
      </c>
      <c r="Q716" t="str">
        <f>CONCATENATE(C716,E716,G716,I716)</f>
        <v>23</v>
      </c>
    </row>
    <row r="717" spans="1:17" x14ac:dyDescent="0.25">
      <c r="A717">
        <v>716</v>
      </c>
      <c r="D717">
        <v>228.90224000000001</v>
      </c>
      <c r="E717" s="2">
        <v>2</v>
      </c>
      <c r="F717">
        <v>242.116094</v>
      </c>
      <c r="G717" s="3">
        <v>3</v>
      </c>
      <c r="P717">
        <v>2</v>
      </c>
      <c r="Q717" t="str">
        <f>CONCATENATE(C717,E717,G717,I717)</f>
        <v>23</v>
      </c>
    </row>
    <row r="718" spans="1:17" x14ac:dyDescent="0.25">
      <c r="A718">
        <v>717</v>
      </c>
      <c r="D718">
        <v>228.931511</v>
      </c>
      <c r="E718" s="2">
        <v>2</v>
      </c>
      <c r="F718">
        <v>242.07499999999999</v>
      </c>
      <c r="G718" s="3">
        <v>3</v>
      </c>
      <c r="P718">
        <v>2</v>
      </c>
      <c r="Q718" t="str">
        <f>CONCATENATE(C718,E718,G718,I718)</f>
        <v>23</v>
      </c>
    </row>
    <row r="719" spans="1:17" x14ac:dyDescent="0.25">
      <c r="A719">
        <v>718</v>
      </c>
      <c r="D719">
        <v>228.885469</v>
      </c>
      <c r="E719" s="2">
        <v>2</v>
      </c>
      <c r="F719">
        <v>242.050523</v>
      </c>
      <c r="G719" s="3">
        <v>3</v>
      </c>
      <c r="P719">
        <v>2</v>
      </c>
      <c r="Q719" t="str">
        <f>CONCATENATE(C719,E719,G719,I719)</f>
        <v>23</v>
      </c>
    </row>
    <row r="720" spans="1:17" x14ac:dyDescent="0.25">
      <c r="A720">
        <v>719</v>
      </c>
      <c r="D720">
        <v>228.92781400000001</v>
      </c>
      <c r="E720" s="2">
        <v>2</v>
      </c>
      <c r="F720">
        <v>242.090002</v>
      </c>
      <c r="G720" s="3">
        <v>3</v>
      </c>
      <c r="P720">
        <v>2</v>
      </c>
      <c r="Q720" t="str">
        <f>CONCATENATE(C720,E720,G720,I720)</f>
        <v>23</v>
      </c>
    </row>
    <row r="721" spans="1:17" x14ac:dyDescent="0.25">
      <c r="A721">
        <v>720</v>
      </c>
      <c r="D721">
        <v>228.93505300000001</v>
      </c>
      <c r="E721" s="2">
        <v>2</v>
      </c>
      <c r="F721">
        <v>242.054014</v>
      </c>
      <c r="G721" s="3">
        <v>3</v>
      </c>
      <c r="P721">
        <v>2</v>
      </c>
      <c r="Q721" t="str">
        <f>CONCATENATE(C721,E721,G721,I721)</f>
        <v>23</v>
      </c>
    </row>
    <row r="722" spans="1:17" x14ac:dyDescent="0.25">
      <c r="A722">
        <v>721</v>
      </c>
      <c r="D722">
        <v>228.92015799999999</v>
      </c>
      <c r="E722" s="2">
        <v>2</v>
      </c>
      <c r="F722">
        <v>242.122604</v>
      </c>
      <c r="G722" s="3">
        <v>3</v>
      </c>
      <c r="P722">
        <v>2</v>
      </c>
      <c r="Q722" t="str">
        <f>CONCATENATE(C722,E722,G722,I722)</f>
        <v>23</v>
      </c>
    </row>
    <row r="723" spans="1:17" x14ac:dyDescent="0.25">
      <c r="A723">
        <v>722</v>
      </c>
      <c r="D723">
        <v>228.94562500000001</v>
      </c>
      <c r="E723" s="2">
        <v>2</v>
      </c>
      <c r="F723">
        <v>242.122604</v>
      </c>
      <c r="G723" s="3">
        <v>3</v>
      </c>
      <c r="P723">
        <v>2</v>
      </c>
      <c r="Q723" t="str">
        <f>CONCATENATE(C723,E723,G723,I723)</f>
        <v>23</v>
      </c>
    </row>
    <row r="724" spans="1:17" x14ac:dyDescent="0.25">
      <c r="A724">
        <v>723</v>
      </c>
      <c r="D724">
        <v>228.87369899999999</v>
      </c>
      <c r="E724" s="2">
        <v>2</v>
      </c>
      <c r="P724">
        <v>1</v>
      </c>
      <c r="Q724" t="str">
        <f>CONCATENATE(C724,E724,G724,I724)</f>
        <v>2</v>
      </c>
    </row>
    <row r="725" spans="1:17" x14ac:dyDescent="0.25">
      <c r="A725">
        <v>724</v>
      </c>
      <c r="D725">
        <v>228.901928</v>
      </c>
      <c r="E725" s="2">
        <v>2</v>
      </c>
      <c r="P725">
        <v>1</v>
      </c>
      <c r="Q725" t="str">
        <f>CONCATENATE(C725,E725,G725,I725)</f>
        <v>2</v>
      </c>
    </row>
    <row r="726" spans="1:17" x14ac:dyDescent="0.25">
      <c r="A726">
        <v>725</v>
      </c>
      <c r="D726">
        <v>228.932241</v>
      </c>
      <c r="E726" s="2">
        <v>2</v>
      </c>
      <c r="P726">
        <v>1</v>
      </c>
      <c r="Q726" t="str">
        <f>CONCATENATE(C726,E726,G726,I726)</f>
        <v>2</v>
      </c>
    </row>
    <row r="727" spans="1:17" x14ac:dyDescent="0.25">
      <c r="A727">
        <v>726</v>
      </c>
      <c r="P727">
        <v>0</v>
      </c>
      <c r="Q727" t="str">
        <f>CONCATENATE(C727,E727,G727,I727)</f>
        <v/>
      </c>
    </row>
    <row r="728" spans="1:17" x14ac:dyDescent="0.25">
      <c r="A728">
        <v>727</v>
      </c>
      <c r="H728">
        <v>228.22562600000001</v>
      </c>
      <c r="I728" s="4">
        <v>4</v>
      </c>
      <c r="P728">
        <v>1</v>
      </c>
      <c r="Q728" t="str">
        <f>CONCATENATE(C728,E728,G728,I728)</f>
        <v>4</v>
      </c>
    </row>
    <row r="729" spans="1:17" x14ac:dyDescent="0.25">
      <c r="A729">
        <v>728</v>
      </c>
      <c r="H729">
        <v>228.197293</v>
      </c>
      <c r="I729" s="4">
        <v>4</v>
      </c>
      <c r="P729">
        <v>1</v>
      </c>
      <c r="Q729" t="str">
        <f>CONCATENATE(C729,E729,G729,I729)</f>
        <v>4</v>
      </c>
    </row>
    <row r="730" spans="1:17" x14ac:dyDescent="0.25">
      <c r="A730">
        <v>729</v>
      </c>
      <c r="B730">
        <v>217.855053</v>
      </c>
      <c r="C730" s="5">
        <v>1</v>
      </c>
      <c r="H730">
        <v>228.20854199999999</v>
      </c>
      <c r="I730" s="4">
        <v>4</v>
      </c>
      <c r="P730">
        <v>2</v>
      </c>
      <c r="Q730" t="str">
        <f>CONCATENATE(C730,E730,G730,I730)</f>
        <v>14</v>
      </c>
    </row>
    <row r="731" spans="1:17" x14ac:dyDescent="0.25">
      <c r="A731">
        <v>730</v>
      </c>
      <c r="B731">
        <v>217.79739599999999</v>
      </c>
      <c r="C731" s="5">
        <v>1</v>
      </c>
      <c r="H731">
        <v>228.19468799999999</v>
      </c>
      <c r="I731" s="4">
        <v>4</v>
      </c>
      <c r="P731">
        <v>2</v>
      </c>
      <c r="Q731" t="str">
        <f>CONCATENATE(C731,E731,G731,I731)</f>
        <v>14</v>
      </c>
    </row>
    <row r="732" spans="1:17" x14ac:dyDescent="0.25">
      <c r="A732">
        <v>731</v>
      </c>
      <c r="B732">
        <v>217.85677200000001</v>
      </c>
      <c r="C732" s="5">
        <v>1</v>
      </c>
      <c r="H732">
        <v>228.20796899999999</v>
      </c>
      <c r="I732" s="4">
        <v>4</v>
      </c>
      <c r="P732">
        <v>2</v>
      </c>
      <c r="Q732" t="str">
        <f>CONCATENATE(C732,E732,G732,I732)</f>
        <v>14</v>
      </c>
    </row>
    <row r="733" spans="1:17" x14ac:dyDescent="0.25">
      <c r="A733">
        <v>732</v>
      </c>
      <c r="B733">
        <v>217.83354199999999</v>
      </c>
      <c r="C733" s="5">
        <v>1</v>
      </c>
      <c r="H733">
        <v>228.24432300000001</v>
      </c>
      <c r="I733" s="4">
        <v>4</v>
      </c>
      <c r="P733">
        <v>2</v>
      </c>
      <c r="Q733" t="str">
        <f>CONCATENATE(C733,E733,G733,I733)</f>
        <v>14</v>
      </c>
    </row>
    <row r="734" spans="1:17" x14ac:dyDescent="0.25">
      <c r="A734">
        <v>733</v>
      </c>
      <c r="B734">
        <v>217.84812600000001</v>
      </c>
      <c r="C734" s="5">
        <v>1</v>
      </c>
      <c r="H734">
        <v>228.23000099999999</v>
      </c>
      <c r="I734" s="4">
        <v>4</v>
      </c>
      <c r="P734">
        <v>2</v>
      </c>
      <c r="Q734" t="str">
        <f>CONCATENATE(C734,E734,G734,I734)</f>
        <v>14</v>
      </c>
    </row>
    <row r="735" spans="1:17" x14ac:dyDescent="0.25">
      <c r="A735">
        <v>734</v>
      </c>
      <c r="B735">
        <v>217.84213600000001</v>
      </c>
      <c r="C735" s="5">
        <v>1</v>
      </c>
      <c r="H735">
        <v>228.19797</v>
      </c>
      <c r="I735" s="4">
        <v>4</v>
      </c>
      <c r="P735">
        <v>2</v>
      </c>
      <c r="Q735" t="str">
        <f>CONCATENATE(C735,E735,G735,I735)</f>
        <v>14</v>
      </c>
    </row>
    <row r="736" spans="1:17" x14ac:dyDescent="0.25">
      <c r="A736">
        <v>735</v>
      </c>
      <c r="B736">
        <v>217.84489600000001</v>
      </c>
      <c r="C736" s="5">
        <v>1</v>
      </c>
      <c r="H736">
        <v>228.14083399999998</v>
      </c>
      <c r="I736" s="4">
        <v>4</v>
      </c>
      <c r="P736">
        <v>2</v>
      </c>
      <c r="Q736" t="str">
        <f>CONCATENATE(C736,E736,G736,I736)</f>
        <v>14</v>
      </c>
    </row>
    <row r="737" spans="1:17" x14ac:dyDescent="0.25">
      <c r="A737">
        <v>736</v>
      </c>
      <c r="B737">
        <v>217.85817700000001</v>
      </c>
      <c r="C737" s="5">
        <v>1</v>
      </c>
      <c r="H737">
        <v>228.08072999999999</v>
      </c>
      <c r="I737" s="4">
        <v>4</v>
      </c>
      <c r="P737">
        <v>2</v>
      </c>
      <c r="Q737" t="str">
        <f>CONCATENATE(C737,E737,G737,I737)</f>
        <v>14</v>
      </c>
    </row>
    <row r="738" spans="1:17" x14ac:dyDescent="0.25">
      <c r="A738">
        <v>737</v>
      </c>
      <c r="B738">
        <v>217.816667</v>
      </c>
      <c r="C738" s="5">
        <v>1</v>
      </c>
      <c r="H738">
        <v>228.22562600000001</v>
      </c>
      <c r="I738" s="4">
        <v>4</v>
      </c>
      <c r="P738">
        <v>2</v>
      </c>
      <c r="Q738" t="str">
        <f>CONCATENATE(C738,E738,G738,I738)</f>
        <v>14</v>
      </c>
    </row>
    <row r="739" spans="1:17" x14ac:dyDescent="0.25">
      <c r="A739">
        <v>738</v>
      </c>
      <c r="B739">
        <v>217.817396</v>
      </c>
      <c r="C739" s="5">
        <v>1</v>
      </c>
      <c r="P739">
        <v>1</v>
      </c>
      <c r="Q739" t="str">
        <f>CONCATENATE(C739,E739,G739,I739)</f>
        <v>1</v>
      </c>
    </row>
    <row r="740" spans="1:17" x14ac:dyDescent="0.25">
      <c r="A740">
        <v>739</v>
      </c>
      <c r="B740">
        <v>217.855053</v>
      </c>
      <c r="C740" s="5">
        <v>1</v>
      </c>
      <c r="P740">
        <v>1</v>
      </c>
      <c r="Q740" t="str">
        <f>CONCATENATE(C740,E740,G740,I740)</f>
        <v>1</v>
      </c>
    </row>
    <row r="741" spans="1:17" x14ac:dyDescent="0.25">
      <c r="A741">
        <v>740</v>
      </c>
      <c r="D741">
        <v>208.06249099999999</v>
      </c>
      <c r="E741" s="2">
        <v>2</v>
      </c>
      <c r="P741">
        <v>1</v>
      </c>
      <c r="Q741" t="str">
        <f>CONCATENATE(C741,E741,G741,I741)</f>
        <v>2</v>
      </c>
    </row>
    <row r="742" spans="1:17" x14ac:dyDescent="0.25">
      <c r="A742">
        <v>741</v>
      </c>
      <c r="D742">
        <v>208.10009600000001</v>
      </c>
      <c r="E742" s="2">
        <v>2</v>
      </c>
      <c r="P742">
        <v>1</v>
      </c>
      <c r="Q742" t="str">
        <f>CONCATENATE(C742,E742,G742,I742)</f>
        <v>2</v>
      </c>
    </row>
    <row r="743" spans="1:17" x14ac:dyDescent="0.25">
      <c r="A743">
        <v>742</v>
      </c>
      <c r="D743">
        <v>208.076536</v>
      </c>
      <c r="E743" s="2">
        <v>2</v>
      </c>
      <c r="F743">
        <v>217.49046899999999</v>
      </c>
      <c r="G743" s="3">
        <v>3</v>
      </c>
      <c r="P743">
        <v>2</v>
      </c>
      <c r="Q743" t="str">
        <f>CONCATENATE(C743,E743,G743,I743)</f>
        <v>23</v>
      </c>
    </row>
    <row r="744" spans="1:17" x14ac:dyDescent="0.25">
      <c r="A744">
        <v>743</v>
      </c>
      <c r="D744">
        <v>208.062388</v>
      </c>
      <c r="E744" s="2">
        <v>2</v>
      </c>
      <c r="F744">
        <v>217.50609399999999</v>
      </c>
      <c r="G744" s="3">
        <v>3</v>
      </c>
      <c r="P744">
        <v>2</v>
      </c>
      <c r="Q744" t="str">
        <f>CONCATENATE(C744,E744,G744,I744)</f>
        <v>23</v>
      </c>
    </row>
    <row r="745" spans="1:17" x14ac:dyDescent="0.25">
      <c r="A745">
        <v>744</v>
      </c>
      <c r="D745">
        <v>208.064459</v>
      </c>
      <c r="E745" s="2">
        <v>2</v>
      </c>
      <c r="F745">
        <v>217.47874999999999</v>
      </c>
      <c r="G745" s="3">
        <v>3</v>
      </c>
      <c r="P745">
        <v>2</v>
      </c>
      <c r="Q745" t="str">
        <f>CONCATENATE(C745,E745,G745,I745)</f>
        <v>23</v>
      </c>
    </row>
    <row r="746" spans="1:17" x14ac:dyDescent="0.25">
      <c r="A746">
        <v>745</v>
      </c>
      <c r="D746">
        <v>208.07834099999999</v>
      </c>
      <c r="E746" s="2">
        <v>2</v>
      </c>
      <c r="F746">
        <v>217.44708399999999</v>
      </c>
      <c r="G746" s="3">
        <v>3</v>
      </c>
      <c r="P746">
        <v>2</v>
      </c>
      <c r="Q746" t="str">
        <f>CONCATENATE(C746,E746,G746,I746)</f>
        <v>23</v>
      </c>
    </row>
    <row r="747" spans="1:17" x14ac:dyDescent="0.25">
      <c r="A747">
        <v>746</v>
      </c>
      <c r="D747">
        <v>208.08328799999998</v>
      </c>
      <c r="E747" s="2">
        <v>2</v>
      </c>
      <c r="F747">
        <v>217.536823</v>
      </c>
      <c r="G747" s="3">
        <v>3</v>
      </c>
      <c r="P747">
        <v>2</v>
      </c>
      <c r="Q747" t="str">
        <f>CONCATENATE(C747,E747,G747,I747)</f>
        <v>23</v>
      </c>
    </row>
    <row r="748" spans="1:17" x14ac:dyDescent="0.25">
      <c r="A748">
        <v>747</v>
      </c>
      <c r="D748">
        <v>208.05105800000001</v>
      </c>
      <c r="E748" s="2">
        <v>2</v>
      </c>
      <c r="F748">
        <v>217.53156300000001</v>
      </c>
      <c r="G748" s="3">
        <v>3</v>
      </c>
      <c r="P748">
        <v>2</v>
      </c>
      <c r="Q748" t="str">
        <f>CONCATENATE(C748,E748,G748,I748)</f>
        <v>23</v>
      </c>
    </row>
    <row r="749" spans="1:17" x14ac:dyDescent="0.25">
      <c r="A749">
        <v>748</v>
      </c>
      <c r="D749">
        <v>208.07563199999998</v>
      </c>
      <c r="E749" s="2">
        <v>2</v>
      </c>
      <c r="F749">
        <v>217.44604200000001</v>
      </c>
      <c r="G749" s="3">
        <v>3</v>
      </c>
      <c r="P749">
        <v>2</v>
      </c>
      <c r="Q749" t="str">
        <f>CONCATENATE(C749,E749,G749,I749)</f>
        <v>23</v>
      </c>
    </row>
    <row r="750" spans="1:17" x14ac:dyDescent="0.25">
      <c r="A750">
        <v>749</v>
      </c>
      <c r="D750">
        <v>208.07978299999999</v>
      </c>
      <c r="E750" s="2">
        <v>2</v>
      </c>
      <c r="F750">
        <v>217.470157</v>
      </c>
      <c r="G750" s="3">
        <v>3</v>
      </c>
      <c r="P750">
        <v>2</v>
      </c>
      <c r="Q750" t="str">
        <f>CONCATENATE(C750,E750,G750,I750)</f>
        <v>23</v>
      </c>
    </row>
    <row r="751" spans="1:17" x14ac:dyDescent="0.25">
      <c r="A751">
        <v>750</v>
      </c>
      <c r="D751">
        <v>208.06249099999999</v>
      </c>
      <c r="E751" s="2">
        <v>2</v>
      </c>
      <c r="F751">
        <v>217.50349</v>
      </c>
      <c r="G751" s="3">
        <v>3</v>
      </c>
      <c r="P751">
        <v>2</v>
      </c>
      <c r="Q751" t="str">
        <f>CONCATENATE(C751,E751,G751,I751)</f>
        <v>23</v>
      </c>
    </row>
    <row r="752" spans="1:17" x14ac:dyDescent="0.25">
      <c r="A752">
        <v>751</v>
      </c>
      <c r="F752">
        <v>217.49046899999999</v>
      </c>
      <c r="G752" s="3">
        <v>3</v>
      </c>
      <c r="H752">
        <v>209.10025200000001</v>
      </c>
      <c r="I752" s="4">
        <v>4</v>
      </c>
      <c r="P752">
        <v>2</v>
      </c>
      <c r="Q752" t="str">
        <f>CONCATENATE(C752,E752,G752,I752)</f>
        <v>34</v>
      </c>
    </row>
    <row r="753" spans="1:17" x14ac:dyDescent="0.25">
      <c r="A753">
        <v>752</v>
      </c>
      <c r="H753">
        <v>209.061003</v>
      </c>
      <c r="I753" s="4">
        <v>4</v>
      </c>
      <c r="P753">
        <v>1</v>
      </c>
      <c r="Q753" t="str">
        <f>CONCATENATE(C753,E753,G753,I753)</f>
        <v>4</v>
      </c>
    </row>
    <row r="754" spans="1:17" x14ac:dyDescent="0.25">
      <c r="A754">
        <v>753</v>
      </c>
      <c r="H754">
        <v>209.10089299999999</v>
      </c>
      <c r="I754" s="4">
        <v>4</v>
      </c>
      <c r="P754">
        <v>1</v>
      </c>
      <c r="Q754" t="str">
        <f>CONCATENATE(C754,E754,G754,I754)</f>
        <v>4</v>
      </c>
    </row>
    <row r="755" spans="1:17" x14ac:dyDescent="0.25">
      <c r="A755">
        <v>754</v>
      </c>
      <c r="H755">
        <v>209.11419100000001</v>
      </c>
      <c r="I755" s="4">
        <v>4</v>
      </c>
      <c r="P755">
        <v>1</v>
      </c>
      <c r="Q755" t="str">
        <f>CONCATENATE(C755,E755,G755,I755)</f>
        <v>4</v>
      </c>
    </row>
    <row r="756" spans="1:17" x14ac:dyDescent="0.25">
      <c r="A756">
        <v>755</v>
      </c>
      <c r="B756">
        <v>194.016852</v>
      </c>
      <c r="C756" s="5">
        <v>1</v>
      </c>
      <c r="H756">
        <v>209.13520299999999</v>
      </c>
      <c r="I756" s="4">
        <v>4</v>
      </c>
      <c r="P756">
        <v>2</v>
      </c>
      <c r="Q756" t="str">
        <f>CONCATENATE(C756,E756,G756,I756)</f>
        <v>14</v>
      </c>
    </row>
    <row r="757" spans="1:17" x14ac:dyDescent="0.25">
      <c r="A757">
        <v>756</v>
      </c>
      <c r="B757">
        <v>194.053923</v>
      </c>
      <c r="C757" s="5">
        <v>1</v>
      </c>
      <c r="H757">
        <v>209.120306</v>
      </c>
      <c r="I757" s="4">
        <v>4</v>
      </c>
      <c r="P757">
        <v>2</v>
      </c>
      <c r="Q757" t="str">
        <f>CONCATENATE(C757,E757,G757,I757)</f>
        <v>14</v>
      </c>
    </row>
    <row r="758" spans="1:17" x14ac:dyDescent="0.25">
      <c r="A758">
        <v>757</v>
      </c>
      <c r="B758">
        <v>194.060946</v>
      </c>
      <c r="C758" s="5">
        <v>1</v>
      </c>
      <c r="H758">
        <v>209.17264399999999</v>
      </c>
      <c r="I758" s="4">
        <v>4</v>
      </c>
      <c r="P758">
        <v>2</v>
      </c>
      <c r="Q758" t="str">
        <f>CONCATENATE(C758,E758,G758,I758)</f>
        <v>14</v>
      </c>
    </row>
    <row r="759" spans="1:17" x14ac:dyDescent="0.25">
      <c r="A759">
        <v>758</v>
      </c>
      <c r="B759">
        <v>194.00711699999999</v>
      </c>
      <c r="C759" s="5">
        <v>1</v>
      </c>
      <c r="H759">
        <v>209.11206300000001</v>
      </c>
      <c r="I759" s="4">
        <v>4</v>
      </c>
      <c r="P759">
        <v>2</v>
      </c>
      <c r="Q759" t="str">
        <f>CONCATENATE(C759,E759,G759,I759)</f>
        <v>14</v>
      </c>
    </row>
    <row r="760" spans="1:17" x14ac:dyDescent="0.25">
      <c r="A760">
        <v>759</v>
      </c>
      <c r="B760">
        <v>193.99472600000001</v>
      </c>
      <c r="C760" s="5">
        <v>1</v>
      </c>
      <c r="H760">
        <v>209.10025200000001</v>
      </c>
      <c r="I760" s="4">
        <v>4</v>
      </c>
      <c r="P760">
        <v>2</v>
      </c>
      <c r="Q760" t="str">
        <f>CONCATENATE(C760,E760,G760,I760)</f>
        <v>14</v>
      </c>
    </row>
    <row r="761" spans="1:17" x14ac:dyDescent="0.25">
      <c r="A761">
        <v>760</v>
      </c>
      <c r="B761">
        <v>194.03530699999999</v>
      </c>
      <c r="C761" s="5">
        <v>1</v>
      </c>
      <c r="P761">
        <v>1</v>
      </c>
      <c r="Q761" t="str">
        <f>CONCATENATE(C761,E761,G761,I761)</f>
        <v>1</v>
      </c>
    </row>
    <row r="762" spans="1:17" x14ac:dyDescent="0.25">
      <c r="A762">
        <v>761</v>
      </c>
      <c r="B762">
        <v>194.04227299999999</v>
      </c>
      <c r="C762" s="5">
        <v>1</v>
      </c>
      <c r="P762">
        <v>1</v>
      </c>
      <c r="Q762" t="str">
        <f>CONCATENATE(C762,E762,G762,I762)</f>
        <v>1</v>
      </c>
    </row>
    <row r="763" spans="1:17" x14ac:dyDescent="0.25">
      <c r="A763">
        <v>762</v>
      </c>
      <c r="B763">
        <v>194.03280899999999</v>
      </c>
      <c r="C763" s="5">
        <v>1</v>
      </c>
      <c r="P763">
        <v>1</v>
      </c>
      <c r="Q763" t="str">
        <f>CONCATENATE(C763,E763,G763,I763)</f>
        <v>1</v>
      </c>
    </row>
    <row r="764" spans="1:17" x14ac:dyDescent="0.25">
      <c r="A764">
        <v>763</v>
      </c>
      <c r="B764">
        <v>194.03610800000001</v>
      </c>
      <c r="C764" s="5">
        <v>1</v>
      </c>
      <c r="P764">
        <v>1</v>
      </c>
      <c r="Q764" t="str">
        <f>CONCATENATE(C764,E764,G764,I764)</f>
        <v>1</v>
      </c>
    </row>
    <row r="765" spans="1:17" x14ac:dyDescent="0.25">
      <c r="A765">
        <v>764</v>
      </c>
      <c r="B765">
        <v>194.10445199999998</v>
      </c>
      <c r="C765" s="5">
        <v>1</v>
      </c>
      <c r="P765">
        <v>1</v>
      </c>
      <c r="Q765" t="str">
        <f>CONCATENATE(C765,E765,G765,I765)</f>
        <v>1</v>
      </c>
    </row>
    <row r="766" spans="1:17" x14ac:dyDescent="0.25">
      <c r="A766">
        <v>765</v>
      </c>
      <c r="B766">
        <v>194.016852</v>
      </c>
      <c r="C766" s="5">
        <v>1</v>
      </c>
      <c r="P766">
        <v>1</v>
      </c>
      <c r="Q766" t="str">
        <f>CONCATENATE(C766,E766,G766,I766)</f>
        <v>1</v>
      </c>
    </row>
    <row r="767" spans="1:17" x14ac:dyDescent="0.25">
      <c r="A767">
        <v>766</v>
      </c>
      <c r="D767">
        <v>182.356447</v>
      </c>
      <c r="E767" s="2">
        <v>2</v>
      </c>
      <c r="P767">
        <v>1</v>
      </c>
      <c r="Q767" t="str">
        <f>CONCATENATE(C767,E767,G767,I767)</f>
        <v>2</v>
      </c>
    </row>
    <row r="768" spans="1:17" x14ac:dyDescent="0.25">
      <c r="A768">
        <v>767</v>
      </c>
      <c r="D768">
        <v>182.365275</v>
      </c>
      <c r="E768" s="2">
        <v>2</v>
      </c>
      <c r="P768">
        <v>1</v>
      </c>
      <c r="Q768" t="str">
        <f>CONCATENATE(C768,E768,G768,I768)</f>
        <v>2</v>
      </c>
    </row>
    <row r="769" spans="1:17" x14ac:dyDescent="0.25">
      <c r="A769">
        <v>768</v>
      </c>
      <c r="D769">
        <v>182.351553</v>
      </c>
      <c r="E769" s="2">
        <v>2</v>
      </c>
      <c r="F769">
        <v>192.80176</v>
      </c>
      <c r="G769" s="3">
        <v>3</v>
      </c>
      <c r="P769">
        <v>2</v>
      </c>
      <c r="Q769" t="str">
        <f>CONCATENATE(C769,E769,G769,I769)</f>
        <v>23</v>
      </c>
    </row>
    <row r="770" spans="1:17" x14ac:dyDescent="0.25">
      <c r="A770">
        <v>769</v>
      </c>
      <c r="D770">
        <v>182.362189</v>
      </c>
      <c r="E770" s="2">
        <v>2</v>
      </c>
      <c r="F770">
        <v>192.80176</v>
      </c>
      <c r="G770" s="3">
        <v>3</v>
      </c>
      <c r="P770">
        <v>2</v>
      </c>
      <c r="Q770" t="str">
        <f>CONCATENATE(C770,E770,G770,I770)</f>
        <v>23</v>
      </c>
    </row>
    <row r="771" spans="1:17" x14ac:dyDescent="0.25">
      <c r="A771">
        <v>770</v>
      </c>
      <c r="D771">
        <v>182.356764</v>
      </c>
      <c r="E771" s="2">
        <v>2</v>
      </c>
      <c r="F771">
        <v>192.74234999999999</v>
      </c>
      <c r="G771" s="3">
        <v>3</v>
      </c>
      <c r="P771">
        <v>2</v>
      </c>
      <c r="Q771" t="str">
        <f>CONCATENATE(C771,E771,G771,I771)</f>
        <v>23</v>
      </c>
    </row>
    <row r="772" spans="1:17" x14ac:dyDescent="0.25">
      <c r="A772">
        <v>771</v>
      </c>
      <c r="D772">
        <v>182.35905299999999</v>
      </c>
      <c r="E772" s="2">
        <v>2</v>
      </c>
      <c r="F772">
        <v>192.757136</v>
      </c>
      <c r="G772" s="3">
        <v>3</v>
      </c>
      <c r="P772">
        <v>2</v>
      </c>
      <c r="Q772" t="str">
        <f>CONCATENATE(C772,E772,G772,I772)</f>
        <v>23</v>
      </c>
    </row>
    <row r="773" spans="1:17" x14ac:dyDescent="0.25">
      <c r="A773">
        <v>772</v>
      </c>
      <c r="D773">
        <v>182.36437100000001</v>
      </c>
      <c r="E773" s="2">
        <v>2</v>
      </c>
      <c r="F773">
        <v>192.767561</v>
      </c>
      <c r="G773" s="3">
        <v>3</v>
      </c>
      <c r="P773">
        <v>2</v>
      </c>
      <c r="Q773" t="str">
        <f>CONCATENATE(C773,E773,G773,I773)</f>
        <v>23</v>
      </c>
    </row>
    <row r="774" spans="1:17" x14ac:dyDescent="0.25">
      <c r="A774">
        <v>773</v>
      </c>
      <c r="D774">
        <v>182.33580999999998</v>
      </c>
      <c r="E774" s="2">
        <v>2</v>
      </c>
      <c r="F774">
        <v>192.768732</v>
      </c>
      <c r="G774" s="3">
        <v>3</v>
      </c>
      <c r="P774">
        <v>2</v>
      </c>
      <c r="Q774" t="str">
        <f>CONCATENATE(C774,E774,G774,I774)</f>
        <v>23</v>
      </c>
    </row>
    <row r="775" spans="1:17" x14ac:dyDescent="0.25">
      <c r="A775">
        <v>774</v>
      </c>
      <c r="D775">
        <v>182.338202</v>
      </c>
      <c r="E775" s="2">
        <v>2</v>
      </c>
      <c r="F775">
        <v>192.789896</v>
      </c>
      <c r="G775" s="3">
        <v>3</v>
      </c>
      <c r="P775">
        <v>2</v>
      </c>
      <c r="Q775" t="str">
        <f>CONCATENATE(C775,E775,G775,I775)</f>
        <v>23</v>
      </c>
    </row>
    <row r="776" spans="1:17" x14ac:dyDescent="0.25">
      <c r="A776">
        <v>775</v>
      </c>
      <c r="D776">
        <v>182.356447</v>
      </c>
      <c r="E776" s="2">
        <v>2</v>
      </c>
      <c r="F776">
        <v>192.690382</v>
      </c>
      <c r="G776" s="3">
        <v>3</v>
      </c>
      <c r="P776">
        <v>2</v>
      </c>
      <c r="Q776" t="str">
        <f>CONCATENATE(C776,E776,G776,I776)</f>
        <v>23</v>
      </c>
    </row>
    <row r="777" spans="1:17" x14ac:dyDescent="0.25">
      <c r="A777">
        <v>776</v>
      </c>
      <c r="F777">
        <v>192.73005899999998</v>
      </c>
      <c r="G777" s="3">
        <v>3</v>
      </c>
      <c r="P777">
        <v>1</v>
      </c>
      <c r="Q777" t="str">
        <f>CONCATENATE(C777,E777,G777,I777)</f>
        <v>3</v>
      </c>
    </row>
    <row r="778" spans="1:17" x14ac:dyDescent="0.25">
      <c r="A778">
        <v>777</v>
      </c>
      <c r="F778">
        <v>192.80176</v>
      </c>
      <c r="G778" s="3">
        <v>3</v>
      </c>
      <c r="P778">
        <v>1</v>
      </c>
      <c r="Q778" t="str">
        <f>CONCATENATE(C778,E778,G778,I778)</f>
        <v>3</v>
      </c>
    </row>
    <row r="779" spans="1:17" x14ac:dyDescent="0.25">
      <c r="A779">
        <v>778</v>
      </c>
      <c r="H779">
        <v>181.55484200000001</v>
      </c>
      <c r="I779" s="4">
        <v>4</v>
      </c>
      <c r="P779">
        <v>1</v>
      </c>
      <c r="Q779" t="str">
        <f>CONCATENATE(C779,E779,G779,I779)</f>
        <v>4</v>
      </c>
    </row>
    <row r="780" spans="1:17" x14ac:dyDescent="0.25">
      <c r="A780">
        <v>779</v>
      </c>
      <c r="H780">
        <v>181.52053699999999</v>
      </c>
      <c r="I780" s="4">
        <v>4</v>
      </c>
      <c r="P780">
        <v>1</v>
      </c>
      <c r="Q780" t="str">
        <f>CONCATENATE(C780,E780,G780,I780)</f>
        <v>4</v>
      </c>
    </row>
    <row r="781" spans="1:17" x14ac:dyDescent="0.25">
      <c r="A781">
        <v>780</v>
      </c>
      <c r="B781">
        <v>168.11512199999999</v>
      </c>
      <c r="C781" s="5">
        <v>1</v>
      </c>
      <c r="H781">
        <v>181.51633699999999</v>
      </c>
      <c r="I781" s="4">
        <v>4</v>
      </c>
      <c r="P781">
        <v>2</v>
      </c>
      <c r="Q781" t="str">
        <f>CONCATENATE(C781,E781,G781,I781)</f>
        <v>14</v>
      </c>
    </row>
    <row r="782" spans="1:17" x14ac:dyDescent="0.25">
      <c r="A782">
        <v>781</v>
      </c>
      <c r="B782">
        <v>168.09560399999998</v>
      </c>
      <c r="C782" s="5">
        <v>1</v>
      </c>
      <c r="H782">
        <v>181.54978800000001</v>
      </c>
      <c r="I782" s="4">
        <v>4</v>
      </c>
      <c r="P782">
        <v>2</v>
      </c>
      <c r="Q782" t="str">
        <f>CONCATENATE(C782,E782,G782,I782)</f>
        <v>14</v>
      </c>
    </row>
    <row r="783" spans="1:17" x14ac:dyDescent="0.25">
      <c r="A783">
        <v>782</v>
      </c>
      <c r="B783">
        <v>168.080073</v>
      </c>
      <c r="C783" s="5">
        <v>1</v>
      </c>
      <c r="H783">
        <v>181.604681</v>
      </c>
      <c r="I783" s="4">
        <v>4</v>
      </c>
      <c r="P783">
        <v>2</v>
      </c>
      <c r="Q783" t="str">
        <f>CONCATENATE(C783,E783,G783,I783)</f>
        <v>14</v>
      </c>
    </row>
    <row r="784" spans="1:17" x14ac:dyDescent="0.25">
      <c r="A784">
        <v>783</v>
      </c>
      <c r="B784">
        <v>168.07512700000001</v>
      </c>
      <c r="C784" s="5">
        <v>1</v>
      </c>
      <c r="H784">
        <v>181.546122</v>
      </c>
      <c r="I784" s="4">
        <v>4</v>
      </c>
      <c r="P784">
        <v>2</v>
      </c>
      <c r="Q784" t="str">
        <f>CONCATENATE(C784,E784,G784,I784)</f>
        <v>14</v>
      </c>
    </row>
    <row r="785" spans="1:17" x14ac:dyDescent="0.25">
      <c r="A785">
        <v>784</v>
      </c>
      <c r="B785">
        <v>168.055712</v>
      </c>
      <c r="C785" s="5">
        <v>1</v>
      </c>
      <c r="H785">
        <v>181.59010499999999</v>
      </c>
      <c r="I785" s="4">
        <v>4</v>
      </c>
      <c r="P785">
        <v>2</v>
      </c>
      <c r="Q785" t="str">
        <f>CONCATENATE(C785,E785,G785,I785)</f>
        <v>14</v>
      </c>
    </row>
    <row r="786" spans="1:17" x14ac:dyDescent="0.25">
      <c r="A786">
        <v>785</v>
      </c>
      <c r="B786">
        <v>168.05613699999998</v>
      </c>
      <c r="C786" s="5">
        <v>1</v>
      </c>
      <c r="H786">
        <v>181.55484200000001</v>
      </c>
      <c r="I786" s="4">
        <v>4</v>
      </c>
      <c r="P786">
        <v>2</v>
      </c>
      <c r="Q786" t="str">
        <f>CONCATENATE(C786,E786,G786,I786)</f>
        <v>14</v>
      </c>
    </row>
    <row r="787" spans="1:17" x14ac:dyDescent="0.25">
      <c r="A787">
        <v>786</v>
      </c>
      <c r="B787">
        <v>168.05826400000001</v>
      </c>
      <c r="C787" s="5">
        <v>1</v>
      </c>
      <c r="P787">
        <v>1</v>
      </c>
      <c r="Q787" t="str">
        <f>CONCATENATE(C787,E787,G787,I787)</f>
        <v>1</v>
      </c>
    </row>
    <row r="788" spans="1:17" x14ac:dyDescent="0.25">
      <c r="A788">
        <v>787</v>
      </c>
      <c r="B788">
        <v>168.11560299999999</v>
      </c>
      <c r="C788" s="5">
        <v>1</v>
      </c>
      <c r="P788">
        <v>1</v>
      </c>
      <c r="Q788" t="str">
        <f>CONCATENATE(C788,E788,G788,I788)</f>
        <v>1</v>
      </c>
    </row>
    <row r="789" spans="1:17" x14ac:dyDescent="0.25">
      <c r="A789">
        <v>788</v>
      </c>
      <c r="B789">
        <v>168.109219</v>
      </c>
      <c r="C789" s="5">
        <v>1</v>
      </c>
      <c r="P789">
        <v>1</v>
      </c>
      <c r="Q789" t="str">
        <f>CONCATENATE(C789,E789,G789,I789)</f>
        <v>1</v>
      </c>
    </row>
    <row r="790" spans="1:17" x14ac:dyDescent="0.25">
      <c r="A790">
        <v>789</v>
      </c>
      <c r="B790">
        <v>168.108103</v>
      </c>
      <c r="C790" s="5">
        <v>1</v>
      </c>
      <c r="P790">
        <v>1</v>
      </c>
      <c r="Q790" t="str">
        <f>CONCATENATE(C790,E790,G790,I790)</f>
        <v>1</v>
      </c>
    </row>
    <row r="791" spans="1:17" x14ac:dyDescent="0.25">
      <c r="A791">
        <v>790</v>
      </c>
      <c r="D791">
        <v>158.62682999999998</v>
      </c>
      <c r="E791" s="2">
        <v>2</v>
      </c>
      <c r="P791">
        <v>1</v>
      </c>
      <c r="Q791" t="str">
        <f>CONCATENATE(C791,E791,G791,I791)</f>
        <v>2</v>
      </c>
    </row>
    <row r="792" spans="1:17" x14ac:dyDescent="0.25">
      <c r="A792">
        <v>791</v>
      </c>
      <c r="D792">
        <v>158.62682999999998</v>
      </c>
      <c r="E792" s="2">
        <v>2</v>
      </c>
      <c r="P792">
        <v>1</v>
      </c>
      <c r="Q792" t="str">
        <f>CONCATENATE(C792,E792,G792,I792)</f>
        <v>2</v>
      </c>
    </row>
    <row r="793" spans="1:17" x14ac:dyDescent="0.25">
      <c r="A793">
        <v>792</v>
      </c>
      <c r="D793">
        <v>158.59417300000001</v>
      </c>
      <c r="E793" s="2">
        <v>2</v>
      </c>
      <c r="P793">
        <v>1</v>
      </c>
      <c r="Q793" t="str">
        <f>CONCATENATE(C793,E793,G793,I793)</f>
        <v>2</v>
      </c>
    </row>
    <row r="794" spans="1:17" x14ac:dyDescent="0.25">
      <c r="A794">
        <v>793</v>
      </c>
      <c r="D794">
        <v>158.54646199999999</v>
      </c>
      <c r="E794" s="2">
        <v>2</v>
      </c>
      <c r="F794">
        <v>165.65754899999999</v>
      </c>
      <c r="G794" s="3">
        <v>3</v>
      </c>
      <c r="P794">
        <v>2</v>
      </c>
      <c r="Q794" t="str">
        <f>CONCATENATE(C794,E794,G794,I794)</f>
        <v>23</v>
      </c>
    </row>
    <row r="795" spans="1:17" x14ac:dyDescent="0.25">
      <c r="A795">
        <v>794</v>
      </c>
      <c r="D795">
        <v>158.57981100000001</v>
      </c>
      <c r="E795" s="2">
        <v>2</v>
      </c>
      <c r="F795">
        <v>165.60090500000001</v>
      </c>
      <c r="G795" s="3">
        <v>3</v>
      </c>
      <c r="P795">
        <v>2</v>
      </c>
      <c r="Q795" t="str">
        <f>CONCATENATE(C795,E795,G795,I795)</f>
        <v>23</v>
      </c>
    </row>
    <row r="796" spans="1:17" x14ac:dyDescent="0.25">
      <c r="A796">
        <v>795</v>
      </c>
      <c r="D796">
        <v>158.608002</v>
      </c>
      <c r="E796" s="2">
        <v>2</v>
      </c>
      <c r="F796">
        <v>165.61345699999998</v>
      </c>
      <c r="G796" s="3">
        <v>3</v>
      </c>
      <c r="P796">
        <v>2</v>
      </c>
      <c r="Q796" t="str">
        <f>CONCATENATE(C796,E796,G796,I796)</f>
        <v>23</v>
      </c>
    </row>
    <row r="797" spans="1:17" x14ac:dyDescent="0.25">
      <c r="A797">
        <v>796</v>
      </c>
      <c r="D797">
        <v>158.55337700000001</v>
      </c>
      <c r="E797" s="2">
        <v>2</v>
      </c>
      <c r="F797">
        <v>165.675793</v>
      </c>
      <c r="G797" s="3">
        <v>3</v>
      </c>
      <c r="P797">
        <v>2</v>
      </c>
      <c r="Q797" t="str">
        <f>CONCATENATE(C797,E797,G797,I797)</f>
        <v>23</v>
      </c>
    </row>
    <row r="798" spans="1:17" x14ac:dyDescent="0.25">
      <c r="A798">
        <v>797</v>
      </c>
      <c r="D798">
        <v>158.56114199999999</v>
      </c>
      <c r="E798" s="2">
        <v>2</v>
      </c>
      <c r="F798">
        <v>165.660954</v>
      </c>
      <c r="G798" s="3">
        <v>3</v>
      </c>
      <c r="P798">
        <v>2</v>
      </c>
      <c r="Q798" t="str">
        <f>CONCATENATE(C798,E798,G798,I798)</f>
        <v>23</v>
      </c>
    </row>
    <row r="799" spans="1:17" x14ac:dyDescent="0.25">
      <c r="A799">
        <v>798</v>
      </c>
      <c r="D799">
        <v>158.62682999999998</v>
      </c>
      <c r="E799" s="2">
        <v>2</v>
      </c>
      <c r="F799">
        <v>165.66356100000002</v>
      </c>
      <c r="G799" s="3">
        <v>3</v>
      </c>
      <c r="P799">
        <v>2</v>
      </c>
      <c r="Q799" t="str">
        <f>CONCATENATE(C799,E799,G799,I799)</f>
        <v>23</v>
      </c>
    </row>
    <row r="800" spans="1:17" x14ac:dyDescent="0.25">
      <c r="A800">
        <v>799</v>
      </c>
      <c r="F800">
        <v>165.59111799999999</v>
      </c>
      <c r="G800" s="3">
        <v>3</v>
      </c>
      <c r="P800">
        <v>1</v>
      </c>
      <c r="Q800" t="str">
        <f>CONCATENATE(C800,E800,G800,I800)</f>
        <v>3</v>
      </c>
    </row>
    <row r="801" spans="1:17" x14ac:dyDescent="0.25">
      <c r="A801">
        <v>800</v>
      </c>
      <c r="F801">
        <v>165.58585199999999</v>
      </c>
      <c r="G801" s="3">
        <v>3</v>
      </c>
      <c r="P801">
        <v>1</v>
      </c>
      <c r="Q801" t="str">
        <f>CONCATENATE(C801,E801,G801,I801)</f>
        <v>3</v>
      </c>
    </row>
    <row r="802" spans="1:17" x14ac:dyDescent="0.25">
      <c r="A802">
        <v>801</v>
      </c>
      <c r="F802">
        <v>165.65754899999999</v>
      </c>
      <c r="G802" s="3">
        <v>3</v>
      </c>
      <c r="H802">
        <v>158.94952499999999</v>
      </c>
      <c r="I802" s="4">
        <v>4</v>
      </c>
      <c r="P802">
        <v>2</v>
      </c>
      <c r="Q802" t="str">
        <f>CONCATENATE(C802,E802,G802,I802)</f>
        <v>34</v>
      </c>
    </row>
    <row r="803" spans="1:17" x14ac:dyDescent="0.25">
      <c r="A803">
        <v>802</v>
      </c>
      <c r="B803">
        <v>149.65090099999998</v>
      </c>
      <c r="C803" s="5">
        <v>1</v>
      </c>
      <c r="H803">
        <v>159.02452</v>
      </c>
      <c r="I803" s="4">
        <v>4</v>
      </c>
      <c r="P803">
        <v>2</v>
      </c>
      <c r="Q803" t="str">
        <f>CONCATENATE(C803,E803,G803,I803)</f>
        <v>14</v>
      </c>
    </row>
    <row r="804" spans="1:17" x14ac:dyDescent="0.25">
      <c r="A804">
        <v>803</v>
      </c>
      <c r="B804">
        <v>149.69371799999999</v>
      </c>
      <c r="C804" s="5">
        <v>1</v>
      </c>
      <c r="H804">
        <v>158.943196</v>
      </c>
      <c r="I804" s="4">
        <v>4</v>
      </c>
      <c r="P804">
        <v>2</v>
      </c>
      <c r="Q804" t="str">
        <f>CONCATENATE(C804,E804,G804,I804)</f>
        <v>14</v>
      </c>
    </row>
    <row r="805" spans="1:17" x14ac:dyDescent="0.25">
      <c r="A805">
        <v>804</v>
      </c>
      <c r="B805">
        <v>149.654944</v>
      </c>
      <c r="C805" s="5">
        <v>1</v>
      </c>
      <c r="H805">
        <v>158.98665099999999</v>
      </c>
      <c r="I805" s="4">
        <v>4</v>
      </c>
      <c r="P805">
        <v>2</v>
      </c>
      <c r="Q805" t="str">
        <f>CONCATENATE(C805,E805,G805,I805)</f>
        <v>14</v>
      </c>
    </row>
    <row r="806" spans="1:17" x14ac:dyDescent="0.25">
      <c r="A806">
        <v>805</v>
      </c>
      <c r="B806">
        <v>149.58739400000002</v>
      </c>
      <c r="C806" s="5">
        <v>1</v>
      </c>
      <c r="H806">
        <v>158.96723700000001</v>
      </c>
      <c r="I806" s="4">
        <v>4</v>
      </c>
      <c r="P806">
        <v>2</v>
      </c>
      <c r="Q806" t="str">
        <f>CONCATENATE(C806,E806,G806,I806)</f>
        <v>14</v>
      </c>
    </row>
    <row r="807" spans="1:17" x14ac:dyDescent="0.25">
      <c r="A807">
        <v>806</v>
      </c>
      <c r="B807">
        <v>149.641806</v>
      </c>
      <c r="C807" s="5">
        <v>1</v>
      </c>
      <c r="H807">
        <v>159.05270999999999</v>
      </c>
      <c r="I807" s="4">
        <v>4</v>
      </c>
      <c r="P807">
        <v>2</v>
      </c>
      <c r="Q807" t="str">
        <f>CONCATENATE(C807,E807,G807,I807)</f>
        <v>14</v>
      </c>
    </row>
    <row r="808" spans="1:17" x14ac:dyDescent="0.25">
      <c r="A808">
        <v>807</v>
      </c>
      <c r="B808">
        <v>149.66355999999999</v>
      </c>
      <c r="C808" s="5">
        <v>1</v>
      </c>
      <c r="H808">
        <v>159.030903</v>
      </c>
      <c r="I808" s="4">
        <v>4</v>
      </c>
      <c r="P808">
        <v>2</v>
      </c>
      <c r="Q808" t="str">
        <f>CONCATENATE(C808,E808,G808,I808)</f>
        <v>14</v>
      </c>
    </row>
    <row r="809" spans="1:17" x14ac:dyDescent="0.25">
      <c r="A809">
        <v>808</v>
      </c>
      <c r="B809">
        <v>149.52420699999999</v>
      </c>
      <c r="C809" s="5">
        <v>1</v>
      </c>
      <c r="H809">
        <v>159.044094</v>
      </c>
      <c r="I809" s="4">
        <v>4</v>
      </c>
      <c r="P809">
        <v>2</v>
      </c>
      <c r="Q809" t="str">
        <f>CONCATENATE(C809,E809,G809,I809)</f>
        <v>14</v>
      </c>
    </row>
    <row r="810" spans="1:17" x14ac:dyDescent="0.25">
      <c r="A810">
        <v>809</v>
      </c>
      <c r="B810">
        <v>149.51665400000002</v>
      </c>
      <c r="C810" s="5">
        <v>1</v>
      </c>
      <c r="H810">
        <v>159.01074499999999</v>
      </c>
      <c r="I810" s="4">
        <v>4</v>
      </c>
      <c r="P810">
        <v>2</v>
      </c>
      <c r="Q810" t="str">
        <f>CONCATENATE(C810,E810,G810,I810)</f>
        <v>14</v>
      </c>
    </row>
    <row r="811" spans="1:17" x14ac:dyDescent="0.25">
      <c r="A811">
        <v>810</v>
      </c>
      <c r="B811">
        <v>149.52431300000001</v>
      </c>
      <c r="C811" s="5">
        <v>1</v>
      </c>
      <c r="P811">
        <v>1</v>
      </c>
      <c r="Q811" t="str">
        <f>CONCATENATE(C811,E811,G811,I811)</f>
        <v>1</v>
      </c>
    </row>
    <row r="812" spans="1:17" x14ac:dyDescent="0.25">
      <c r="A812">
        <v>811</v>
      </c>
      <c r="B812">
        <v>149.46096499999999</v>
      </c>
      <c r="C812" s="5">
        <v>1</v>
      </c>
      <c r="P812">
        <v>1</v>
      </c>
      <c r="Q812" t="str">
        <f>CONCATENATE(C812,E812,G812,I812)</f>
        <v>1</v>
      </c>
    </row>
    <row r="813" spans="1:17" x14ac:dyDescent="0.25">
      <c r="A813">
        <v>812</v>
      </c>
      <c r="B813">
        <v>149.65090099999998</v>
      </c>
      <c r="C813" s="5">
        <v>1</v>
      </c>
      <c r="P813">
        <v>1</v>
      </c>
      <c r="Q813" t="str">
        <f>CONCATENATE(C813,E813,G813,I813)</f>
        <v>1</v>
      </c>
    </row>
    <row r="814" spans="1:17" x14ac:dyDescent="0.25">
      <c r="A814">
        <v>813</v>
      </c>
      <c r="B814">
        <v>149.65090099999998</v>
      </c>
      <c r="C814" s="5">
        <v>1</v>
      </c>
      <c r="P814">
        <v>1</v>
      </c>
      <c r="Q814" t="str">
        <f>CONCATENATE(C814,E814,G814,I814)</f>
        <v>1</v>
      </c>
    </row>
    <row r="815" spans="1:17" x14ac:dyDescent="0.25">
      <c r="A815">
        <v>814</v>
      </c>
      <c r="P815">
        <v>0</v>
      </c>
      <c r="Q815" t="str">
        <f>CONCATENATE(C815,E815,G815,I815)</f>
        <v/>
      </c>
    </row>
    <row r="816" spans="1:17" x14ac:dyDescent="0.25">
      <c r="A816">
        <v>815</v>
      </c>
      <c r="D816">
        <v>130.88952499999999</v>
      </c>
      <c r="E816" s="2">
        <v>2</v>
      </c>
      <c r="P816">
        <v>1</v>
      </c>
      <c r="Q816" t="str">
        <f>CONCATENATE(C816,E816,G816,I816)</f>
        <v>2</v>
      </c>
    </row>
    <row r="817" spans="1:17" x14ac:dyDescent="0.25">
      <c r="A817">
        <v>816</v>
      </c>
      <c r="D817">
        <v>130.835578</v>
      </c>
      <c r="E817" s="2">
        <v>2</v>
      </c>
      <c r="F817">
        <v>149.30459100000002</v>
      </c>
      <c r="G817" s="3">
        <v>3</v>
      </c>
      <c r="P817">
        <v>2</v>
      </c>
      <c r="Q817" t="str">
        <f>CONCATENATE(C817,E817,G817,I817)</f>
        <v>23</v>
      </c>
    </row>
    <row r="818" spans="1:17" x14ac:dyDescent="0.25">
      <c r="A818">
        <v>817</v>
      </c>
      <c r="D818">
        <v>130.86616000000001</v>
      </c>
      <c r="E818" s="2">
        <v>2</v>
      </c>
      <c r="F818">
        <v>149.30459100000002</v>
      </c>
      <c r="G818" s="3">
        <v>3</v>
      </c>
      <c r="P818">
        <v>2</v>
      </c>
      <c r="Q818" t="str">
        <f>CONCATENATE(C818,E818,G818,I818)</f>
        <v>23</v>
      </c>
    </row>
    <row r="819" spans="1:17" x14ac:dyDescent="0.25">
      <c r="A819">
        <v>818</v>
      </c>
      <c r="D819">
        <v>130.85526200000001</v>
      </c>
      <c r="E819" s="2">
        <v>2</v>
      </c>
      <c r="F819">
        <v>149.30459100000002</v>
      </c>
      <c r="G819" s="3">
        <v>3</v>
      </c>
      <c r="P819">
        <v>2</v>
      </c>
      <c r="Q819" t="str">
        <f>CONCATENATE(C819,E819,G819,I819)</f>
        <v>23</v>
      </c>
    </row>
    <row r="820" spans="1:17" x14ac:dyDescent="0.25">
      <c r="A820">
        <v>819</v>
      </c>
      <c r="D820">
        <v>130.85562800000002</v>
      </c>
      <c r="E820" s="2">
        <v>2</v>
      </c>
      <c r="F820">
        <v>149.30459100000002</v>
      </c>
      <c r="G820" s="3">
        <v>3</v>
      </c>
      <c r="P820">
        <v>2</v>
      </c>
      <c r="Q820" t="str">
        <f>CONCATENATE(C820,E820,G820,I820)</f>
        <v>23</v>
      </c>
    </row>
    <row r="821" spans="1:17" x14ac:dyDescent="0.25">
      <c r="A821">
        <v>820</v>
      </c>
      <c r="D821">
        <v>130.880313</v>
      </c>
      <c r="E821" s="2">
        <v>2</v>
      </c>
      <c r="F821">
        <v>149.30459100000002</v>
      </c>
      <c r="G821" s="3">
        <v>3</v>
      </c>
      <c r="P821">
        <v>2</v>
      </c>
      <c r="Q821" t="str">
        <f>CONCATENATE(C821,E821,G821,I821)</f>
        <v>23</v>
      </c>
    </row>
    <row r="822" spans="1:17" x14ac:dyDescent="0.25">
      <c r="A822">
        <v>821</v>
      </c>
      <c r="D822">
        <v>130.91963100000001</v>
      </c>
      <c r="E822" s="2">
        <v>2</v>
      </c>
      <c r="F822">
        <v>149.30459100000002</v>
      </c>
      <c r="G822" s="3">
        <v>3</v>
      </c>
      <c r="P822">
        <v>2</v>
      </c>
      <c r="Q822" t="str">
        <f>CONCATENATE(C822,E822,G822,I822)</f>
        <v>23</v>
      </c>
    </row>
    <row r="823" spans="1:17" x14ac:dyDescent="0.25">
      <c r="A823">
        <v>822</v>
      </c>
      <c r="D823">
        <v>130.89473600000002</v>
      </c>
      <c r="E823" s="2">
        <v>2</v>
      </c>
      <c r="F823">
        <v>149.30459100000002</v>
      </c>
      <c r="G823" s="3">
        <v>3</v>
      </c>
      <c r="P823">
        <v>2</v>
      </c>
      <c r="Q823" t="str">
        <f>CONCATENATE(C823,E823,G823,I823)</f>
        <v>23</v>
      </c>
    </row>
    <row r="824" spans="1:17" x14ac:dyDescent="0.25">
      <c r="A824">
        <v>823</v>
      </c>
      <c r="D824">
        <v>130.88689300000001</v>
      </c>
      <c r="E824" s="2">
        <v>2</v>
      </c>
      <c r="F824">
        <v>149.30459100000002</v>
      </c>
      <c r="G824" s="3">
        <v>3</v>
      </c>
      <c r="P824">
        <v>2</v>
      </c>
      <c r="Q824" t="str">
        <f>CONCATENATE(C824,E824,G824,I824)</f>
        <v>23</v>
      </c>
    </row>
    <row r="825" spans="1:17" x14ac:dyDescent="0.25">
      <c r="A825">
        <v>824</v>
      </c>
      <c r="D825">
        <v>130.97104899999999</v>
      </c>
      <c r="E825" s="2">
        <v>2</v>
      </c>
      <c r="F825">
        <v>149.30459100000002</v>
      </c>
      <c r="G825" s="3">
        <v>3</v>
      </c>
      <c r="P825">
        <v>2</v>
      </c>
      <c r="Q825" t="str">
        <f>CONCATENATE(C825,E825,G825,I825)</f>
        <v>23</v>
      </c>
    </row>
    <row r="826" spans="1:17" x14ac:dyDescent="0.25">
      <c r="A826">
        <v>825</v>
      </c>
      <c r="D826">
        <v>130.88952499999999</v>
      </c>
      <c r="E826" s="2">
        <v>2</v>
      </c>
      <c r="F826">
        <v>149.190662</v>
      </c>
      <c r="G826" s="3">
        <v>3</v>
      </c>
      <c r="P826">
        <v>2</v>
      </c>
      <c r="Q826" t="str">
        <f>CONCATENATE(C826,E826,G826,I826)</f>
        <v>23</v>
      </c>
    </row>
    <row r="827" spans="1:17" x14ac:dyDescent="0.25">
      <c r="A827">
        <v>826</v>
      </c>
      <c r="F827">
        <v>149.30459100000002</v>
      </c>
      <c r="G827" s="3">
        <v>3</v>
      </c>
      <c r="H827">
        <v>132.42099999999999</v>
      </c>
      <c r="I827" s="4">
        <v>4</v>
      </c>
      <c r="P827">
        <v>2</v>
      </c>
      <c r="Q827" t="str">
        <f>CONCATENATE(C827,E827,G827,I827)</f>
        <v>34</v>
      </c>
    </row>
    <row r="828" spans="1:17" x14ac:dyDescent="0.25">
      <c r="A828">
        <v>827</v>
      </c>
      <c r="H828">
        <v>132.467997</v>
      </c>
      <c r="I828" s="4">
        <v>4</v>
      </c>
      <c r="P828">
        <v>1</v>
      </c>
      <c r="Q828" t="str">
        <f>CONCATENATE(C828,E828,G828,I828)</f>
        <v>4</v>
      </c>
    </row>
    <row r="829" spans="1:17" x14ac:dyDescent="0.25">
      <c r="A829">
        <v>828</v>
      </c>
      <c r="H829">
        <v>132.504054</v>
      </c>
      <c r="I829" s="4">
        <v>4</v>
      </c>
      <c r="P829">
        <v>1</v>
      </c>
      <c r="Q829" t="str">
        <f>CONCATENATE(C829,E829,G829,I829)</f>
        <v>4</v>
      </c>
    </row>
    <row r="830" spans="1:17" x14ac:dyDescent="0.25">
      <c r="A830">
        <v>829</v>
      </c>
      <c r="H830">
        <v>132.53478900000002</v>
      </c>
      <c r="I830" s="4">
        <v>4</v>
      </c>
      <c r="P830">
        <v>1</v>
      </c>
      <c r="Q830" t="str">
        <f>CONCATENATE(C830,E830,G830,I830)</f>
        <v>4</v>
      </c>
    </row>
    <row r="831" spans="1:17" x14ac:dyDescent="0.25">
      <c r="A831">
        <v>830</v>
      </c>
      <c r="B831">
        <v>118.42531500000001</v>
      </c>
      <c r="C831" s="5">
        <v>1</v>
      </c>
      <c r="H831">
        <v>132.56526100000002</v>
      </c>
      <c r="I831" s="4">
        <v>4</v>
      </c>
      <c r="P831">
        <v>2</v>
      </c>
      <c r="Q831" t="str">
        <f>CONCATENATE(C831,E831,G831,I831)</f>
        <v>14</v>
      </c>
    </row>
    <row r="832" spans="1:17" x14ac:dyDescent="0.25">
      <c r="A832">
        <v>831</v>
      </c>
      <c r="B832">
        <v>118.35041700000001</v>
      </c>
      <c r="C832" s="5">
        <v>1</v>
      </c>
      <c r="H832">
        <v>132.56242300000002</v>
      </c>
      <c r="I832" s="4">
        <v>4</v>
      </c>
      <c r="P832">
        <v>2</v>
      </c>
      <c r="Q832" t="str">
        <f>CONCATENATE(C832,E832,G832,I832)</f>
        <v>14</v>
      </c>
    </row>
    <row r="833" spans="1:17" x14ac:dyDescent="0.25">
      <c r="A833">
        <v>832</v>
      </c>
      <c r="B833">
        <v>118.32952400000001</v>
      </c>
      <c r="C833" s="5">
        <v>1</v>
      </c>
      <c r="H833">
        <v>132.48494600000001</v>
      </c>
      <c r="I833" s="4">
        <v>4</v>
      </c>
      <c r="P833">
        <v>2</v>
      </c>
      <c r="Q833" t="str">
        <f>CONCATENATE(C833,E833,G833,I833)</f>
        <v>14</v>
      </c>
    </row>
    <row r="834" spans="1:17" x14ac:dyDescent="0.25">
      <c r="A834">
        <v>833</v>
      </c>
      <c r="B834">
        <v>118.35331200000002</v>
      </c>
      <c r="C834" s="5">
        <v>1</v>
      </c>
      <c r="H834">
        <v>132.562262</v>
      </c>
      <c r="I834" s="4">
        <v>4</v>
      </c>
      <c r="P834">
        <v>2</v>
      </c>
      <c r="Q834" t="str">
        <f>CONCATENATE(C834,E834,G834,I834)</f>
        <v>14</v>
      </c>
    </row>
    <row r="835" spans="1:17" x14ac:dyDescent="0.25">
      <c r="A835">
        <v>834</v>
      </c>
      <c r="B835">
        <v>118.35084000000001</v>
      </c>
      <c r="C835" s="5">
        <v>1</v>
      </c>
      <c r="H835">
        <v>132.49920900000001</v>
      </c>
      <c r="I835" s="4">
        <v>4</v>
      </c>
      <c r="P835">
        <v>2</v>
      </c>
      <c r="Q835" t="str">
        <f>CONCATENATE(C835,E835,G835,I835)</f>
        <v>14</v>
      </c>
    </row>
    <row r="836" spans="1:17" x14ac:dyDescent="0.25">
      <c r="A836">
        <v>835</v>
      </c>
      <c r="B836">
        <v>118.35889300000001</v>
      </c>
      <c r="C836" s="5">
        <v>1</v>
      </c>
      <c r="H836">
        <v>132.49920900000001</v>
      </c>
      <c r="I836" s="4">
        <v>4</v>
      </c>
      <c r="P836">
        <v>2</v>
      </c>
      <c r="Q836" t="str">
        <f>CONCATENATE(C836,E836,G836,I836)</f>
        <v>14</v>
      </c>
    </row>
    <row r="837" spans="1:17" x14ac:dyDescent="0.25">
      <c r="A837">
        <v>836</v>
      </c>
      <c r="B837">
        <v>118.42483800000001</v>
      </c>
      <c r="C837" s="5">
        <v>1</v>
      </c>
      <c r="H837">
        <v>132.49920900000001</v>
      </c>
      <c r="I837" s="4">
        <v>4</v>
      </c>
      <c r="P837">
        <v>2</v>
      </c>
      <c r="Q837" t="str">
        <f>CONCATENATE(C837,E837,G837,I837)</f>
        <v>14</v>
      </c>
    </row>
    <row r="838" spans="1:17" x14ac:dyDescent="0.25">
      <c r="A838">
        <v>837</v>
      </c>
      <c r="B838">
        <v>118.43484000000001</v>
      </c>
      <c r="C838" s="5">
        <v>1</v>
      </c>
      <c r="P838">
        <v>1</v>
      </c>
      <c r="Q838" t="str">
        <f>CONCATENATE(C838,E838,G838,I838)</f>
        <v>1</v>
      </c>
    </row>
    <row r="839" spans="1:17" x14ac:dyDescent="0.25">
      <c r="A839">
        <v>838</v>
      </c>
      <c r="B839">
        <v>118.35752400000001</v>
      </c>
      <c r="C839" s="5">
        <v>1</v>
      </c>
      <c r="P839">
        <v>1</v>
      </c>
      <c r="Q839" t="str">
        <f>CONCATENATE(C839,E839,G839,I839)</f>
        <v>1</v>
      </c>
    </row>
    <row r="840" spans="1:17" x14ac:dyDescent="0.25">
      <c r="A840">
        <v>839</v>
      </c>
      <c r="B840">
        <v>118.320998</v>
      </c>
      <c r="C840" s="5">
        <v>1</v>
      </c>
      <c r="P840">
        <v>1</v>
      </c>
      <c r="Q840" t="str">
        <f>CONCATENATE(C840,E840,G840,I840)</f>
        <v>1</v>
      </c>
    </row>
    <row r="841" spans="1:17" x14ac:dyDescent="0.25">
      <c r="A841">
        <v>840</v>
      </c>
      <c r="B841">
        <v>118.42531500000001</v>
      </c>
      <c r="C841" s="5">
        <v>1</v>
      </c>
      <c r="P841">
        <v>1</v>
      </c>
      <c r="Q841" t="str">
        <f>CONCATENATE(C841,E841,G841,I841)</f>
        <v>1</v>
      </c>
    </row>
    <row r="842" spans="1:17" x14ac:dyDescent="0.25">
      <c r="A842">
        <v>841</v>
      </c>
      <c r="P842">
        <v>0</v>
      </c>
      <c r="Q842" t="str">
        <f>CONCATENATE(C842,E842,G842,I842)</f>
        <v/>
      </c>
    </row>
    <row r="843" spans="1:17" x14ac:dyDescent="0.25">
      <c r="A843">
        <v>842</v>
      </c>
      <c r="D843">
        <v>107.092051</v>
      </c>
      <c r="E843" s="2">
        <v>2</v>
      </c>
      <c r="P843">
        <v>1</v>
      </c>
      <c r="Q843" t="str">
        <f>CONCATENATE(C843,E843,G843,I843)</f>
        <v>2</v>
      </c>
    </row>
    <row r="844" spans="1:17" x14ac:dyDescent="0.25">
      <c r="A844">
        <v>843</v>
      </c>
      <c r="D844">
        <v>107.12321</v>
      </c>
      <c r="E844" s="2">
        <v>2</v>
      </c>
      <c r="P844">
        <v>1</v>
      </c>
      <c r="Q844" t="str">
        <f>CONCATENATE(C844,E844,G844,I844)</f>
        <v>2</v>
      </c>
    </row>
    <row r="845" spans="1:17" x14ac:dyDescent="0.25">
      <c r="A845">
        <v>844</v>
      </c>
      <c r="D845">
        <v>107.10389600000001</v>
      </c>
      <c r="E845" s="2">
        <v>2</v>
      </c>
      <c r="F845">
        <v>116.439368</v>
      </c>
      <c r="G845" s="3">
        <v>3</v>
      </c>
      <c r="P845">
        <v>2</v>
      </c>
      <c r="Q845" t="str">
        <f>CONCATENATE(C845,E845,G845,I845)</f>
        <v>23</v>
      </c>
    </row>
    <row r="846" spans="1:17" x14ac:dyDescent="0.25">
      <c r="A846">
        <v>845</v>
      </c>
      <c r="D846">
        <v>107.11173500000001</v>
      </c>
      <c r="E846" s="2">
        <v>2</v>
      </c>
      <c r="F846">
        <v>116.42999900000001</v>
      </c>
      <c r="G846" s="3">
        <v>3</v>
      </c>
      <c r="P846">
        <v>2</v>
      </c>
      <c r="Q846" t="str">
        <f>CONCATENATE(C846,E846,G846,I846)</f>
        <v>23</v>
      </c>
    </row>
    <row r="847" spans="1:17" x14ac:dyDescent="0.25">
      <c r="A847">
        <v>846</v>
      </c>
      <c r="D847">
        <v>107.13578700000001</v>
      </c>
      <c r="E847" s="2">
        <v>2</v>
      </c>
      <c r="F847">
        <v>116.423316</v>
      </c>
      <c r="G847" s="3">
        <v>3</v>
      </c>
      <c r="P847">
        <v>2</v>
      </c>
      <c r="Q847" t="str">
        <f>CONCATENATE(C847,E847,G847,I847)</f>
        <v>23</v>
      </c>
    </row>
    <row r="848" spans="1:17" x14ac:dyDescent="0.25">
      <c r="A848">
        <v>847</v>
      </c>
      <c r="D848">
        <v>107.136313</v>
      </c>
      <c r="E848" s="2">
        <v>2</v>
      </c>
      <c r="F848">
        <v>116.44694800000001</v>
      </c>
      <c r="G848" s="3">
        <v>3</v>
      </c>
      <c r="P848">
        <v>2</v>
      </c>
      <c r="Q848" t="str">
        <f>CONCATENATE(C848,E848,G848,I848)</f>
        <v>23</v>
      </c>
    </row>
    <row r="849" spans="1:17" x14ac:dyDescent="0.25">
      <c r="A849">
        <v>848</v>
      </c>
      <c r="D849">
        <v>107.15810300000001</v>
      </c>
      <c r="E849" s="2">
        <v>2</v>
      </c>
      <c r="F849">
        <v>116.42258000000001</v>
      </c>
      <c r="G849" s="3">
        <v>3</v>
      </c>
      <c r="P849">
        <v>2</v>
      </c>
      <c r="Q849" t="str">
        <f>CONCATENATE(C849,E849,G849,I849)</f>
        <v>23</v>
      </c>
    </row>
    <row r="850" spans="1:17" x14ac:dyDescent="0.25">
      <c r="A850">
        <v>849</v>
      </c>
      <c r="D850">
        <v>107.17126</v>
      </c>
      <c r="E850" s="2">
        <v>2</v>
      </c>
      <c r="F850">
        <v>116.444682</v>
      </c>
      <c r="G850" s="3">
        <v>3</v>
      </c>
      <c r="P850">
        <v>2</v>
      </c>
      <c r="Q850" t="str">
        <f>CONCATENATE(C850,E850,G850,I850)</f>
        <v>23</v>
      </c>
    </row>
    <row r="851" spans="1:17" x14ac:dyDescent="0.25">
      <c r="A851">
        <v>850</v>
      </c>
      <c r="D851">
        <v>107.092051</v>
      </c>
      <c r="E851" s="2">
        <v>2</v>
      </c>
      <c r="F851">
        <v>116.46894700000001</v>
      </c>
      <c r="G851" s="3">
        <v>3</v>
      </c>
      <c r="P851">
        <v>2</v>
      </c>
      <c r="Q851" t="str">
        <f>CONCATENATE(C851,E851,G851,I851)</f>
        <v>23</v>
      </c>
    </row>
    <row r="852" spans="1:17" x14ac:dyDescent="0.25">
      <c r="A852">
        <v>851</v>
      </c>
      <c r="D852">
        <v>107.092051</v>
      </c>
      <c r="E852" s="2">
        <v>2</v>
      </c>
      <c r="F852">
        <v>116.41852500000002</v>
      </c>
      <c r="G852" s="3">
        <v>3</v>
      </c>
      <c r="H852">
        <v>109.465316</v>
      </c>
      <c r="I852" s="4">
        <v>4</v>
      </c>
      <c r="P852">
        <v>3</v>
      </c>
      <c r="Q852" t="str">
        <f>CONCATENATE(C852,E852,G852,I852)</f>
        <v>234</v>
      </c>
    </row>
    <row r="853" spans="1:17" x14ac:dyDescent="0.25">
      <c r="A853">
        <v>852</v>
      </c>
      <c r="F853">
        <v>116.39442</v>
      </c>
      <c r="G853" s="3">
        <v>3</v>
      </c>
      <c r="H853">
        <v>109.47694300000001</v>
      </c>
      <c r="I853" s="4">
        <v>4</v>
      </c>
      <c r="P853">
        <v>2</v>
      </c>
      <c r="Q853" t="str">
        <f>CONCATENATE(C853,E853,G853,I853)</f>
        <v>34</v>
      </c>
    </row>
    <row r="854" spans="1:17" x14ac:dyDescent="0.25">
      <c r="A854">
        <v>853</v>
      </c>
      <c r="F854">
        <v>116.439368</v>
      </c>
      <c r="G854" s="3">
        <v>3</v>
      </c>
      <c r="H854">
        <v>109.47621100000001</v>
      </c>
      <c r="I854" s="4">
        <v>4</v>
      </c>
      <c r="P854">
        <v>2</v>
      </c>
      <c r="Q854" t="str">
        <f>CONCATENATE(C854,E854,G854,I854)</f>
        <v>34</v>
      </c>
    </row>
    <row r="855" spans="1:17" x14ac:dyDescent="0.25">
      <c r="A855">
        <v>854</v>
      </c>
      <c r="H855">
        <v>109.509524</v>
      </c>
      <c r="I855" s="4">
        <v>4</v>
      </c>
      <c r="P855">
        <v>1</v>
      </c>
      <c r="Q855" t="str">
        <f>CONCATENATE(C855,E855,G855,I855)</f>
        <v>4</v>
      </c>
    </row>
    <row r="856" spans="1:17" x14ac:dyDescent="0.25">
      <c r="A856">
        <v>855</v>
      </c>
      <c r="H856">
        <v>109.53168400000001</v>
      </c>
      <c r="I856" s="4">
        <v>4</v>
      </c>
      <c r="P856">
        <v>1</v>
      </c>
      <c r="Q856" t="str">
        <f>CONCATENATE(C856,E856,G856,I856)</f>
        <v>4</v>
      </c>
    </row>
    <row r="857" spans="1:17" x14ac:dyDescent="0.25">
      <c r="A857">
        <v>856</v>
      </c>
      <c r="H857">
        <v>109.48578900000001</v>
      </c>
      <c r="I857" s="4">
        <v>4</v>
      </c>
      <c r="P857">
        <v>1</v>
      </c>
      <c r="Q857" t="str">
        <f>CONCATENATE(C857,E857,G857,I857)</f>
        <v>4</v>
      </c>
    </row>
    <row r="858" spans="1:17" x14ac:dyDescent="0.25">
      <c r="A858">
        <v>857</v>
      </c>
      <c r="B858">
        <v>92.054210000000012</v>
      </c>
      <c r="C858" s="5">
        <v>1</v>
      </c>
      <c r="H858">
        <v>109.527522</v>
      </c>
      <c r="I858" s="4">
        <v>4</v>
      </c>
      <c r="P858">
        <v>2</v>
      </c>
      <c r="Q858" t="str">
        <f>CONCATENATE(C858,E858,G858,I858)</f>
        <v>14</v>
      </c>
    </row>
    <row r="859" spans="1:17" x14ac:dyDescent="0.25">
      <c r="A859">
        <v>858</v>
      </c>
      <c r="B859">
        <v>92.03626100000001</v>
      </c>
      <c r="C859" s="5">
        <v>1</v>
      </c>
      <c r="H859">
        <v>109.465316</v>
      </c>
      <c r="I859" s="4">
        <v>4</v>
      </c>
      <c r="P859">
        <v>2</v>
      </c>
      <c r="Q859" t="str">
        <f>CONCATENATE(C859,E859,G859,I859)</f>
        <v>14</v>
      </c>
    </row>
    <row r="860" spans="1:17" x14ac:dyDescent="0.25">
      <c r="A860">
        <v>859</v>
      </c>
      <c r="B860">
        <v>92.039369000000008</v>
      </c>
      <c r="C860" s="5">
        <v>1</v>
      </c>
      <c r="H860">
        <v>109.50500000000001</v>
      </c>
      <c r="I860" s="4">
        <v>4</v>
      </c>
      <c r="P860">
        <v>2</v>
      </c>
      <c r="Q860" t="str">
        <f>CONCATENATE(C860,E860,G860,I860)</f>
        <v>14</v>
      </c>
    </row>
    <row r="861" spans="1:17" x14ac:dyDescent="0.25">
      <c r="A861">
        <v>860</v>
      </c>
      <c r="B861">
        <v>92.074527000000003</v>
      </c>
      <c r="C861" s="5">
        <v>1</v>
      </c>
      <c r="P861">
        <v>1</v>
      </c>
      <c r="Q861" t="str">
        <f>CONCATENATE(C861,E861,G861,I861)</f>
        <v>1</v>
      </c>
    </row>
    <row r="862" spans="1:17" x14ac:dyDescent="0.25">
      <c r="A862">
        <v>861</v>
      </c>
      <c r="B862">
        <v>92.087420000000009</v>
      </c>
      <c r="C862" s="5">
        <v>1</v>
      </c>
      <c r="P862">
        <v>1</v>
      </c>
      <c r="Q862" t="str">
        <f>CONCATENATE(C862,E862,G862,I862)</f>
        <v>1</v>
      </c>
    </row>
    <row r="863" spans="1:17" x14ac:dyDescent="0.25">
      <c r="A863">
        <v>862</v>
      </c>
      <c r="B863">
        <v>92.084474</v>
      </c>
      <c r="C863" s="5">
        <v>1</v>
      </c>
      <c r="P863">
        <v>1</v>
      </c>
      <c r="Q863" t="str">
        <f>CONCATENATE(C863,E863,G863,I863)</f>
        <v>1</v>
      </c>
    </row>
    <row r="864" spans="1:17" x14ac:dyDescent="0.25">
      <c r="A864">
        <v>863</v>
      </c>
      <c r="B864">
        <v>92.033948000000009</v>
      </c>
      <c r="C864" s="5">
        <v>1</v>
      </c>
      <c r="P864">
        <v>1</v>
      </c>
      <c r="Q864" t="str">
        <f>CONCATENATE(C864,E864,G864,I864)</f>
        <v>1</v>
      </c>
    </row>
    <row r="865" spans="1:17" x14ac:dyDescent="0.25">
      <c r="A865">
        <v>864</v>
      </c>
      <c r="B865">
        <v>92.158894000000004</v>
      </c>
      <c r="C865" s="5">
        <v>1</v>
      </c>
      <c r="P865">
        <v>1</v>
      </c>
      <c r="Q865" t="str">
        <f>CONCATENATE(C865,E865,G865,I865)</f>
        <v>1</v>
      </c>
    </row>
    <row r="866" spans="1:17" x14ac:dyDescent="0.25">
      <c r="A866">
        <v>865</v>
      </c>
      <c r="B866">
        <v>92.057263000000006</v>
      </c>
      <c r="C866" s="5">
        <v>1</v>
      </c>
      <c r="P866">
        <v>1</v>
      </c>
      <c r="Q866" t="str">
        <f>CONCATENATE(C866,E866,G866,I866)</f>
        <v>1</v>
      </c>
    </row>
    <row r="867" spans="1:17" x14ac:dyDescent="0.25">
      <c r="A867">
        <v>866</v>
      </c>
      <c r="D867">
        <v>82.865842000000015</v>
      </c>
      <c r="E867" s="2">
        <v>2</v>
      </c>
      <c r="P867">
        <v>1</v>
      </c>
      <c r="Q867" t="str">
        <f>CONCATENATE(C867,E867,G867,I867)</f>
        <v>2</v>
      </c>
    </row>
    <row r="868" spans="1:17" x14ac:dyDescent="0.25">
      <c r="A868">
        <v>867</v>
      </c>
      <c r="D868">
        <v>82.852526000000012</v>
      </c>
      <c r="E868" s="2">
        <v>2</v>
      </c>
      <c r="P868">
        <v>1</v>
      </c>
      <c r="Q868" t="str">
        <f>CONCATENATE(C868,E868,G868,I868)</f>
        <v>2</v>
      </c>
    </row>
    <row r="869" spans="1:17" x14ac:dyDescent="0.25">
      <c r="A869">
        <v>868</v>
      </c>
      <c r="D869">
        <v>82.876210000000015</v>
      </c>
      <c r="E869" s="2">
        <v>2</v>
      </c>
      <c r="P869">
        <v>1</v>
      </c>
      <c r="Q869" t="str">
        <f>CONCATENATE(C869,E869,G869,I869)</f>
        <v>2</v>
      </c>
    </row>
    <row r="870" spans="1:17" x14ac:dyDescent="0.25">
      <c r="A870">
        <v>869</v>
      </c>
      <c r="D870">
        <v>82.875999000000007</v>
      </c>
      <c r="E870" s="2">
        <v>2</v>
      </c>
      <c r="F870">
        <v>89.520893999999998</v>
      </c>
      <c r="G870" s="3">
        <v>3</v>
      </c>
      <c r="P870">
        <v>2</v>
      </c>
      <c r="Q870" t="str">
        <f>CONCATENATE(C870,E870,G870,I870)</f>
        <v>23</v>
      </c>
    </row>
    <row r="871" spans="1:17" x14ac:dyDescent="0.25">
      <c r="A871">
        <v>870</v>
      </c>
      <c r="D871">
        <v>82.864946000000003</v>
      </c>
      <c r="E871" s="2">
        <v>2</v>
      </c>
      <c r="F871">
        <v>89.520893999999998</v>
      </c>
      <c r="G871" s="3">
        <v>3</v>
      </c>
      <c r="P871">
        <v>2</v>
      </c>
      <c r="Q871" t="str">
        <f>CONCATENATE(C871,E871,G871,I871)</f>
        <v>23</v>
      </c>
    </row>
    <row r="872" spans="1:17" x14ac:dyDescent="0.25">
      <c r="A872">
        <v>871</v>
      </c>
      <c r="D872">
        <v>82.874158000000008</v>
      </c>
      <c r="E872" s="2">
        <v>2</v>
      </c>
      <c r="F872">
        <v>89.529683000000006</v>
      </c>
      <c r="G872" s="3">
        <v>3</v>
      </c>
      <c r="P872">
        <v>2</v>
      </c>
      <c r="Q872" t="str">
        <f>CONCATENATE(C872,E872,G872,I872)</f>
        <v>23</v>
      </c>
    </row>
    <row r="873" spans="1:17" x14ac:dyDescent="0.25">
      <c r="A873">
        <v>872</v>
      </c>
      <c r="D873">
        <v>82.858684000000011</v>
      </c>
      <c r="E873" s="2">
        <v>2</v>
      </c>
      <c r="F873">
        <v>89.501210000000015</v>
      </c>
      <c r="G873" s="3">
        <v>3</v>
      </c>
      <c r="H873">
        <v>85.610315000000014</v>
      </c>
      <c r="I873" s="4">
        <v>4</v>
      </c>
      <c r="P873">
        <v>3</v>
      </c>
      <c r="Q873" t="str">
        <f>CONCATENATE(C873,E873,G873,I873)</f>
        <v>234</v>
      </c>
    </row>
    <row r="874" spans="1:17" x14ac:dyDescent="0.25">
      <c r="A874">
        <v>873</v>
      </c>
      <c r="D874">
        <v>82.885210000000001</v>
      </c>
      <c r="E874" s="2">
        <v>2</v>
      </c>
      <c r="F874">
        <v>89.528998000000001</v>
      </c>
      <c r="G874" s="3">
        <v>3</v>
      </c>
      <c r="H874">
        <v>85.638631000000004</v>
      </c>
      <c r="I874" s="4">
        <v>4</v>
      </c>
      <c r="P874">
        <v>3</v>
      </c>
      <c r="Q874" t="str">
        <f>CONCATENATE(C874,E874,G874,I874)</f>
        <v>234</v>
      </c>
    </row>
    <row r="875" spans="1:17" x14ac:dyDescent="0.25">
      <c r="A875">
        <v>874</v>
      </c>
      <c r="D875">
        <v>82.865842000000015</v>
      </c>
      <c r="E875" s="2">
        <v>2</v>
      </c>
      <c r="F875">
        <v>89.451369</v>
      </c>
      <c r="G875" s="3">
        <v>3</v>
      </c>
      <c r="H875">
        <v>85.636525000000006</v>
      </c>
      <c r="I875" s="4">
        <v>4</v>
      </c>
      <c r="P875">
        <v>3</v>
      </c>
      <c r="Q875" t="str">
        <f>CONCATENATE(C875,E875,G875,I875)</f>
        <v>234</v>
      </c>
    </row>
    <row r="876" spans="1:17" x14ac:dyDescent="0.25">
      <c r="A876">
        <v>875</v>
      </c>
      <c r="F876">
        <v>89.471419000000012</v>
      </c>
      <c r="G876" s="3">
        <v>3</v>
      </c>
      <c r="H876">
        <v>85.61563000000001</v>
      </c>
      <c r="I876" s="4">
        <v>4</v>
      </c>
      <c r="P876">
        <v>2</v>
      </c>
      <c r="Q876" t="str">
        <f>CONCATENATE(C876,E876,G876,I876)</f>
        <v>34</v>
      </c>
    </row>
    <row r="877" spans="1:17" x14ac:dyDescent="0.25">
      <c r="A877">
        <v>876</v>
      </c>
      <c r="F877">
        <v>89.470368000000008</v>
      </c>
      <c r="G877" s="3">
        <v>3</v>
      </c>
      <c r="H877">
        <v>85.551052000000013</v>
      </c>
      <c r="I877" s="4">
        <v>4</v>
      </c>
      <c r="P877">
        <v>2</v>
      </c>
      <c r="Q877" t="str">
        <f>CONCATENATE(C877,E877,G877,I877)</f>
        <v>34</v>
      </c>
    </row>
    <row r="878" spans="1:17" x14ac:dyDescent="0.25">
      <c r="A878">
        <v>877</v>
      </c>
      <c r="F878">
        <v>89.520893999999998</v>
      </c>
      <c r="G878" s="3">
        <v>3</v>
      </c>
      <c r="H878">
        <v>85.525947000000002</v>
      </c>
      <c r="I878" s="4">
        <v>4</v>
      </c>
      <c r="P878">
        <v>2</v>
      </c>
      <c r="Q878" t="str">
        <f>CONCATENATE(C878,E878,G878,I878)</f>
        <v>34</v>
      </c>
    </row>
    <row r="879" spans="1:17" x14ac:dyDescent="0.25">
      <c r="A879">
        <v>878</v>
      </c>
      <c r="H879">
        <v>85.511314000000013</v>
      </c>
      <c r="I879" s="4">
        <v>4</v>
      </c>
      <c r="P879">
        <v>1</v>
      </c>
      <c r="Q879" t="str">
        <f>CONCATENATE(C879,E879,G879,I879)</f>
        <v>4</v>
      </c>
    </row>
    <row r="880" spans="1:17" x14ac:dyDescent="0.25">
      <c r="A880">
        <v>879</v>
      </c>
      <c r="H880">
        <v>85.570210000000003</v>
      </c>
      <c r="I880" s="4">
        <v>4</v>
      </c>
      <c r="P880">
        <v>1</v>
      </c>
      <c r="Q880" t="str">
        <f>CONCATENATE(C880,E880,G880,I880)</f>
        <v>4</v>
      </c>
    </row>
    <row r="881" spans="1:17" x14ac:dyDescent="0.25">
      <c r="A881">
        <v>880</v>
      </c>
      <c r="B881">
        <v>71.833316000000011</v>
      </c>
      <c r="C881" s="5">
        <v>1</v>
      </c>
      <c r="H881">
        <v>85.588789000000006</v>
      </c>
      <c r="I881" s="4">
        <v>4</v>
      </c>
      <c r="P881">
        <v>2</v>
      </c>
      <c r="Q881" t="str">
        <f>CONCATENATE(C881,E881,G881,I881)</f>
        <v>14</v>
      </c>
    </row>
    <row r="882" spans="1:17" x14ac:dyDescent="0.25">
      <c r="A882">
        <v>881</v>
      </c>
      <c r="B882">
        <v>71.780105000000006</v>
      </c>
      <c r="C882" s="5">
        <v>1</v>
      </c>
      <c r="H882">
        <v>85.610315000000014</v>
      </c>
      <c r="I882" s="4">
        <v>4</v>
      </c>
      <c r="P882">
        <v>2</v>
      </c>
      <c r="Q882" t="str">
        <f>CONCATENATE(C882,E882,G882,I882)</f>
        <v>14</v>
      </c>
    </row>
    <row r="883" spans="1:17" x14ac:dyDescent="0.25">
      <c r="A883">
        <v>882</v>
      </c>
      <c r="B883">
        <v>71.843736000000007</v>
      </c>
      <c r="C883" s="5">
        <v>1</v>
      </c>
      <c r="P883">
        <v>1</v>
      </c>
      <c r="Q883" t="str">
        <f>CONCATENATE(C883,E883,G883,I883)</f>
        <v>1</v>
      </c>
    </row>
    <row r="884" spans="1:17" x14ac:dyDescent="0.25">
      <c r="A884">
        <v>883</v>
      </c>
      <c r="B884">
        <v>71.815736000000001</v>
      </c>
      <c r="C884" s="5">
        <v>1</v>
      </c>
      <c r="P884">
        <v>1</v>
      </c>
      <c r="Q884" t="str">
        <f>CONCATENATE(C884,E884,G884,I884)</f>
        <v>1</v>
      </c>
    </row>
    <row r="885" spans="1:17" x14ac:dyDescent="0.25">
      <c r="A885">
        <v>884</v>
      </c>
      <c r="B885">
        <v>71.790105000000011</v>
      </c>
      <c r="C885" s="5">
        <v>1</v>
      </c>
      <c r="P885">
        <v>1</v>
      </c>
      <c r="Q885" t="str">
        <f>CONCATENATE(C885,E885,G885,I885)</f>
        <v>1</v>
      </c>
    </row>
    <row r="886" spans="1:17" x14ac:dyDescent="0.25">
      <c r="A886">
        <v>885</v>
      </c>
      <c r="B886">
        <v>71.786263000000005</v>
      </c>
      <c r="C886" s="5">
        <v>1</v>
      </c>
      <c r="P886">
        <v>1</v>
      </c>
      <c r="Q886" t="str">
        <f>CONCATENATE(C886,E886,G886,I886)</f>
        <v>1</v>
      </c>
    </row>
    <row r="887" spans="1:17" x14ac:dyDescent="0.25">
      <c r="A887">
        <v>886</v>
      </c>
      <c r="B887">
        <v>71.781684000000013</v>
      </c>
      <c r="C887" s="5">
        <v>1</v>
      </c>
      <c r="P887">
        <v>1</v>
      </c>
      <c r="Q887" t="str">
        <f>CONCATENATE(C887,E887,G887,I887)</f>
        <v>1</v>
      </c>
    </row>
    <row r="888" spans="1:17" x14ac:dyDescent="0.25">
      <c r="A888">
        <v>887</v>
      </c>
      <c r="B888">
        <v>71.792684000000008</v>
      </c>
      <c r="C888" s="5">
        <v>1</v>
      </c>
      <c r="P888">
        <v>1</v>
      </c>
      <c r="Q888" t="str">
        <f>CONCATENATE(C888,E888,G888,I888)</f>
        <v>1</v>
      </c>
    </row>
    <row r="889" spans="1:17" x14ac:dyDescent="0.25">
      <c r="A889">
        <v>888</v>
      </c>
      <c r="B889">
        <v>71.774736000000004</v>
      </c>
      <c r="C889" s="5">
        <v>1</v>
      </c>
      <c r="P889">
        <v>1</v>
      </c>
      <c r="Q889" t="str">
        <f>CONCATENATE(C889,E889,G889,I889)</f>
        <v>1</v>
      </c>
    </row>
    <row r="890" spans="1:17" x14ac:dyDescent="0.25">
      <c r="A890">
        <v>889</v>
      </c>
      <c r="B890">
        <v>71.861736000000008</v>
      </c>
      <c r="C890" s="5">
        <v>1</v>
      </c>
      <c r="D890">
        <v>61.776741000000001</v>
      </c>
      <c r="E890" s="2">
        <v>2</v>
      </c>
      <c r="P890">
        <v>2</v>
      </c>
      <c r="Q890" t="str">
        <f>CONCATENATE(C890,E890,G890,I890)</f>
        <v>12</v>
      </c>
    </row>
    <row r="891" spans="1:17" x14ac:dyDescent="0.25">
      <c r="A891">
        <v>890</v>
      </c>
      <c r="B891">
        <v>71.713052000000005</v>
      </c>
      <c r="C891" s="5">
        <v>1</v>
      </c>
      <c r="D891">
        <v>61.754471000000002</v>
      </c>
      <c r="E891" s="2">
        <v>2</v>
      </c>
      <c r="P891">
        <v>2</v>
      </c>
      <c r="Q891" t="str">
        <f>CONCATENATE(C891,E891,G891,I891)</f>
        <v>12</v>
      </c>
    </row>
    <row r="892" spans="1:17" x14ac:dyDescent="0.25">
      <c r="A892">
        <v>891</v>
      </c>
      <c r="D892">
        <v>61.760528000000001</v>
      </c>
      <c r="E892" s="2">
        <v>2</v>
      </c>
      <c r="P892">
        <v>1</v>
      </c>
      <c r="Q892" t="str">
        <f>CONCATENATE(C892,E892,G892,I892)</f>
        <v>2</v>
      </c>
    </row>
    <row r="893" spans="1:17" x14ac:dyDescent="0.25">
      <c r="A893">
        <v>892</v>
      </c>
      <c r="D893">
        <v>61.750950000000003</v>
      </c>
      <c r="E893" s="2">
        <v>2</v>
      </c>
      <c r="P893">
        <v>1</v>
      </c>
      <c r="Q893" t="str">
        <f>CONCATENATE(C893,E893,G893,I893)</f>
        <v>2</v>
      </c>
    </row>
    <row r="894" spans="1:17" x14ac:dyDescent="0.25">
      <c r="A894">
        <v>893</v>
      </c>
      <c r="D894">
        <v>61.740420999999998</v>
      </c>
      <c r="E894" s="2">
        <v>2</v>
      </c>
      <c r="P894">
        <v>1</v>
      </c>
      <c r="Q894" t="str">
        <f>CONCATENATE(C894,E894,G894,I894)</f>
        <v>2</v>
      </c>
    </row>
    <row r="895" spans="1:17" x14ac:dyDescent="0.25">
      <c r="A895">
        <v>894</v>
      </c>
      <c r="D895">
        <v>61.738685000000004</v>
      </c>
      <c r="E895" s="2">
        <v>2</v>
      </c>
      <c r="F895">
        <v>67.233631000000003</v>
      </c>
      <c r="G895" s="3">
        <v>3</v>
      </c>
      <c r="P895">
        <v>2</v>
      </c>
      <c r="Q895" t="str">
        <f>CONCATENATE(C895,E895,G895,I895)</f>
        <v>23</v>
      </c>
    </row>
    <row r="896" spans="1:17" x14ac:dyDescent="0.25">
      <c r="A896">
        <v>895</v>
      </c>
      <c r="D896">
        <v>61.748156999999999</v>
      </c>
      <c r="E896" s="2">
        <v>2</v>
      </c>
      <c r="F896">
        <v>67.231735</v>
      </c>
      <c r="G896" s="3">
        <v>3</v>
      </c>
      <c r="P896">
        <v>2</v>
      </c>
      <c r="Q896" t="str">
        <f>CONCATENATE(C896,E896,G896,I896)</f>
        <v>23</v>
      </c>
    </row>
    <row r="897" spans="1:17" x14ac:dyDescent="0.25">
      <c r="A897">
        <v>896</v>
      </c>
      <c r="D897">
        <v>61.748995999999998</v>
      </c>
      <c r="E897" s="2">
        <v>2</v>
      </c>
      <c r="F897">
        <v>67.225895000000008</v>
      </c>
      <c r="G897" s="3">
        <v>3</v>
      </c>
      <c r="P897">
        <v>2</v>
      </c>
      <c r="Q897" t="str">
        <f>CONCATENATE(C897,E897,G897,I897)</f>
        <v>23</v>
      </c>
    </row>
    <row r="898" spans="1:17" x14ac:dyDescent="0.25">
      <c r="A898">
        <v>897</v>
      </c>
      <c r="D898">
        <v>61.746422000000003</v>
      </c>
      <c r="E898" s="2">
        <v>2</v>
      </c>
      <c r="F898">
        <v>67.285896000000008</v>
      </c>
      <c r="G898" s="3">
        <v>3</v>
      </c>
      <c r="P898">
        <v>2</v>
      </c>
      <c r="Q898" t="str">
        <f>CONCATENATE(C898,E898,G898,I898)</f>
        <v>23</v>
      </c>
    </row>
    <row r="899" spans="1:17" x14ac:dyDescent="0.25">
      <c r="A899">
        <v>898</v>
      </c>
      <c r="D899">
        <v>61.746422000000003</v>
      </c>
      <c r="E899" s="2">
        <v>2</v>
      </c>
      <c r="F899">
        <v>67.296160999999998</v>
      </c>
      <c r="G899" s="3">
        <v>3</v>
      </c>
      <c r="P899">
        <v>2</v>
      </c>
      <c r="Q899" t="str">
        <f>CONCATENATE(C899,E899,G899,I899)</f>
        <v>23</v>
      </c>
    </row>
    <row r="900" spans="1:17" x14ac:dyDescent="0.25">
      <c r="A900">
        <v>899</v>
      </c>
      <c r="F900">
        <v>67.283053999999993</v>
      </c>
      <c r="G900" s="3">
        <v>3</v>
      </c>
      <c r="H900">
        <v>62.302215000000004</v>
      </c>
      <c r="I900" s="4">
        <v>4</v>
      </c>
      <c r="P900">
        <v>2</v>
      </c>
      <c r="Q900" t="str">
        <f>CONCATENATE(C900,E900,G900,I900)</f>
        <v>34</v>
      </c>
    </row>
    <row r="901" spans="1:17" x14ac:dyDescent="0.25">
      <c r="A901">
        <v>900</v>
      </c>
      <c r="F901">
        <v>67.244312000000008</v>
      </c>
      <c r="G901" s="3">
        <v>3</v>
      </c>
      <c r="H901">
        <v>62.258262000000002</v>
      </c>
      <c r="I901" s="4">
        <v>4</v>
      </c>
      <c r="P901">
        <v>2</v>
      </c>
      <c r="Q901" t="str">
        <f>CONCATENATE(C901,E901,G901,I901)</f>
        <v>34</v>
      </c>
    </row>
    <row r="902" spans="1:17" x14ac:dyDescent="0.25">
      <c r="A902">
        <v>901</v>
      </c>
      <c r="B902">
        <v>49.185946999999999</v>
      </c>
      <c r="C902" s="5">
        <v>1</v>
      </c>
      <c r="F902">
        <v>67.325794000000002</v>
      </c>
      <c r="G902" s="3">
        <v>3</v>
      </c>
      <c r="H902">
        <v>62.288893999999999</v>
      </c>
      <c r="I902" s="4">
        <v>4</v>
      </c>
      <c r="P902">
        <v>3</v>
      </c>
      <c r="Q902" t="str">
        <f>CONCATENATE(C902,E902,G902,I902)</f>
        <v>134</v>
      </c>
    </row>
    <row r="903" spans="1:17" x14ac:dyDescent="0.25">
      <c r="A903">
        <v>902</v>
      </c>
      <c r="B903">
        <v>49.185264000000004</v>
      </c>
      <c r="C903" s="5">
        <v>1</v>
      </c>
      <c r="F903">
        <v>67.303787</v>
      </c>
      <c r="G903" s="3">
        <v>3</v>
      </c>
      <c r="H903">
        <v>62.2789</v>
      </c>
      <c r="I903" s="4">
        <v>4</v>
      </c>
      <c r="P903">
        <v>3</v>
      </c>
      <c r="Q903" t="str">
        <f>CONCATENATE(C903,E903,G903,I903)</f>
        <v>134</v>
      </c>
    </row>
    <row r="904" spans="1:17" x14ac:dyDescent="0.25">
      <c r="A904">
        <v>903</v>
      </c>
      <c r="B904">
        <v>49.157844000000004</v>
      </c>
      <c r="C904" s="5">
        <v>1</v>
      </c>
      <c r="F904">
        <v>67.233631000000003</v>
      </c>
      <c r="G904" s="3">
        <v>3</v>
      </c>
      <c r="H904">
        <v>62.285316000000002</v>
      </c>
      <c r="I904" s="4">
        <v>4</v>
      </c>
      <c r="P904">
        <v>3</v>
      </c>
      <c r="Q904" t="str">
        <f>CONCATENATE(C904,E904,G904,I904)</f>
        <v>134</v>
      </c>
    </row>
    <row r="905" spans="1:17" x14ac:dyDescent="0.25">
      <c r="A905">
        <v>904</v>
      </c>
      <c r="B905">
        <v>49.168422</v>
      </c>
      <c r="C905" s="5">
        <v>1</v>
      </c>
      <c r="H905">
        <v>62.332312999999999</v>
      </c>
      <c r="I905" s="4">
        <v>4</v>
      </c>
      <c r="P905">
        <v>2</v>
      </c>
      <c r="Q905" t="str">
        <f>CONCATENATE(C905,E905,G905,I905)</f>
        <v>14</v>
      </c>
    </row>
    <row r="906" spans="1:17" x14ac:dyDescent="0.25">
      <c r="A906">
        <v>905</v>
      </c>
      <c r="B906">
        <v>49.152000000000001</v>
      </c>
      <c r="C906" s="5">
        <v>1</v>
      </c>
      <c r="H906">
        <v>62.327842000000004</v>
      </c>
      <c r="I906" s="4">
        <v>4</v>
      </c>
      <c r="P906">
        <v>2</v>
      </c>
      <c r="Q906" t="str">
        <f>CONCATENATE(C906,E906,G906,I906)</f>
        <v>14</v>
      </c>
    </row>
    <row r="907" spans="1:17" x14ac:dyDescent="0.25">
      <c r="A907">
        <v>906</v>
      </c>
      <c r="B907">
        <v>49.187317</v>
      </c>
      <c r="C907" s="5">
        <v>1</v>
      </c>
      <c r="H907">
        <v>62.328155000000002</v>
      </c>
      <c r="I907" s="4">
        <v>4</v>
      </c>
      <c r="P907">
        <v>2</v>
      </c>
      <c r="Q907" t="str">
        <f>CONCATENATE(C907,E907,G907,I907)</f>
        <v>14</v>
      </c>
    </row>
    <row r="908" spans="1:17" x14ac:dyDescent="0.25">
      <c r="A908">
        <v>907</v>
      </c>
      <c r="B908">
        <v>49.189895</v>
      </c>
      <c r="C908" s="5">
        <v>1</v>
      </c>
      <c r="H908">
        <v>62.298000000000002</v>
      </c>
      <c r="I908" s="4">
        <v>4</v>
      </c>
      <c r="P908">
        <v>2</v>
      </c>
      <c r="Q908" t="str">
        <f>CONCATENATE(C908,E908,G908,I908)</f>
        <v>14</v>
      </c>
    </row>
    <row r="909" spans="1:17" x14ac:dyDescent="0.25">
      <c r="A909">
        <v>908</v>
      </c>
      <c r="B909">
        <v>49.201529999999998</v>
      </c>
      <c r="C909" s="5">
        <v>1</v>
      </c>
      <c r="H909">
        <v>62.277999999999999</v>
      </c>
      <c r="I909" s="4">
        <v>4</v>
      </c>
      <c r="P909">
        <v>2</v>
      </c>
      <c r="Q909" t="str">
        <f>CONCATENATE(C909,E909,G909,I909)</f>
        <v>14</v>
      </c>
    </row>
    <row r="910" spans="1:17" x14ac:dyDescent="0.25">
      <c r="A910">
        <v>909</v>
      </c>
      <c r="B910">
        <v>49.177948000000001</v>
      </c>
      <c r="C910" s="5">
        <v>1</v>
      </c>
      <c r="H910">
        <v>62.428318000000004</v>
      </c>
      <c r="I910" s="4">
        <v>4</v>
      </c>
      <c r="P910">
        <v>2</v>
      </c>
      <c r="Q910" t="str">
        <f>CONCATENATE(C910,E910,G910,I910)</f>
        <v>14</v>
      </c>
    </row>
    <row r="911" spans="1:17" x14ac:dyDescent="0.25">
      <c r="A911">
        <v>910</v>
      </c>
      <c r="B911">
        <v>49.186579999999999</v>
      </c>
      <c r="C911" s="5">
        <v>1</v>
      </c>
      <c r="H911">
        <v>62.302215000000004</v>
      </c>
      <c r="I911" s="4">
        <v>4</v>
      </c>
      <c r="P911">
        <v>2</v>
      </c>
      <c r="Q911" t="str">
        <f>CONCATENATE(C911,E911,G911,I911)</f>
        <v>14</v>
      </c>
    </row>
    <row r="912" spans="1:17" x14ac:dyDescent="0.25">
      <c r="A912">
        <v>911</v>
      </c>
      <c r="B912">
        <v>49.141159000000002</v>
      </c>
      <c r="C912" s="5">
        <v>1</v>
      </c>
      <c r="P912">
        <v>1</v>
      </c>
      <c r="Q912" t="str">
        <f>CONCATENATE(C912,E912,G912,I912)</f>
        <v>1</v>
      </c>
    </row>
    <row r="913" spans="1:17" x14ac:dyDescent="0.25">
      <c r="A913">
        <v>912</v>
      </c>
      <c r="B913">
        <v>49.239421999999998</v>
      </c>
      <c r="C913" s="5">
        <v>1</v>
      </c>
      <c r="P913">
        <v>1</v>
      </c>
      <c r="Q913" t="str">
        <f>CONCATENATE(C913,E913,G913,I913)</f>
        <v>1</v>
      </c>
    </row>
    <row r="914" spans="1:17" x14ac:dyDescent="0.25">
      <c r="A914">
        <v>913</v>
      </c>
      <c r="B914">
        <v>49.159420000000004</v>
      </c>
      <c r="C914" s="5">
        <v>1</v>
      </c>
      <c r="P914">
        <v>1</v>
      </c>
      <c r="Q914" t="str">
        <f>CONCATENATE(C914,E914,G914,I914)</f>
        <v>1</v>
      </c>
    </row>
    <row r="915" spans="1:17" x14ac:dyDescent="0.25">
      <c r="A915">
        <v>914</v>
      </c>
      <c r="P915">
        <v>0</v>
      </c>
      <c r="Q915" t="str">
        <f>CONCATENATE(C915,E915,G915,I915)</f>
        <v/>
      </c>
    </row>
    <row r="916" spans="1:17" x14ac:dyDescent="0.25">
      <c r="A916">
        <v>915</v>
      </c>
      <c r="D916">
        <v>37.956842000000002</v>
      </c>
      <c r="E916" s="2">
        <v>2</v>
      </c>
      <c r="P916">
        <v>1</v>
      </c>
      <c r="Q916" t="str">
        <f>CONCATENATE(C916,E916,G916,I916)</f>
        <v>2</v>
      </c>
    </row>
    <row r="917" spans="1:17" x14ac:dyDescent="0.25">
      <c r="A917">
        <v>916</v>
      </c>
      <c r="D917">
        <v>37.954160000000002</v>
      </c>
      <c r="E917" s="2">
        <v>2</v>
      </c>
      <c r="F917">
        <v>48.311790000000002</v>
      </c>
      <c r="G917" s="3">
        <v>3</v>
      </c>
      <c r="P917">
        <v>2</v>
      </c>
      <c r="Q917" t="str">
        <f>CONCATENATE(C917,E917,G917,I917)</f>
        <v>23</v>
      </c>
    </row>
    <row r="918" spans="1:17" x14ac:dyDescent="0.25">
      <c r="A918">
        <v>917</v>
      </c>
      <c r="D918">
        <v>37.910002000000006</v>
      </c>
      <c r="E918" s="2">
        <v>2</v>
      </c>
      <c r="F918">
        <v>48.322105000000001</v>
      </c>
      <c r="G918" s="3">
        <v>3</v>
      </c>
      <c r="P918">
        <v>2</v>
      </c>
      <c r="Q918" t="str">
        <f>CONCATENATE(C918,E918,G918,I918)</f>
        <v>23</v>
      </c>
    </row>
    <row r="919" spans="1:17" x14ac:dyDescent="0.25">
      <c r="A919">
        <v>918</v>
      </c>
      <c r="D919">
        <v>37.927580000000006</v>
      </c>
      <c r="E919" s="2">
        <v>2</v>
      </c>
      <c r="F919">
        <v>48.319316999999998</v>
      </c>
      <c r="G919" s="3">
        <v>3</v>
      </c>
      <c r="P919">
        <v>2</v>
      </c>
      <c r="Q919" t="str">
        <f>CONCATENATE(C919,E919,G919,I919)</f>
        <v>23</v>
      </c>
    </row>
    <row r="920" spans="1:17" x14ac:dyDescent="0.25">
      <c r="A920">
        <v>919</v>
      </c>
      <c r="D920">
        <v>37.927738000000005</v>
      </c>
      <c r="E920" s="2">
        <v>2</v>
      </c>
      <c r="F920">
        <v>48.325316999999998</v>
      </c>
      <c r="G920" s="3">
        <v>3</v>
      </c>
      <c r="P920">
        <v>2</v>
      </c>
      <c r="Q920" t="str">
        <f>CONCATENATE(C920,E920,G920,I920)</f>
        <v>23</v>
      </c>
    </row>
    <row r="921" spans="1:17" x14ac:dyDescent="0.25">
      <c r="A921">
        <v>920</v>
      </c>
      <c r="D921">
        <v>37.918999999999997</v>
      </c>
      <c r="E921" s="2">
        <v>2</v>
      </c>
      <c r="F921">
        <v>48.326999000000001</v>
      </c>
      <c r="G921" s="3">
        <v>3</v>
      </c>
      <c r="P921">
        <v>2</v>
      </c>
      <c r="Q921" t="str">
        <f>CONCATENATE(C921,E921,G921,I921)</f>
        <v>23</v>
      </c>
    </row>
    <row r="922" spans="1:17" x14ac:dyDescent="0.25">
      <c r="A922">
        <v>921</v>
      </c>
      <c r="D922">
        <v>37.963105999999996</v>
      </c>
      <c r="E922" s="2">
        <v>2</v>
      </c>
      <c r="F922">
        <v>48.335318999999998</v>
      </c>
      <c r="G922" s="3">
        <v>3</v>
      </c>
      <c r="P922">
        <v>2</v>
      </c>
      <c r="Q922" t="str">
        <f>CONCATENATE(C922,E922,G922,I922)</f>
        <v>23</v>
      </c>
    </row>
    <row r="923" spans="1:17" x14ac:dyDescent="0.25">
      <c r="A923">
        <v>922</v>
      </c>
      <c r="D923">
        <v>37.941791000000002</v>
      </c>
      <c r="E923" s="2">
        <v>2</v>
      </c>
      <c r="F923">
        <v>48.363579000000001</v>
      </c>
      <c r="G923" s="3">
        <v>3</v>
      </c>
      <c r="P923">
        <v>2</v>
      </c>
      <c r="Q923" t="str">
        <f>CONCATENATE(C923,E923,G923,I923)</f>
        <v>23</v>
      </c>
    </row>
    <row r="924" spans="1:17" x14ac:dyDescent="0.25">
      <c r="A924">
        <v>923</v>
      </c>
      <c r="D924">
        <v>37.940367999999999</v>
      </c>
      <c r="E924" s="2">
        <v>2</v>
      </c>
      <c r="F924">
        <v>48.338999999999999</v>
      </c>
      <c r="G924" s="3">
        <v>3</v>
      </c>
      <c r="P924">
        <v>2</v>
      </c>
      <c r="Q924" t="str">
        <f>CONCATENATE(C924,E924,G924,I924)</f>
        <v>23</v>
      </c>
    </row>
    <row r="925" spans="1:17" x14ac:dyDescent="0.25">
      <c r="A925">
        <v>924</v>
      </c>
      <c r="D925">
        <v>37.902578000000005</v>
      </c>
      <c r="E925" s="2">
        <v>2</v>
      </c>
      <c r="F925">
        <v>48.29721</v>
      </c>
      <c r="G925" s="3">
        <v>3</v>
      </c>
      <c r="P925">
        <v>2</v>
      </c>
      <c r="Q925" t="str">
        <f>CONCATENATE(C925,E925,G925,I925)</f>
        <v>23</v>
      </c>
    </row>
    <row r="926" spans="1:17" x14ac:dyDescent="0.25">
      <c r="A926">
        <v>925</v>
      </c>
      <c r="D926">
        <v>37.916527000000002</v>
      </c>
      <c r="E926" s="2">
        <v>2</v>
      </c>
      <c r="F926">
        <v>48.326210000000003</v>
      </c>
      <c r="G926" s="3">
        <v>3</v>
      </c>
      <c r="P926">
        <v>2</v>
      </c>
      <c r="Q926" t="str">
        <f>CONCATENATE(C926,E926,G926,I926)</f>
        <v>23</v>
      </c>
    </row>
    <row r="927" spans="1:17" x14ac:dyDescent="0.25">
      <c r="A927">
        <v>926</v>
      </c>
      <c r="D927">
        <v>37.916527000000002</v>
      </c>
      <c r="E927" s="2">
        <v>2</v>
      </c>
      <c r="F927">
        <v>48.346263999999998</v>
      </c>
      <c r="G927" s="3">
        <v>3</v>
      </c>
      <c r="P927">
        <v>2</v>
      </c>
      <c r="Q927" t="str">
        <f>CONCATENATE(C927,E927,G927,I927)</f>
        <v>23</v>
      </c>
    </row>
    <row r="928" spans="1:17" x14ac:dyDescent="0.25">
      <c r="A928">
        <v>927</v>
      </c>
      <c r="B928">
        <v>27.671106000000002</v>
      </c>
      <c r="C928" s="5">
        <v>1</v>
      </c>
      <c r="F928">
        <v>48.311790000000002</v>
      </c>
      <c r="G928" s="3">
        <v>3</v>
      </c>
      <c r="P928">
        <v>2</v>
      </c>
      <c r="Q928" t="str">
        <f>CONCATENATE(C928,E928,G928,I928)</f>
        <v>13</v>
      </c>
    </row>
    <row r="929" spans="1:17" x14ac:dyDescent="0.25">
      <c r="A929">
        <v>928</v>
      </c>
      <c r="B929">
        <v>27.682211000000002</v>
      </c>
      <c r="C929" s="5">
        <v>1</v>
      </c>
      <c r="P929">
        <v>1</v>
      </c>
      <c r="Q929" t="str">
        <f>CONCATENATE(C929,E929,G929,I929)</f>
        <v>1</v>
      </c>
    </row>
    <row r="930" spans="1:17" x14ac:dyDescent="0.25">
      <c r="A930">
        <v>929</v>
      </c>
      <c r="B930">
        <v>27.675739</v>
      </c>
      <c r="C930" s="5">
        <v>1</v>
      </c>
      <c r="H930">
        <v>38.189792000000004</v>
      </c>
      <c r="I930" s="4">
        <v>4</v>
      </c>
      <c r="P930">
        <v>2</v>
      </c>
      <c r="Q930" t="str">
        <f>CONCATENATE(C930,E930,G930,I930)</f>
        <v>14</v>
      </c>
    </row>
    <row r="931" spans="1:17" x14ac:dyDescent="0.25">
      <c r="A931">
        <v>930</v>
      </c>
      <c r="B931">
        <v>27.693002</v>
      </c>
      <c r="C931" s="5">
        <v>1</v>
      </c>
      <c r="H931">
        <v>38.194053000000004</v>
      </c>
      <c r="I931" s="4">
        <v>4</v>
      </c>
      <c r="P931">
        <v>2</v>
      </c>
      <c r="Q931" t="str">
        <f>CONCATENATE(C931,E931,G931,I931)</f>
        <v>14</v>
      </c>
    </row>
    <row r="932" spans="1:17" x14ac:dyDescent="0.25">
      <c r="A932">
        <v>931</v>
      </c>
      <c r="B932">
        <v>27.671368999999999</v>
      </c>
      <c r="C932" s="5">
        <v>1</v>
      </c>
      <c r="H932">
        <v>38.221102999999999</v>
      </c>
      <c r="I932" s="4">
        <v>4</v>
      </c>
      <c r="P932">
        <v>2</v>
      </c>
      <c r="Q932" t="str">
        <f>CONCATENATE(C932,E932,G932,I932)</f>
        <v>14</v>
      </c>
    </row>
    <row r="933" spans="1:17" x14ac:dyDescent="0.25">
      <c r="A933">
        <v>932</v>
      </c>
      <c r="B933">
        <v>27.674683999999999</v>
      </c>
      <c r="C933" s="5">
        <v>1</v>
      </c>
      <c r="H933">
        <v>38.186474000000004</v>
      </c>
      <c r="I933" s="4">
        <v>4</v>
      </c>
      <c r="P933">
        <v>2</v>
      </c>
      <c r="Q933" t="str">
        <f>CONCATENATE(C933,E933,G933,I933)</f>
        <v>14</v>
      </c>
    </row>
    <row r="934" spans="1:17" x14ac:dyDescent="0.25">
      <c r="A934">
        <v>933</v>
      </c>
      <c r="B934">
        <v>27.656950000000002</v>
      </c>
      <c r="C934" s="5">
        <v>1</v>
      </c>
      <c r="H934">
        <v>38.171055000000003</v>
      </c>
      <c r="I934" s="4">
        <v>4</v>
      </c>
      <c r="P934">
        <v>2</v>
      </c>
      <c r="Q934" t="str">
        <f>CONCATENATE(C934,E934,G934,I934)</f>
        <v>14</v>
      </c>
    </row>
    <row r="935" spans="1:17" x14ac:dyDescent="0.25">
      <c r="A935">
        <v>934</v>
      </c>
      <c r="B935">
        <v>27.669843</v>
      </c>
      <c r="C935" s="5">
        <v>1</v>
      </c>
      <c r="H935">
        <v>38.200316999999998</v>
      </c>
      <c r="I935" s="4">
        <v>4</v>
      </c>
      <c r="P935">
        <v>2</v>
      </c>
      <c r="Q935" t="str">
        <f>CONCATENATE(C935,E935,G935,I935)</f>
        <v>14</v>
      </c>
    </row>
    <row r="936" spans="1:17" x14ac:dyDescent="0.25">
      <c r="A936">
        <v>935</v>
      </c>
      <c r="B936">
        <v>27.701896000000005</v>
      </c>
      <c r="C936" s="5">
        <v>1</v>
      </c>
      <c r="H936">
        <v>38.206577000000003</v>
      </c>
      <c r="I936" s="4">
        <v>4</v>
      </c>
      <c r="P936">
        <v>2</v>
      </c>
      <c r="Q936" t="str">
        <f>CONCATENATE(C936,E936,G936,I936)</f>
        <v>14</v>
      </c>
    </row>
    <row r="937" spans="1:17" x14ac:dyDescent="0.25">
      <c r="A937">
        <v>936</v>
      </c>
      <c r="B937">
        <v>27.681263000000001</v>
      </c>
      <c r="C937" s="5">
        <v>1</v>
      </c>
      <c r="H937">
        <v>38.248210999999998</v>
      </c>
      <c r="I937" s="4">
        <v>4</v>
      </c>
      <c r="P937">
        <v>2</v>
      </c>
      <c r="Q937" t="str">
        <f>CONCATENATE(C937,E937,G937,I937)</f>
        <v>14</v>
      </c>
    </row>
    <row r="938" spans="1:17" x14ac:dyDescent="0.25">
      <c r="A938">
        <v>937</v>
      </c>
      <c r="B938">
        <v>27.632263000000002</v>
      </c>
      <c r="C938" s="5">
        <v>1</v>
      </c>
      <c r="H938">
        <v>38.220527000000004</v>
      </c>
      <c r="I938" s="4">
        <v>4</v>
      </c>
      <c r="P938">
        <v>2</v>
      </c>
      <c r="Q938" t="str">
        <f>CONCATENATE(C938,E938,G938,I938)</f>
        <v>14</v>
      </c>
    </row>
    <row r="939" spans="1:17" x14ac:dyDescent="0.25">
      <c r="A939">
        <v>938</v>
      </c>
      <c r="B939">
        <v>27.657736999999997</v>
      </c>
      <c r="C939" s="5">
        <v>1</v>
      </c>
      <c r="H939">
        <v>38.200789999999998</v>
      </c>
      <c r="I939" s="4">
        <v>4</v>
      </c>
      <c r="P939">
        <v>2</v>
      </c>
      <c r="Q939" t="str">
        <f>CONCATENATE(C939,E939,G939,I939)</f>
        <v>14</v>
      </c>
    </row>
    <row r="940" spans="1:17" x14ac:dyDescent="0.25">
      <c r="A940">
        <v>939</v>
      </c>
      <c r="B940">
        <v>27.662000000000006</v>
      </c>
      <c r="C940" s="5">
        <v>1</v>
      </c>
      <c r="H940">
        <v>38.253528000000003</v>
      </c>
      <c r="I940" s="4">
        <v>4</v>
      </c>
      <c r="P940">
        <v>2</v>
      </c>
      <c r="Q940" t="str">
        <f>CONCATENATE(C940,E940,G940,I940)</f>
        <v>14</v>
      </c>
    </row>
    <row r="941" spans="1:17" x14ac:dyDescent="0.25">
      <c r="A941">
        <v>940</v>
      </c>
      <c r="B941">
        <v>27.675421999999998</v>
      </c>
      <c r="C941" s="5">
        <v>1</v>
      </c>
      <c r="H941">
        <v>38.254055000000001</v>
      </c>
      <c r="I941" s="4">
        <v>4</v>
      </c>
      <c r="P941">
        <v>2</v>
      </c>
      <c r="Q941" t="str">
        <f>CONCATENATE(C941,E941,G941,I941)</f>
        <v>14</v>
      </c>
    </row>
    <row r="942" spans="1:17" x14ac:dyDescent="0.25">
      <c r="A942">
        <v>941</v>
      </c>
      <c r="B942">
        <v>27.671106000000002</v>
      </c>
      <c r="C942" s="5">
        <v>1</v>
      </c>
      <c r="H942">
        <v>38.213737000000002</v>
      </c>
      <c r="I942" s="4">
        <v>4</v>
      </c>
      <c r="P942">
        <v>2</v>
      </c>
      <c r="Q942" t="str">
        <f>CONCATENATE(C942,E942,G942,I942)</f>
        <v>14</v>
      </c>
    </row>
    <row r="943" spans="1:17" x14ac:dyDescent="0.25">
      <c r="A943">
        <v>942</v>
      </c>
      <c r="B943">
        <v>27.671106000000002</v>
      </c>
      <c r="C943" s="5">
        <v>1</v>
      </c>
      <c r="D943">
        <v>18.886738000000001</v>
      </c>
      <c r="E943" s="2">
        <v>2</v>
      </c>
      <c r="H943">
        <v>38.189792000000004</v>
      </c>
      <c r="I943" s="4">
        <v>4</v>
      </c>
      <c r="P943">
        <v>3</v>
      </c>
      <c r="Q943" t="str">
        <f>CONCATENATE(C943,E943,G943,I943)</f>
        <v>124</v>
      </c>
    </row>
    <row r="944" spans="1:17" x14ac:dyDescent="0.25">
      <c r="A944">
        <v>943</v>
      </c>
      <c r="D944">
        <v>18.886738000000001</v>
      </c>
      <c r="E944" s="2">
        <v>2</v>
      </c>
      <c r="P944">
        <v>1</v>
      </c>
      <c r="Q944" t="str">
        <f>CONCATENATE(C944,E944,G944,I944)</f>
        <v>2</v>
      </c>
    </row>
    <row r="945" spans="1:17" x14ac:dyDescent="0.25">
      <c r="A945">
        <v>944</v>
      </c>
      <c r="D945">
        <v>18.886738000000001</v>
      </c>
      <c r="E945" s="2">
        <v>2</v>
      </c>
      <c r="F945">
        <v>28.271895999999998</v>
      </c>
      <c r="G945" s="3">
        <v>3</v>
      </c>
      <c r="J945">
        <v>37.946317000000001</v>
      </c>
      <c r="K945" t="s">
        <v>22</v>
      </c>
      <c r="Q945" t="str">
        <f>CONCATENATE(C945,E945,G945,I945)</f>
        <v>23</v>
      </c>
    </row>
    <row r="946" spans="1:17" x14ac:dyDescent="0.25">
      <c r="A946">
        <v>945</v>
      </c>
      <c r="Q946" t="str">
        <f>CONCATENATE(C946,E946,G946,I946)</f>
        <v/>
      </c>
    </row>
    <row r="947" spans="1:17" x14ac:dyDescent="0.25">
      <c r="A947">
        <v>946</v>
      </c>
      <c r="J947">
        <v>235.38552099999998</v>
      </c>
      <c r="K947" t="s">
        <v>22</v>
      </c>
      <c r="Q947" t="str">
        <f>CONCATENATE(C947,E947,G947,I947)</f>
        <v/>
      </c>
    </row>
    <row r="948" spans="1:17" x14ac:dyDescent="0.25">
      <c r="A948">
        <v>947</v>
      </c>
      <c r="B948">
        <v>245.52724000000001</v>
      </c>
      <c r="C948" s="5">
        <v>1</v>
      </c>
      <c r="H948">
        <v>256.72781700000002</v>
      </c>
      <c r="I948" s="4">
        <v>4</v>
      </c>
      <c r="P948">
        <v>2</v>
      </c>
      <c r="Q948" t="str">
        <f>CONCATENATE(C948,E948,G948,I948)</f>
        <v>14</v>
      </c>
    </row>
    <row r="949" spans="1:17" x14ac:dyDescent="0.25">
      <c r="A949">
        <v>948</v>
      </c>
      <c r="B949">
        <v>245.50651099999999</v>
      </c>
      <c r="C949" s="5">
        <v>1</v>
      </c>
      <c r="H949">
        <v>256.70890800000001</v>
      </c>
      <c r="I949" s="4">
        <v>4</v>
      </c>
      <c r="P949">
        <v>2</v>
      </c>
      <c r="Q949" t="str">
        <f>CONCATENATE(C949,E949,G949,I949)</f>
        <v>14</v>
      </c>
    </row>
    <row r="950" spans="1:17" x14ac:dyDescent="0.25">
      <c r="A950">
        <v>949</v>
      </c>
      <c r="B950">
        <v>245.48812799999999</v>
      </c>
      <c r="C950" s="5">
        <v>1</v>
      </c>
      <c r="H950">
        <v>256.71875299999999</v>
      </c>
      <c r="I950" s="4">
        <v>4</v>
      </c>
      <c r="P950">
        <v>2</v>
      </c>
      <c r="Q950" t="str">
        <f>CONCATENATE(C950,E950,G950,I950)</f>
        <v>14</v>
      </c>
    </row>
    <row r="951" spans="1:17" x14ac:dyDescent="0.25">
      <c r="A951">
        <v>950</v>
      </c>
      <c r="B951">
        <v>245.48479399999999</v>
      </c>
      <c r="C951" s="5">
        <v>1</v>
      </c>
      <c r="H951">
        <v>256.78958499999999</v>
      </c>
      <c r="I951" s="4">
        <v>4</v>
      </c>
      <c r="P951">
        <v>2</v>
      </c>
      <c r="Q951" t="str">
        <f>CONCATENATE(C951,E951,G951,I951)</f>
        <v>14</v>
      </c>
    </row>
    <row r="952" spans="1:17" x14ac:dyDescent="0.25">
      <c r="A952">
        <v>951</v>
      </c>
      <c r="B952">
        <v>245.46838700000001</v>
      </c>
      <c r="C952" s="5">
        <v>1</v>
      </c>
      <c r="H952">
        <v>256.78484700000001</v>
      </c>
      <c r="I952" s="4">
        <v>4</v>
      </c>
      <c r="P952">
        <v>2</v>
      </c>
      <c r="Q952" t="str">
        <f>CONCATENATE(C952,E952,G952,I952)</f>
        <v>14</v>
      </c>
    </row>
    <row r="953" spans="1:17" x14ac:dyDescent="0.25">
      <c r="A953">
        <v>952</v>
      </c>
      <c r="B953">
        <v>245.468647</v>
      </c>
      <c r="C953" s="5">
        <v>1</v>
      </c>
      <c r="H953">
        <v>256.79333500000001</v>
      </c>
      <c r="I953" s="4">
        <v>4</v>
      </c>
      <c r="P953">
        <v>2</v>
      </c>
      <c r="Q953" t="str">
        <f>CONCATENATE(C953,E953,G953,I953)</f>
        <v>14</v>
      </c>
    </row>
    <row r="954" spans="1:17" x14ac:dyDescent="0.25">
      <c r="A954">
        <v>953</v>
      </c>
      <c r="B954">
        <v>245.43385699999999</v>
      </c>
      <c r="C954" s="5">
        <v>1</v>
      </c>
      <c r="H954">
        <v>256.81567699999999</v>
      </c>
      <c r="I954" s="4">
        <v>4</v>
      </c>
      <c r="P954">
        <v>2</v>
      </c>
      <c r="Q954" t="str">
        <f>CONCATENATE(C954,E954,G954,I954)</f>
        <v>14</v>
      </c>
    </row>
    <row r="955" spans="1:17" x14ac:dyDescent="0.25">
      <c r="A955">
        <v>954</v>
      </c>
      <c r="B955">
        <v>245.57588899999999</v>
      </c>
      <c r="C955" s="5">
        <v>1</v>
      </c>
      <c r="H955">
        <v>256.76885600000003</v>
      </c>
      <c r="I955" s="4">
        <v>4</v>
      </c>
      <c r="P955">
        <v>2</v>
      </c>
      <c r="Q955" t="str">
        <f>CONCATENATE(C955,E955,G955,I955)</f>
        <v>14</v>
      </c>
    </row>
    <row r="956" spans="1:17" x14ac:dyDescent="0.25">
      <c r="A956">
        <v>955</v>
      </c>
      <c r="B956">
        <v>245.54729399999999</v>
      </c>
      <c r="C956" s="5">
        <v>1</v>
      </c>
      <c r="H956">
        <v>256.72818000000001</v>
      </c>
      <c r="I956" s="4">
        <v>4</v>
      </c>
      <c r="P956">
        <v>2</v>
      </c>
      <c r="Q956" t="str">
        <f>CONCATENATE(C956,E956,G956,I956)</f>
        <v>14</v>
      </c>
    </row>
    <row r="957" spans="1:17" x14ac:dyDescent="0.25">
      <c r="A957">
        <v>956</v>
      </c>
      <c r="B957">
        <v>245.52724000000001</v>
      </c>
      <c r="C957" s="5">
        <v>1</v>
      </c>
      <c r="H957">
        <v>256.78385500000002</v>
      </c>
      <c r="I957" s="4">
        <v>4</v>
      </c>
      <c r="P957">
        <v>2</v>
      </c>
      <c r="Q957" t="str">
        <f>CONCATENATE(C957,E957,G957,I957)</f>
        <v>14</v>
      </c>
    </row>
    <row r="958" spans="1:17" x14ac:dyDescent="0.25">
      <c r="A958">
        <v>957</v>
      </c>
      <c r="H958">
        <v>256.72781700000002</v>
      </c>
      <c r="I958" s="4">
        <v>4</v>
      </c>
      <c r="P958">
        <v>1</v>
      </c>
      <c r="Q958" t="str">
        <f>CONCATENATE(C958,E958,G958,I958)</f>
        <v>4</v>
      </c>
    </row>
    <row r="959" spans="1:17" x14ac:dyDescent="0.25">
      <c r="A959">
        <v>958</v>
      </c>
      <c r="H959">
        <v>256.72781700000002</v>
      </c>
      <c r="I959" s="4">
        <v>4</v>
      </c>
      <c r="P959">
        <v>1</v>
      </c>
      <c r="Q959" t="str">
        <f>CONCATENATE(C959,E959,G959,I959)</f>
        <v>4</v>
      </c>
    </row>
    <row r="960" spans="1:17" x14ac:dyDescent="0.25">
      <c r="A960">
        <v>959</v>
      </c>
      <c r="F960">
        <v>245.29468900000001</v>
      </c>
      <c r="G960" s="3">
        <v>3</v>
      </c>
      <c r="P960">
        <v>1</v>
      </c>
      <c r="Q960" t="str">
        <f>CONCATENATE(C960,E960,G960,I960)</f>
        <v>3</v>
      </c>
    </row>
    <row r="961" spans="1:17" x14ac:dyDescent="0.25">
      <c r="A961">
        <v>960</v>
      </c>
      <c r="F961">
        <v>245.37218799999999</v>
      </c>
      <c r="G961" s="3">
        <v>3</v>
      </c>
      <c r="P961">
        <v>1</v>
      </c>
      <c r="Q961" t="str">
        <f>CONCATENATE(C961,E961,G961,I961)</f>
        <v>3</v>
      </c>
    </row>
    <row r="962" spans="1:17" x14ac:dyDescent="0.25">
      <c r="A962">
        <v>961</v>
      </c>
      <c r="F962">
        <v>245.317554</v>
      </c>
      <c r="G962" s="3">
        <v>3</v>
      </c>
      <c r="P962">
        <v>1</v>
      </c>
      <c r="Q962" t="str">
        <f>CONCATENATE(C962,E962,G962,I962)</f>
        <v>3</v>
      </c>
    </row>
    <row r="963" spans="1:17" x14ac:dyDescent="0.25">
      <c r="A963">
        <v>962</v>
      </c>
      <c r="F963">
        <v>245.35276400000001</v>
      </c>
      <c r="G963" s="3">
        <v>3</v>
      </c>
      <c r="P963">
        <v>1</v>
      </c>
      <c r="Q963" t="str">
        <f>CONCATENATE(C963,E963,G963,I963)</f>
        <v>3</v>
      </c>
    </row>
    <row r="964" spans="1:17" x14ac:dyDescent="0.25">
      <c r="A964">
        <v>963</v>
      </c>
      <c r="D964">
        <v>230.65062499999999</v>
      </c>
      <c r="E964" s="2">
        <v>2</v>
      </c>
      <c r="F964">
        <v>245.31093899999999</v>
      </c>
      <c r="G964" s="3">
        <v>3</v>
      </c>
      <c r="P964">
        <v>2</v>
      </c>
      <c r="Q964" t="str">
        <f>CONCATENATE(C964,E964,G964,I964)</f>
        <v>23</v>
      </c>
    </row>
    <row r="965" spans="1:17" x14ac:dyDescent="0.25">
      <c r="A965">
        <v>964</v>
      </c>
      <c r="D965">
        <v>230.639219</v>
      </c>
      <c r="E965" s="2">
        <v>2</v>
      </c>
      <c r="F965">
        <v>245.35552200000001</v>
      </c>
      <c r="G965" s="3">
        <v>3</v>
      </c>
      <c r="P965">
        <v>2</v>
      </c>
      <c r="Q965" t="str">
        <f>CONCATENATE(C965,E965,G965,I965)</f>
        <v>23</v>
      </c>
    </row>
    <row r="966" spans="1:17" x14ac:dyDescent="0.25">
      <c r="A966">
        <v>965</v>
      </c>
      <c r="D966">
        <v>230.64390700000001</v>
      </c>
      <c r="E966" s="2">
        <v>2</v>
      </c>
      <c r="F966">
        <v>245.338176</v>
      </c>
      <c r="G966" s="3">
        <v>3</v>
      </c>
      <c r="P966">
        <v>2</v>
      </c>
      <c r="Q966" t="str">
        <f>CONCATENATE(C966,E966,G966,I966)</f>
        <v>23</v>
      </c>
    </row>
    <row r="967" spans="1:17" x14ac:dyDescent="0.25">
      <c r="A967">
        <v>966</v>
      </c>
      <c r="D967">
        <v>230.63567900000001</v>
      </c>
      <c r="E967" s="2">
        <v>2</v>
      </c>
      <c r="F967">
        <v>245.26182499999999</v>
      </c>
      <c r="G967" s="3">
        <v>3</v>
      </c>
      <c r="P967">
        <v>2</v>
      </c>
      <c r="Q967" t="str">
        <f>CONCATENATE(C967,E967,G967,I967)</f>
        <v>23</v>
      </c>
    </row>
    <row r="968" spans="1:17" x14ac:dyDescent="0.25">
      <c r="A968">
        <v>967</v>
      </c>
      <c r="D968">
        <v>230.66968900000001</v>
      </c>
      <c r="E968" s="2">
        <v>2</v>
      </c>
      <c r="F968">
        <v>245.21328299999999</v>
      </c>
      <c r="G968" s="3">
        <v>3</v>
      </c>
      <c r="P968">
        <v>2</v>
      </c>
      <c r="Q968" t="str">
        <f>CONCATENATE(C968,E968,G968,I968)</f>
        <v>23</v>
      </c>
    </row>
    <row r="969" spans="1:17" x14ac:dyDescent="0.25">
      <c r="A969">
        <v>968</v>
      </c>
      <c r="D969">
        <v>230.659481</v>
      </c>
      <c r="E969" s="2">
        <v>2</v>
      </c>
      <c r="F969">
        <v>245.22047000000001</v>
      </c>
      <c r="G969" s="3">
        <v>3</v>
      </c>
      <c r="P969">
        <v>2</v>
      </c>
      <c r="Q969" t="str">
        <f>CONCATENATE(C969,E969,G969,I969)</f>
        <v>23</v>
      </c>
    </row>
    <row r="970" spans="1:17" x14ac:dyDescent="0.25">
      <c r="A970">
        <v>969</v>
      </c>
      <c r="D970">
        <v>230.63661500000001</v>
      </c>
      <c r="E970" s="2">
        <v>2</v>
      </c>
      <c r="F970">
        <v>245.29468900000001</v>
      </c>
      <c r="G970" s="3">
        <v>3</v>
      </c>
      <c r="P970">
        <v>2</v>
      </c>
      <c r="Q970" t="str">
        <f>CONCATENATE(C970,E970,G970,I970)</f>
        <v>23</v>
      </c>
    </row>
    <row r="971" spans="1:17" x14ac:dyDescent="0.25">
      <c r="A971">
        <v>970</v>
      </c>
      <c r="D971">
        <v>230.68343899999999</v>
      </c>
      <c r="E971" s="2">
        <v>2</v>
      </c>
      <c r="P971">
        <v>1</v>
      </c>
      <c r="Q971" t="str">
        <f>CONCATENATE(C971,E971,G971,I971)</f>
        <v>2</v>
      </c>
    </row>
    <row r="972" spans="1:17" x14ac:dyDescent="0.25">
      <c r="A972">
        <v>971</v>
      </c>
      <c r="D972">
        <v>230.61015900000001</v>
      </c>
      <c r="E972" s="2">
        <v>2</v>
      </c>
      <c r="P972">
        <v>1</v>
      </c>
      <c r="Q972" t="str">
        <f>CONCATENATE(C972,E972,G972,I972)</f>
        <v>2</v>
      </c>
    </row>
    <row r="973" spans="1:17" x14ac:dyDescent="0.25">
      <c r="A973">
        <v>972</v>
      </c>
      <c r="D973">
        <v>230.70994899999999</v>
      </c>
      <c r="E973" s="2">
        <v>2</v>
      </c>
      <c r="P973">
        <v>1</v>
      </c>
      <c r="Q973" t="str">
        <f>CONCATENATE(C973,E973,G973,I973)</f>
        <v>2</v>
      </c>
    </row>
    <row r="974" spans="1:17" x14ac:dyDescent="0.25">
      <c r="A974">
        <v>973</v>
      </c>
      <c r="D974">
        <v>230.65062499999999</v>
      </c>
      <c r="E974" s="2">
        <v>2</v>
      </c>
      <c r="P974">
        <v>1</v>
      </c>
      <c r="Q974" t="str">
        <f>CONCATENATE(C974,E974,G974,I974)</f>
        <v>2</v>
      </c>
    </row>
    <row r="975" spans="1:17" x14ac:dyDescent="0.25">
      <c r="A975">
        <v>974</v>
      </c>
      <c r="P975">
        <v>0</v>
      </c>
      <c r="Q975" t="str">
        <f>CONCATENATE(C975,E975,G975,I975)</f>
        <v/>
      </c>
    </row>
    <row r="976" spans="1:17" x14ac:dyDescent="0.25">
      <c r="A976">
        <v>975</v>
      </c>
      <c r="B976">
        <v>221.023178</v>
      </c>
      <c r="C976" s="5">
        <v>1</v>
      </c>
      <c r="P976">
        <v>1</v>
      </c>
      <c r="Q976" t="str">
        <f>CONCATENATE(C976,E976,G976,I976)</f>
        <v>1</v>
      </c>
    </row>
    <row r="977" spans="1:17" x14ac:dyDescent="0.25">
      <c r="A977">
        <v>976</v>
      </c>
      <c r="B977">
        <v>221.00302099999999</v>
      </c>
      <c r="C977" s="5">
        <v>1</v>
      </c>
      <c r="H977">
        <v>230.16849099999999</v>
      </c>
      <c r="I977" s="4">
        <v>4</v>
      </c>
      <c r="P977">
        <v>2</v>
      </c>
      <c r="Q977" t="str">
        <f>CONCATENATE(C977,E977,G977,I977)</f>
        <v>14</v>
      </c>
    </row>
    <row r="978" spans="1:17" x14ac:dyDescent="0.25">
      <c r="A978">
        <v>977</v>
      </c>
      <c r="B978">
        <v>220.988699</v>
      </c>
      <c r="C978" s="5">
        <v>1</v>
      </c>
      <c r="H978">
        <v>230.226823</v>
      </c>
      <c r="I978" s="4">
        <v>4</v>
      </c>
      <c r="P978">
        <v>2</v>
      </c>
      <c r="Q978" t="str">
        <f>CONCATENATE(C978,E978,G978,I978)</f>
        <v>14</v>
      </c>
    </row>
    <row r="979" spans="1:17" x14ac:dyDescent="0.25">
      <c r="A979">
        <v>978</v>
      </c>
      <c r="B979">
        <v>220.98640699999999</v>
      </c>
      <c r="C979" s="5">
        <v>1</v>
      </c>
      <c r="H979">
        <v>230.226305</v>
      </c>
      <c r="I979" s="4">
        <v>4</v>
      </c>
      <c r="P979">
        <v>2</v>
      </c>
      <c r="Q979" t="str">
        <f>CONCATENATE(C979,E979,G979,I979)</f>
        <v>14</v>
      </c>
    </row>
    <row r="980" spans="1:17" x14ac:dyDescent="0.25">
      <c r="A980">
        <v>979</v>
      </c>
      <c r="B980">
        <v>220.998907</v>
      </c>
      <c r="C980" s="5">
        <v>1</v>
      </c>
      <c r="H980">
        <v>230.21718799999999</v>
      </c>
      <c r="I980" s="4">
        <v>4</v>
      </c>
      <c r="P980">
        <v>2</v>
      </c>
      <c r="Q980" t="str">
        <f>CONCATENATE(C980,E980,G980,I980)</f>
        <v>14</v>
      </c>
    </row>
    <row r="981" spans="1:17" x14ac:dyDescent="0.25">
      <c r="A981">
        <v>980</v>
      </c>
      <c r="B981">
        <v>220.98583500000001</v>
      </c>
      <c r="C981" s="5">
        <v>1</v>
      </c>
      <c r="H981">
        <v>230.253334</v>
      </c>
      <c r="I981" s="4">
        <v>4</v>
      </c>
      <c r="P981">
        <v>2</v>
      </c>
      <c r="Q981" t="str">
        <f>CONCATENATE(C981,E981,G981,I981)</f>
        <v>14</v>
      </c>
    </row>
    <row r="982" spans="1:17" x14ac:dyDescent="0.25">
      <c r="A982">
        <v>981</v>
      </c>
      <c r="B982">
        <v>220.96229199999999</v>
      </c>
      <c r="C982" s="5">
        <v>1</v>
      </c>
      <c r="H982">
        <v>230.267448</v>
      </c>
      <c r="I982" s="4">
        <v>4</v>
      </c>
      <c r="P982">
        <v>2</v>
      </c>
      <c r="Q982" t="str">
        <f>CONCATENATE(C982,E982,G982,I982)</f>
        <v>14</v>
      </c>
    </row>
    <row r="983" spans="1:17" x14ac:dyDescent="0.25">
      <c r="A983">
        <v>982</v>
      </c>
      <c r="B983">
        <v>220.99099000000001</v>
      </c>
      <c r="C983" s="5">
        <v>1</v>
      </c>
      <c r="H983">
        <v>230.31599</v>
      </c>
      <c r="I983" s="4">
        <v>4</v>
      </c>
      <c r="P983">
        <v>2</v>
      </c>
      <c r="Q983" t="str">
        <f>CONCATENATE(C983,E983,G983,I983)</f>
        <v>14</v>
      </c>
    </row>
    <row r="984" spans="1:17" x14ac:dyDescent="0.25">
      <c r="A984">
        <v>983</v>
      </c>
      <c r="B984">
        <v>220.99083400000001</v>
      </c>
      <c r="C984" s="5">
        <v>1</v>
      </c>
      <c r="H984">
        <v>230.28948</v>
      </c>
      <c r="I984" s="4">
        <v>4</v>
      </c>
      <c r="P984">
        <v>2</v>
      </c>
      <c r="Q984" t="str">
        <f>CONCATENATE(C984,E984,G984,I984)</f>
        <v>14</v>
      </c>
    </row>
    <row r="985" spans="1:17" x14ac:dyDescent="0.25">
      <c r="A985">
        <v>984</v>
      </c>
      <c r="B985">
        <v>221.023178</v>
      </c>
      <c r="C985" s="5">
        <v>1</v>
      </c>
      <c r="H985">
        <v>230.342918</v>
      </c>
      <c r="I985" s="4">
        <v>4</v>
      </c>
      <c r="P985">
        <v>2</v>
      </c>
      <c r="Q985" t="str">
        <f>CONCATENATE(C985,E985,G985,I985)</f>
        <v>14</v>
      </c>
    </row>
    <row r="986" spans="1:17" x14ac:dyDescent="0.25">
      <c r="A986">
        <v>985</v>
      </c>
      <c r="F986">
        <v>222.25927100000001</v>
      </c>
      <c r="G986" s="3">
        <v>3</v>
      </c>
      <c r="H986">
        <v>230.216407</v>
      </c>
      <c r="I986" s="4">
        <v>4</v>
      </c>
      <c r="P986">
        <v>2</v>
      </c>
      <c r="Q986" t="str">
        <f>CONCATENATE(C986,E986,G986,I986)</f>
        <v>34</v>
      </c>
    </row>
    <row r="987" spans="1:17" x14ac:dyDescent="0.25">
      <c r="A987">
        <v>986</v>
      </c>
      <c r="F987">
        <v>222.293386</v>
      </c>
      <c r="G987" s="3">
        <v>3</v>
      </c>
      <c r="P987">
        <v>1</v>
      </c>
      <c r="Q987" t="str">
        <f>CONCATENATE(C987,E987,G987,I987)</f>
        <v>3</v>
      </c>
    </row>
    <row r="988" spans="1:17" x14ac:dyDescent="0.25">
      <c r="A988">
        <v>987</v>
      </c>
      <c r="F988">
        <v>222.26385500000001</v>
      </c>
      <c r="G988" s="3">
        <v>3</v>
      </c>
      <c r="P988">
        <v>1</v>
      </c>
      <c r="Q988" t="str">
        <f>CONCATENATE(C988,E988,G988,I988)</f>
        <v>3</v>
      </c>
    </row>
    <row r="989" spans="1:17" x14ac:dyDescent="0.25">
      <c r="A989">
        <v>988</v>
      </c>
      <c r="D989">
        <v>208.494967</v>
      </c>
      <c r="E989" s="2">
        <v>2</v>
      </c>
      <c r="F989">
        <v>222.211772</v>
      </c>
      <c r="G989" s="3">
        <v>3</v>
      </c>
      <c r="P989">
        <v>2</v>
      </c>
      <c r="Q989" t="str">
        <f>CONCATENATE(C989,E989,G989,I989)</f>
        <v>23</v>
      </c>
    </row>
    <row r="990" spans="1:17" x14ac:dyDescent="0.25">
      <c r="A990">
        <v>989</v>
      </c>
      <c r="D990">
        <v>208.50087600000001</v>
      </c>
      <c r="E990" s="2">
        <v>2</v>
      </c>
      <c r="F990">
        <v>222.224063</v>
      </c>
      <c r="G990" s="3">
        <v>3</v>
      </c>
      <c r="P990">
        <v>2</v>
      </c>
      <c r="Q990" t="str">
        <f>CONCATENATE(C990,E990,G990,I990)</f>
        <v>23</v>
      </c>
    </row>
    <row r="991" spans="1:17" x14ac:dyDescent="0.25">
      <c r="A991">
        <v>990</v>
      </c>
      <c r="D991">
        <v>208.49054899999999</v>
      </c>
      <c r="E991" s="2">
        <v>2</v>
      </c>
      <c r="F991">
        <v>222.23515800000001</v>
      </c>
      <c r="G991" s="3">
        <v>3</v>
      </c>
      <c r="P991">
        <v>2</v>
      </c>
      <c r="Q991" t="str">
        <f>CONCATENATE(C991,E991,G991,I991)</f>
        <v>23</v>
      </c>
    </row>
    <row r="992" spans="1:17" x14ac:dyDescent="0.25">
      <c r="A992">
        <v>991</v>
      </c>
      <c r="D992">
        <v>208.47928099999999</v>
      </c>
      <c r="E992" s="2">
        <v>2</v>
      </c>
      <c r="F992">
        <v>222.235209</v>
      </c>
      <c r="G992" s="3">
        <v>3</v>
      </c>
      <c r="P992">
        <v>2</v>
      </c>
      <c r="Q992" t="str">
        <f>CONCATENATE(C992,E992,G992,I992)</f>
        <v>23</v>
      </c>
    </row>
    <row r="993" spans="1:17" x14ac:dyDescent="0.25">
      <c r="A993">
        <v>992</v>
      </c>
      <c r="D993">
        <v>208.49369300000001</v>
      </c>
      <c r="E993" s="2">
        <v>2</v>
      </c>
      <c r="F993">
        <v>222.183334</v>
      </c>
      <c r="G993" s="3">
        <v>3</v>
      </c>
      <c r="P993">
        <v>2</v>
      </c>
      <c r="Q993" t="str">
        <f>CONCATENATE(C993,E993,G993,I993)</f>
        <v>23</v>
      </c>
    </row>
    <row r="994" spans="1:17" x14ac:dyDescent="0.25">
      <c r="A994">
        <v>993</v>
      </c>
      <c r="D994">
        <v>208.501879</v>
      </c>
      <c r="E994" s="2">
        <v>2</v>
      </c>
      <c r="F994">
        <v>222.25927100000001</v>
      </c>
      <c r="G994" s="3">
        <v>3</v>
      </c>
      <c r="P994">
        <v>2</v>
      </c>
      <c r="Q994" t="str">
        <f>CONCATENATE(C994,E994,G994,I994)</f>
        <v>23</v>
      </c>
    </row>
    <row r="995" spans="1:17" x14ac:dyDescent="0.25">
      <c r="A995">
        <v>994</v>
      </c>
      <c r="D995">
        <v>208.50262699999999</v>
      </c>
      <c r="E995" s="2">
        <v>2</v>
      </c>
      <c r="P995">
        <v>1</v>
      </c>
      <c r="Q995" t="str">
        <f>CONCATENATE(C995,E995,G995,I995)</f>
        <v>2</v>
      </c>
    </row>
    <row r="996" spans="1:17" x14ac:dyDescent="0.25">
      <c r="A996">
        <v>995</v>
      </c>
      <c r="D996">
        <v>208.47608399999999</v>
      </c>
      <c r="E996" s="2">
        <v>2</v>
      </c>
      <c r="P996">
        <v>1</v>
      </c>
      <c r="Q996" t="str">
        <f>CONCATENATE(C996,E996,G996,I996)</f>
        <v>2</v>
      </c>
    </row>
    <row r="997" spans="1:17" x14ac:dyDescent="0.25">
      <c r="A997">
        <v>996</v>
      </c>
      <c r="D997">
        <v>208.46231299999999</v>
      </c>
      <c r="E997" s="2">
        <v>2</v>
      </c>
      <c r="P997">
        <v>1</v>
      </c>
      <c r="Q997" t="str">
        <f>CONCATENATE(C997,E997,G997,I997)</f>
        <v>2</v>
      </c>
    </row>
    <row r="998" spans="1:17" x14ac:dyDescent="0.25">
      <c r="A998">
        <v>997</v>
      </c>
      <c r="D998">
        <v>208.494967</v>
      </c>
      <c r="E998" s="2">
        <v>2</v>
      </c>
      <c r="P998">
        <v>1</v>
      </c>
      <c r="Q998" t="str">
        <f>CONCATENATE(C998,E998,G998,I998)</f>
        <v>2</v>
      </c>
    </row>
    <row r="999" spans="1:17" x14ac:dyDescent="0.25">
      <c r="A999">
        <v>998</v>
      </c>
      <c r="P999">
        <v>0</v>
      </c>
      <c r="Q999" t="str">
        <f>CONCATENATE(C999,E999,G999,I999)</f>
        <v/>
      </c>
    </row>
    <row r="1000" spans="1:17" x14ac:dyDescent="0.25">
      <c r="A1000">
        <v>999</v>
      </c>
      <c r="B1000">
        <v>198.17549700000001</v>
      </c>
      <c r="C1000" s="5">
        <v>1</v>
      </c>
      <c r="P1000">
        <v>1</v>
      </c>
      <c r="Q1000" t="str">
        <f>CONCATENATE(C1000,E1000,G1000,I1000)</f>
        <v>1</v>
      </c>
    </row>
    <row r="1001" spans="1:17" x14ac:dyDescent="0.25">
      <c r="A1001">
        <v>1000</v>
      </c>
      <c r="B1001">
        <v>198.190394</v>
      </c>
      <c r="C1001" s="5">
        <v>1</v>
      </c>
      <c r="P1001">
        <v>1</v>
      </c>
      <c r="Q1001" t="str">
        <f>CONCATENATE(C1001,E1001,G1001,I1001)</f>
        <v>1</v>
      </c>
    </row>
    <row r="1002" spans="1:17" x14ac:dyDescent="0.25">
      <c r="A1002">
        <v>1001</v>
      </c>
      <c r="B1002">
        <v>198.21581499999999</v>
      </c>
      <c r="C1002" s="5">
        <v>1</v>
      </c>
      <c r="P1002">
        <v>1</v>
      </c>
      <c r="Q1002" t="str">
        <f>CONCATENATE(C1002,E1002,G1002,I1002)</f>
        <v>1</v>
      </c>
    </row>
    <row r="1003" spans="1:17" x14ac:dyDescent="0.25">
      <c r="A1003">
        <v>1002</v>
      </c>
      <c r="B1003">
        <v>198.19985800000001</v>
      </c>
      <c r="C1003" s="5">
        <v>1</v>
      </c>
      <c r="H1003">
        <v>206.64539199999999</v>
      </c>
      <c r="I1003" s="4">
        <v>4</v>
      </c>
      <c r="P1003">
        <v>2</v>
      </c>
      <c r="Q1003" t="str">
        <f>CONCATENATE(C1003,E1003,G1003,I1003)</f>
        <v>14</v>
      </c>
    </row>
    <row r="1004" spans="1:17" x14ac:dyDescent="0.25">
      <c r="A1004">
        <v>1003</v>
      </c>
      <c r="B1004">
        <v>198.18528599999999</v>
      </c>
      <c r="C1004" s="5">
        <v>1</v>
      </c>
      <c r="H1004">
        <v>206.64805100000001</v>
      </c>
      <c r="I1004" s="4">
        <v>4</v>
      </c>
      <c r="P1004">
        <v>2</v>
      </c>
      <c r="Q1004" t="str">
        <f>CONCATENATE(C1004,E1004,G1004,I1004)</f>
        <v>14</v>
      </c>
    </row>
    <row r="1005" spans="1:17" x14ac:dyDescent="0.25">
      <c r="A1005">
        <v>1004</v>
      </c>
      <c r="B1005">
        <v>198.17895300000001</v>
      </c>
      <c r="C1005" s="5">
        <v>1</v>
      </c>
      <c r="H1005">
        <v>206.66145499999999</v>
      </c>
      <c r="I1005" s="4">
        <v>4</v>
      </c>
      <c r="P1005">
        <v>2</v>
      </c>
      <c r="Q1005" t="str">
        <f>CONCATENATE(C1005,E1005,G1005,I1005)</f>
        <v>14</v>
      </c>
    </row>
    <row r="1006" spans="1:17" x14ac:dyDescent="0.25">
      <c r="A1006">
        <v>1005</v>
      </c>
      <c r="B1006">
        <v>198.17698899999999</v>
      </c>
      <c r="C1006" s="5">
        <v>1</v>
      </c>
      <c r="H1006">
        <v>206.68714699999998</v>
      </c>
      <c r="I1006" s="4">
        <v>4</v>
      </c>
      <c r="P1006">
        <v>2</v>
      </c>
      <c r="Q1006" t="str">
        <f>CONCATENATE(C1006,E1006,G1006,I1006)</f>
        <v>14</v>
      </c>
    </row>
    <row r="1007" spans="1:17" x14ac:dyDescent="0.25">
      <c r="A1007">
        <v>1006</v>
      </c>
      <c r="B1007">
        <v>198.205817</v>
      </c>
      <c r="C1007" s="5">
        <v>1</v>
      </c>
      <c r="H1007">
        <v>206.67485600000001</v>
      </c>
      <c r="I1007" s="4">
        <v>4</v>
      </c>
      <c r="P1007">
        <v>2</v>
      </c>
      <c r="Q1007" t="str">
        <f>CONCATENATE(C1007,E1007,G1007,I1007)</f>
        <v>14</v>
      </c>
    </row>
    <row r="1008" spans="1:17" x14ac:dyDescent="0.25">
      <c r="A1008">
        <v>1007</v>
      </c>
      <c r="B1008">
        <v>198.17549700000001</v>
      </c>
      <c r="C1008" s="5">
        <v>1</v>
      </c>
      <c r="F1008">
        <v>201.61572899999999</v>
      </c>
      <c r="G1008" s="3">
        <v>3</v>
      </c>
      <c r="H1008">
        <v>206.66570899999999</v>
      </c>
      <c r="I1008" s="4">
        <v>4</v>
      </c>
      <c r="P1008">
        <v>3</v>
      </c>
      <c r="Q1008" t="str">
        <f>CONCATENATE(C1008,E1008,G1008,I1008)</f>
        <v>134</v>
      </c>
    </row>
    <row r="1009" spans="1:17" x14ac:dyDescent="0.25">
      <c r="A1009">
        <v>1008</v>
      </c>
      <c r="B1009">
        <v>198.17549700000001</v>
      </c>
      <c r="C1009" s="5">
        <v>1</v>
      </c>
      <c r="F1009">
        <v>201.576956</v>
      </c>
      <c r="G1009" s="3">
        <v>3</v>
      </c>
      <c r="H1009">
        <v>206.70506899999998</v>
      </c>
      <c r="I1009" s="4">
        <v>4</v>
      </c>
      <c r="P1009">
        <v>3</v>
      </c>
      <c r="Q1009" t="str">
        <f>CONCATENATE(C1009,E1009,G1009,I1009)</f>
        <v>134</v>
      </c>
    </row>
    <row r="1010" spans="1:17" x14ac:dyDescent="0.25">
      <c r="A1010">
        <v>1009</v>
      </c>
      <c r="F1010">
        <v>201.59828400000001</v>
      </c>
      <c r="G1010" s="3">
        <v>3</v>
      </c>
      <c r="H1010">
        <v>206.61991699999999</v>
      </c>
      <c r="I1010" s="4">
        <v>4</v>
      </c>
      <c r="P1010">
        <v>2</v>
      </c>
      <c r="Q1010" t="str">
        <f>CONCATENATE(C1010,E1010,G1010,I1010)</f>
        <v>34</v>
      </c>
    </row>
    <row r="1011" spans="1:17" x14ac:dyDescent="0.25">
      <c r="A1011">
        <v>1010</v>
      </c>
      <c r="F1011">
        <v>201.60099600000001</v>
      </c>
      <c r="G1011" s="3">
        <v>3</v>
      </c>
      <c r="H1011">
        <v>206.61991699999999</v>
      </c>
      <c r="I1011" s="4">
        <v>4</v>
      </c>
      <c r="P1011">
        <v>2</v>
      </c>
      <c r="Q1011" t="str">
        <f>CONCATENATE(C1011,E1011,G1011,I1011)</f>
        <v>34</v>
      </c>
    </row>
    <row r="1012" spans="1:17" x14ac:dyDescent="0.25">
      <c r="A1012">
        <v>1011</v>
      </c>
      <c r="F1012">
        <v>201.61355</v>
      </c>
      <c r="G1012" s="3">
        <v>3</v>
      </c>
      <c r="H1012">
        <v>206.61991699999999</v>
      </c>
      <c r="I1012" s="4">
        <v>4</v>
      </c>
      <c r="P1012">
        <v>2</v>
      </c>
      <c r="Q1012" t="str">
        <f>CONCATENATE(C1012,E1012,G1012,I1012)</f>
        <v>34</v>
      </c>
    </row>
    <row r="1013" spans="1:17" x14ac:dyDescent="0.25">
      <c r="A1013">
        <v>1012</v>
      </c>
      <c r="D1013">
        <v>183.96311</v>
      </c>
      <c r="E1013" s="2">
        <v>2</v>
      </c>
      <c r="F1013">
        <v>201.613867</v>
      </c>
      <c r="G1013" s="3">
        <v>3</v>
      </c>
      <c r="P1013">
        <v>2</v>
      </c>
      <c r="Q1013" t="str">
        <f>CONCATENATE(C1013,E1013,G1013,I1013)</f>
        <v>23</v>
      </c>
    </row>
    <row r="1014" spans="1:17" x14ac:dyDescent="0.25">
      <c r="A1014">
        <v>1013</v>
      </c>
      <c r="D1014">
        <v>183.96311</v>
      </c>
      <c r="E1014" s="2">
        <v>2</v>
      </c>
      <c r="F1014">
        <v>201.68258900000001</v>
      </c>
      <c r="G1014" s="3">
        <v>3</v>
      </c>
      <c r="P1014">
        <v>2</v>
      </c>
      <c r="Q1014" t="str">
        <f>CONCATENATE(C1014,E1014,G1014,I1014)</f>
        <v>23</v>
      </c>
    </row>
    <row r="1015" spans="1:17" x14ac:dyDescent="0.25">
      <c r="A1015">
        <v>1014</v>
      </c>
      <c r="D1015">
        <v>184.014914</v>
      </c>
      <c r="E1015" s="2">
        <v>2</v>
      </c>
      <c r="F1015">
        <v>201.657004</v>
      </c>
      <c r="G1015" s="3">
        <v>3</v>
      </c>
      <c r="P1015">
        <v>2</v>
      </c>
      <c r="Q1015" t="str">
        <f>CONCATENATE(C1015,E1015,G1015,I1015)</f>
        <v>23</v>
      </c>
    </row>
    <row r="1016" spans="1:17" x14ac:dyDescent="0.25">
      <c r="A1016">
        <v>1015</v>
      </c>
      <c r="D1016">
        <v>183.991354</v>
      </c>
      <c r="E1016" s="2">
        <v>2</v>
      </c>
      <c r="F1016">
        <v>201.61572899999999</v>
      </c>
      <c r="G1016" s="3">
        <v>3</v>
      </c>
      <c r="P1016">
        <v>2</v>
      </c>
      <c r="Q1016" t="str">
        <f>CONCATENATE(C1016,E1016,G1016,I1016)</f>
        <v>23</v>
      </c>
    </row>
    <row r="1017" spans="1:17" x14ac:dyDescent="0.25">
      <c r="A1017">
        <v>1016</v>
      </c>
      <c r="D1017">
        <v>183.97981099999998</v>
      </c>
      <c r="E1017" s="2">
        <v>2</v>
      </c>
      <c r="F1017">
        <v>201.61572899999999</v>
      </c>
      <c r="G1017" s="3">
        <v>3</v>
      </c>
      <c r="P1017">
        <v>2</v>
      </c>
      <c r="Q1017" t="str">
        <f>CONCATENATE(C1017,E1017,G1017,I1017)</f>
        <v>23</v>
      </c>
    </row>
    <row r="1018" spans="1:17" x14ac:dyDescent="0.25">
      <c r="A1018">
        <v>1017</v>
      </c>
      <c r="D1018">
        <v>183.995608</v>
      </c>
      <c r="E1018" s="2">
        <v>2</v>
      </c>
      <c r="P1018">
        <v>1</v>
      </c>
      <c r="Q1018" t="str">
        <f>CONCATENATE(C1018,E1018,G1018,I1018)</f>
        <v>2</v>
      </c>
    </row>
    <row r="1019" spans="1:17" x14ac:dyDescent="0.25">
      <c r="A1019">
        <v>1018</v>
      </c>
      <c r="D1019">
        <v>183.97709900000001</v>
      </c>
      <c r="E1019" s="2">
        <v>2</v>
      </c>
      <c r="P1019">
        <v>1</v>
      </c>
      <c r="Q1019" t="str">
        <f>CONCATENATE(C1019,E1019,G1019,I1019)</f>
        <v>2</v>
      </c>
    </row>
    <row r="1020" spans="1:17" x14ac:dyDescent="0.25">
      <c r="A1020">
        <v>1019</v>
      </c>
      <c r="D1020">
        <v>183.988642</v>
      </c>
      <c r="E1020" s="2">
        <v>2</v>
      </c>
      <c r="P1020">
        <v>1</v>
      </c>
      <c r="Q1020" t="str">
        <f>CONCATENATE(C1020,E1020,G1020,I1020)</f>
        <v>2</v>
      </c>
    </row>
    <row r="1021" spans="1:17" x14ac:dyDescent="0.25">
      <c r="A1021">
        <v>1020</v>
      </c>
      <c r="D1021">
        <v>183.99358599999999</v>
      </c>
      <c r="E1021" s="2">
        <v>2</v>
      </c>
      <c r="P1021">
        <v>1</v>
      </c>
      <c r="Q1021" t="str">
        <f>CONCATENATE(C1021,E1021,G1021,I1021)</f>
        <v>2</v>
      </c>
    </row>
    <row r="1022" spans="1:17" x14ac:dyDescent="0.25">
      <c r="A1022">
        <v>1021</v>
      </c>
      <c r="D1022">
        <v>183.975291</v>
      </c>
      <c r="E1022" s="2">
        <v>2</v>
      </c>
      <c r="P1022">
        <v>1</v>
      </c>
      <c r="Q1022" t="str">
        <f>CONCATENATE(C1022,E1022,G1022,I1022)</f>
        <v>2</v>
      </c>
    </row>
    <row r="1023" spans="1:17" x14ac:dyDescent="0.25">
      <c r="A1023">
        <v>1022</v>
      </c>
      <c r="D1023">
        <v>183.96311</v>
      </c>
      <c r="E1023" s="2">
        <v>2</v>
      </c>
      <c r="P1023">
        <v>1</v>
      </c>
      <c r="Q1023" t="str">
        <f>CONCATENATE(C1023,E1023,G1023,I1023)</f>
        <v>2</v>
      </c>
    </row>
    <row r="1024" spans="1:17" x14ac:dyDescent="0.25">
      <c r="A1024">
        <v>1023</v>
      </c>
      <c r="B1024">
        <v>174.09233899999998</v>
      </c>
      <c r="C1024" s="5">
        <v>1</v>
      </c>
      <c r="P1024">
        <v>1</v>
      </c>
      <c r="Q1024" t="str">
        <f>CONCATENATE(C1024,E1024,G1024,I1024)</f>
        <v>1</v>
      </c>
    </row>
    <row r="1025" spans="1:17" x14ac:dyDescent="0.25">
      <c r="A1025">
        <v>1024</v>
      </c>
      <c r="B1025">
        <v>174.10281800000001</v>
      </c>
      <c r="C1025" s="5">
        <v>1</v>
      </c>
      <c r="P1025">
        <v>1</v>
      </c>
      <c r="Q1025" t="str">
        <f>CONCATENATE(C1025,E1025,G1025,I1025)</f>
        <v>1</v>
      </c>
    </row>
    <row r="1026" spans="1:17" x14ac:dyDescent="0.25">
      <c r="A1026">
        <v>1025</v>
      </c>
      <c r="B1026">
        <v>174.13058100000001</v>
      </c>
      <c r="C1026" s="5">
        <v>1</v>
      </c>
      <c r="P1026">
        <v>1</v>
      </c>
      <c r="Q1026" t="str">
        <f>CONCATENATE(C1026,E1026,G1026,I1026)</f>
        <v>1</v>
      </c>
    </row>
    <row r="1027" spans="1:17" x14ac:dyDescent="0.25">
      <c r="A1027">
        <v>1026</v>
      </c>
      <c r="B1027">
        <v>174.116007</v>
      </c>
      <c r="C1027" s="5">
        <v>1</v>
      </c>
      <c r="H1027">
        <v>181.131621</v>
      </c>
      <c r="I1027" s="4">
        <v>4</v>
      </c>
      <c r="P1027">
        <v>2</v>
      </c>
      <c r="Q1027" t="str">
        <f>CONCATENATE(C1027,E1027,G1027,I1027)</f>
        <v>14</v>
      </c>
    </row>
    <row r="1028" spans="1:17" x14ac:dyDescent="0.25">
      <c r="A1028">
        <v>1027</v>
      </c>
      <c r="B1028">
        <v>174.11058299999999</v>
      </c>
      <c r="C1028" s="5">
        <v>1</v>
      </c>
      <c r="H1028">
        <v>181.131621</v>
      </c>
      <c r="I1028" s="4">
        <v>4</v>
      </c>
      <c r="P1028">
        <v>2</v>
      </c>
      <c r="Q1028" t="str">
        <f>CONCATENATE(C1028,E1028,G1028,I1028)</f>
        <v>14</v>
      </c>
    </row>
    <row r="1029" spans="1:17" x14ac:dyDescent="0.25">
      <c r="A1029">
        <v>1028</v>
      </c>
      <c r="B1029">
        <v>174.069254</v>
      </c>
      <c r="C1029" s="5">
        <v>1</v>
      </c>
      <c r="H1029">
        <v>181.08502799999999</v>
      </c>
      <c r="I1029" s="4">
        <v>4</v>
      </c>
      <c r="P1029">
        <v>2</v>
      </c>
      <c r="Q1029" t="str">
        <f>CONCATENATE(C1029,E1029,G1029,I1029)</f>
        <v>14</v>
      </c>
    </row>
    <row r="1030" spans="1:17" x14ac:dyDescent="0.25">
      <c r="A1030">
        <v>1029</v>
      </c>
      <c r="B1030">
        <v>174.05175600000001</v>
      </c>
      <c r="C1030" s="5">
        <v>1</v>
      </c>
      <c r="H1030">
        <v>181.1071</v>
      </c>
      <c r="I1030" s="4">
        <v>4</v>
      </c>
      <c r="P1030">
        <v>2</v>
      </c>
      <c r="Q1030" t="str">
        <f>CONCATENATE(C1030,E1030,G1030,I1030)</f>
        <v>14</v>
      </c>
    </row>
    <row r="1031" spans="1:17" x14ac:dyDescent="0.25">
      <c r="A1031">
        <v>1030</v>
      </c>
      <c r="B1031">
        <v>174.05510699999999</v>
      </c>
      <c r="C1031" s="5">
        <v>1</v>
      </c>
      <c r="F1031">
        <v>177.69569799999999</v>
      </c>
      <c r="G1031" s="3">
        <v>3</v>
      </c>
      <c r="H1031">
        <v>181.139971</v>
      </c>
      <c r="I1031" s="4">
        <v>4</v>
      </c>
      <c r="P1031">
        <v>3</v>
      </c>
      <c r="Q1031" t="str">
        <f>CONCATENATE(C1031,E1031,G1031,I1031)</f>
        <v>134</v>
      </c>
    </row>
    <row r="1032" spans="1:17" x14ac:dyDescent="0.25">
      <c r="A1032">
        <v>1031</v>
      </c>
      <c r="B1032">
        <v>174.09233899999998</v>
      </c>
      <c r="C1032" s="5">
        <v>1</v>
      </c>
      <c r="F1032">
        <v>177.703518</v>
      </c>
      <c r="G1032" s="3">
        <v>3</v>
      </c>
      <c r="H1032">
        <v>181.17177799999999</v>
      </c>
      <c r="I1032" s="4">
        <v>4</v>
      </c>
      <c r="P1032">
        <v>3</v>
      </c>
      <c r="Q1032" t="str">
        <f>CONCATENATE(C1032,E1032,G1032,I1032)</f>
        <v>134</v>
      </c>
    </row>
    <row r="1033" spans="1:17" x14ac:dyDescent="0.25">
      <c r="A1033">
        <v>1032</v>
      </c>
      <c r="B1033">
        <v>174.09233899999998</v>
      </c>
      <c r="C1033" s="5">
        <v>1</v>
      </c>
      <c r="F1033">
        <v>177.69452899999999</v>
      </c>
      <c r="G1033" s="3">
        <v>3</v>
      </c>
      <c r="H1033">
        <v>181.185393</v>
      </c>
      <c r="I1033" s="4">
        <v>4</v>
      </c>
      <c r="P1033">
        <v>3</v>
      </c>
      <c r="Q1033" t="str">
        <f>CONCATENATE(C1033,E1033,G1033,I1033)</f>
        <v>134</v>
      </c>
    </row>
    <row r="1034" spans="1:17" x14ac:dyDescent="0.25">
      <c r="A1034">
        <v>1033</v>
      </c>
      <c r="F1034">
        <v>177.721867</v>
      </c>
      <c r="G1034" s="3">
        <v>3</v>
      </c>
      <c r="H1034">
        <v>181.137846</v>
      </c>
      <c r="I1034" s="4">
        <v>4</v>
      </c>
      <c r="P1034">
        <v>2</v>
      </c>
      <c r="Q1034" t="str">
        <f>CONCATENATE(C1034,E1034,G1034,I1034)</f>
        <v>34</v>
      </c>
    </row>
    <row r="1035" spans="1:17" x14ac:dyDescent="0.25">
      <c r="A1035">
        <v>1034</v>
      </c>
      <c r="F1035">
        <v>177.68851699999999</v>
      </c>
      <c r="G1035" s="3">
        <v>3</v>
      </c>
      <c r="H1035">
        <v>181.09763599999999</v>
      </c>
      <c r="I1035" s="4">
        <v>4</v>
      </c>
      <c r="P1035">
        <v>2</v>
      </c>
      <c r="Q1035" t="str">
        <f>CONCATENATE(C1035,E1035,G1035,I1035)</f>
        <v>34</v>
      </c>
    </row>
    <row r="1036" spans="1:17" x14ac:dyDescent="0.25">
      <c r="A1036">
        <v>1035</v>
      </c>
      <c r="F1036">
        <v>177.694796</v>
      </c>
      <c r="G1036" s="3">
        <v>3</v>
      </c>
      <c r="H1036">
        <v>181.06390999999999</v>
      </c>
      <c r="I1036" s="4">
        <v>4</v>
      </c>
      <c r="P1036">
        <v>2</v>
      </c>
      <c r="Q1036" t="str">
        <f>CONCATENATE(C1036,E1036,G1036,I1036)</f>
        <v>34</v>
      </c>
    </row>
    <row r="1037" spans="1:17" x14ac:dyDescent="0.25">
      <c r="A1037">
        <v>1036</v>
      </c>
      <c r="D1037">
        <v>161.47645599999998</v>
      </c>
      <c r="E1037" s="2">
        <v>2</v>
      </c>
      <c r="F1037">
        <v>177.72037699999998</v>
      </c>
      <c r="G1037" s="3">
        <v>3</v>
      </c>
      <c r="H1037">
        <v>181.131621</v>
      </c>
      <c r="I1037" s="4">
        <v>4</v>
      </c>
      <c r="P1037">
        <v>3</v>
      </c>
      <c r="Q1037" t="str">
        <f>CONCATENATE(C1037,E1037,G1037,I1037)</f>
        <v>234</v>
      </c>
    </row>
    <row r="1038" spans="1:17" x14ac:dyDescent="0.25">
      <c r="A1038">
        <v>1037</v>
      </c>
      <c r="D1038">
        <v>161.47337099999999</v>
      </c>
      <c r="E1038" s="2">
        <v>2</v>
      </c>
      <c r="F1038">
        <v>177.69139100000001</v>
      </c>
      <c r="G1038" s="3">
        <v>3</v>
      </c>
      <c r="P1038">
        <v>2</v>
      </c>
      <c r="Q1038" t="str">
        <f>CONCATENATE(C1038,E1038,G1038,I1038)</f>
        <v>23</v>
      </c>
    </row>
    <row r="1039" spans="1:17" x14ac:dyDescent="0.25">
      <c r="A1039">
        <v>1038</v>
      </c>
      <c r="D1039">
        <v>161.496295</v>
      </c>
      <c r="E1039" s="2">
        <v>2</v>
      </c>
      <c r="F1039">
        <v>177.68309199999999</v>
      </c>
      <c r="G1039" s="3">
        <v>3</v>
      </c>
      <c r="P1039">
        <v>2</v>
      </c>
      <c r="Q1039" t="str">
        <f>CONCATENATE(C1039,E1039,G1039,I1039)</f>
        <v>23</v>
      </c>
    </row>
    <row r="1040" spans="1:17" x14ac:dyDescent="0.25">
      <c r="A1040">
        <v>1039</v>
      </c>
      <c r="D1040">
        <v>161.48805099999998</v>
      </c>
      <c r="E1040" s="2">
        <v>2</v>
      </c>
      <c r="F1040">
        <v>177.69569799999999</v>
      </c>
      <c r="G1040" s="3">
        <v>3</v>
      </c>
      <c r="P1040">
        <v>2</v>
      </c>
      <c r="Q1040" t="str">
        <f>CONCATENATE(C1040,E1040,G1040,I1040)</f>
        <v>23</v>
      </c>
    </row>
    <row r="1041" spans="1:17" x14ac:dyDescent="0.25">
      <c r="A1041">
        <v>1040</v>
      </c>
      <c r="D1041">
        <v>161.48672199999999</v>
      </c>
      <c r="E1041" s="2">
        <v>2</v>
      </c>
      <c r="P1041">
        <v>1</v>
      </c>
      <c r="Q1041" t="str">
        <f>CONCATENATE(C1041,E1041,G1041,I1041)</f>
        <v>2</v>
      </c>
    </row>
    <row r="1042" spans="1:17" x14ac:dyDescent="0.25">
      <c r="A1042">
        <v>1041</v>
      </c>
      <c r="D1042">
        <v>161.506933</v>
      </c>
      <c r="E1042" s="2">
        <v>2</v>
      </c>
      <c r="P1042">
        <v>1</v>
      </c>
      <c r="Q1042" t="str">
        <f>CONCATENATE(C1042,E1042,G1042,I1042)</f>
        <v>2</v>
      </c>
    </row>
    <row r="1043" spans="1:17" x14ac:dyDescent="0.25">
      <c r="A1043">
        <v>1042</v>
      </c>
      <c r="D1043">
        <v>161.502837</v>
      </c>
      <c r="E1043" s="2">
        <v>2</v>
      </c>
      <c r="P1043">
        <v>1</v>
      </c>
      <c r="Q1043" t="str">
        <f>CONCATENATE(C1043,E1043,G1043,I1043)</f>
        <v>2</v>
      </c>
    </row>
    <row r="1044" spans="1:17" x14ac:dyDescent="0.25">
      <c r="A1044">
        <v>1043</v>
      </c>
      <c r="D1044">
        <v>161.48985999999999</v>
      </c>
      <c r="E1044" s="2">
        <v>2</v>
      </c>
      <c r="P1044">
        <v>1</v>
      </c>
      <c r="Q1044" t="str">
        <f>CONCATENATE(C1044,E1044,G1044,I1044)</f>
        <v>2</v>
      </c>
    </row>
    <row r="1045" spans="1:17" x14ac:dyDescent="0.25">
      <c r="A1045">
        <v>1044</v>
      </c>
      <c r="D1045">
        <v>161.45927599999999</v>
      </c>
      <c r="E1045" s="2">
        <v>2</v>
      </c>
      <c r="P1045">
        <v>1</v>
      </c>
      <c r="Q1045" t="str">
        <f>CONCATENATE(C1045,E1045,G1045,I1045)</f>
        <v>2</v>
      </c>
    </row>
    <row r="1046" spans="1:17" x14ac:dyDescent="0.25">
      <c r="A1046">
        <v>1045</v>
      </c>
      <c r="D1046">
        <v>161.47645599999998</v>
      </c>
      <c r="E1046" s="2">
        <v>2</v>
      </c>
      <c r="P1046">
        <v>1</v>
      </c>
      <c r="Q1046" t="str">
        <f>CONCATENATE(C1046,E1046,G1046,I1046)</f>
        <v>2</v>
      </c>
    </row>
    <row r="1047" spans="1:17" x14ac:dyDescent="0.25">
      <c r="A1047">
        <v>1046</v>
      </c>
      <c r="D1047">
        <v>161.47645599999998</v>
      </c>
      <c r="E1047" s="2">
        <v>2</v>
      </c>
      <c r="P1047">
        <v>1</v>
      </c>
      <c r="Q1047" t="str">
        <f>CONCATENATE(C1047,E1047,G1047,I1047)</f>
        <v>2</v>
      </c>
    </row>
    <row r="1048" spans="1:17" x14ac:dyDescent="0.25">
      <c r="A1048">
        <v>1047</v>
      </c>
      <c r="P1048">
        <v>0</v>
      </c>
      <c r="Q1048" t="str">
        <f>CONCATENATE(C1048,E1048,G1048,I1048)</f>
        <v/>
      </c>
    </row>
    <row r="1049" spans="1:17" x14ac:dyDescent="0.25">
      <c r="A1049">
        <v>1048</v>
      </c>
      <c r="B1049">
        <v>153.095122</v>
      </c>
      <c r="C1049" s="5">
        <v>1</v>
      </c>
      <c r="P1049">
        <v>1</v>
      </c>
      <c r="Q1049" t="str">
        <f>CONCATENATE(C1049,E1049,G1049,I1049)</f>
        <v>1</v>
      </c>
    </row>
    <row r="1050" spans="1:17" x14ac:dyDescent="0.25">
      <c r="A1050">
        <v>1049</v>
      </c>
      <c r="B1050">
        <v>153.077516</v>
      </c>
      <c r="C1050" s="5">
        <v>1</v>
      </c>
      <c r="H1050">
        <v>160.54113699999999</v>
      </c>
      <c r="I1050" s="4">
        <v>4</v>
      </c>
      <c r="P1050">
        <v>2</v>
      </c>
      <c r="Q1050" t="str">
        <f>CONCATENATE(C1050,E1050,G1050,I1050)</f>
        <v>14</v>
      </c>
    </row>
    <row r="1051" spans="1:17" x14ac:dyDescent="0.25">
      <c r="A1051">
        <v>1050</v>
      </c>
      <c r="B1051">
        <v>153.08767499999999</v>
      </c>
      <c r="C1051" s="5">
        <v>1</v>
      </c>
      <c r="H1051">
        <v>160.54384899999999</v>
      </c>
      <c r="I1051" s="4">
        <v>4</v>
      </c>
      <c r="P1051">
        <v>2</v>
      </c>
      <c r="Q1051" t="str">
        <f>CONCATENATE(C1051,E1051,G1051,I1051)</f>
        <v>14</v>
      </c>
    </row>
    <row r="1052" spans="1:17" x14ac:dyDescent="0.25">
      <c r="A1052">
        <v>1051</v>
      </c>
      <c r="B1052">
        <v>153.11793899999998</v>
      </c>
      <c r="C1052" s="5">
        <v>1</v>
      </c>
      <c r="H1052">
        <v>160.49257599999999</v>
      </c>
      <c r="I1052" s="4">
        <v>4</v>
      </c>
      <c r="P1052">
        <v>2</v>
      </c>
      <c r="Q1052" t="str">
        <f>CONCATENATE(C1052,E1052,G1052,I1052)</f>
        <v>14</v>
      </c>
    </row>
    <row r="1053" spans="1:17" x14ac:dyDescent="0.25">
      <c r="A1053">
        <v>1052</v>
      </c>
      <c r="B1053">
        <v>153.08246299999999</v>
      </c>
      <c r="C1053" s="5">
        <v>1</v>
      </c>
      <c r="H1053">
        <v>160.54576399999999</v>
      </c>
      <c r="I1053" s="4">
        <v>4</v>
      </c>
      <c r="P1053">
        <v>2</v>
      </c>
      <c r="Q1053" t="str">
        <f>CONCATENATE(C1053,E1053,G1053,I1053)</f>
        <v>14</v>
      </c>
    </row>
    <row r="1054" spans="1:17" x14ac:dyDescent="0.25">
      <c r="A1054">
        <v>1053</v>
      </c>
      <c r="B1054">
        <v>153.05889999999999</v>
      </c>
      <c r="C1054" s="5">
        <v>1</v>
      </c>
      <c r="H1054">
        <v>160.59623999999999</v>
      </c>
      <c r="I1054" s="4">
        <v>4</v>
      </c>
      <c r="P1054">
        <v>2</v>
      </c>
      <c r="Q1054" t="str">
        <f>CONCATENATE(C1054,E1054,G1054,I1054)</f>
        <v>14</v>
      </c>
    </row>
    <row r="1055" spans="1:17" x14ac:dyDescent="0.25">
      <c r="A1055">
        <v>1054</v>
      </c>
      <c r="B1055">
        <v>153.111344</v>
      </c>
      <c r="C1055" s="5">
        <v>1</v>
      </c>
      <c r="H1055">
        <v>160.60427099999998</v>
      </c>
      <c r="I1055" s="4">
        <v>4</v>
      </c>
      <c r="P1055">
        <v>2</v>
      </c>
      <c r="Q1055" t="str">
        <f>CONCATENATE(C1055,E1055,G1055,I1055)</f>
        <v>14</v>
      </c>
    </row>
    <row r="1056" spans="1:17" x14ac:dyDescent="0.25">
      <c r="A1056">
        <v>1055</v>
      </c>
      <c r="B1056">
        <v>153.111344</v>
      </c>
      <c r="C1056" s="5">
        <v>1</v>
      </c>
      <c r="F1056">
        <v>156.43174199999999</v>
      </c>
      <c r="G1056" s="3">
        <v>3</v>
      </c>
      <c r="H1056">
        <v>160.61246299999999</v>
      </c>
      <c r="I1056" s="4">
        <v>4</v>
      </c>
      <c r="P1056">
        <v>3</v>
      </c>
      <c r="Q1056" t="str">
        <f>CONCATENATE(C1056,E1056,G1056,I1056)</f>
        <v>134</v>
      </c>
    </row>
    <row r="1057" spans="1:17" x14ac:dyDescent="0.25">
      <c r="A1057">
        <v>1056</v>
      </c>
      <c r="B1057">
        <v>153.11320599999999</v>
      </c>
      <c r="C1057" s="5">
        <v>1</v>
      </c>
      <c r="F1057">
        <v>156.401264</v>
      </c>
      <c r="G1057" s="3">
        <v>3</v>
      </c>
      <c r="H1057">
        <v>160.554328</v>
      </c>
      <c r="I1057" s="4">
        <v>4</v>
      </c>
      <c r="P1057">
        <v>3</v>
      </c>
      <c r="Q1057" t="str">
        <f>CONCATENATE(C1057,E1057,G1057,I1057)</f>
        <v>134</v>
      </c>
    </row>
    <row r="1058" spans="1:17" x14ac:dyDescent="0.25">
      <c r="A1058">
        <v>1057</v>
      </c>
      <c r="B1058">
        <v>153.111344</v>
      </c>
      <c r="C1058" s="5">
        <v>1</v>
      </c>
      <c r="F1058">
        <v>156.41243399999999</v>
      </c>
      <c r="G1058" s="3">
        <v>3</v>
      </c>
      <c r="H1058">
        <v>160.54113699999999</v>
      </c>
      <c r="I1058" s="4">
        <v>4</v>
      </c>
      <c r="P1058">
        <v>3</v>
      </c>
      <c r="Q1058" t="str">
        <f>CONCATENATE(C1058,E1058,G1058,I1058)</f>
        <v>134</v>
      </c>
    </row>
    <row r="1059" spans="1:17" x14ac:dyDescent="0.25">
      <c r="A1059">
        <v>1058</v>
      </c>
      <c r="F1059">
        <v>156.36966999999999</v>
      </c>
      <c r="G1059" s="3">
        <v>3</v>
      </c>
      <c r="P1059">
        <v>1</v>
      </c>
      <c r="Q1059" t="str">
        <f>CONCATENATE(C1059,E1059,G1059,I1059)</f>
        <v>3</v>
      </c>
    </row>
    <row r="1060" spans="1:17" x14ac:dyDescent="0.25">
      <c r="A1060">
        <v>1059</v>
      </c>
      <c r="F1060">
        <v>156.38227699999999</v>
      </c>
      <c r="G1060" s="3">
        <v>3</v>
      </c>
      <c r="P1060">
        <v>1</v>
      </c>
      <c r="Q1060" t="str">
        <f>CONCATENATE(C1060,E1060,G1060,I1060)</f>
        <v>3</v>
      </c>
    </row>
    <row r="1061" spans="1:17" x14ac:dyDescent="0.25">
      <c r="A1061">
        <v>1060</v>
      </c>
      <c r="D1061">
        <v>134.99989199999999</v>
      </c>
      <c r="E1061" s="2">
        <v>2</v>
      </c>
      <c r="F1061">
        <v>156.37679800000001</v>
      </c>
      <c r="G1061" s="3">
        <v>3</v>
      </c>
      <c r="P1061">
        <v>2</v>
      </c>
      <c r="Q1061" t="str">
        <f>CONCATENATE(C1061,E1061,G1061,I1061)</f>
        <v>23</v>
      </c>
    </row>
    <row r="1062" spans="1:17" x14ac:dyDescent="0.25">
      <c r="A1062">
        <v>1061</v>
      </c>
      <c r="D1062">
        <v>135.020263</v>
      </c>
      <c r="E1062" s="2">
        <v>2</v>
      </c>
      <c r="F1062">
        <v>156.29935599999999</v>
      </c>
      <c r="G1062" s="3">
        <v>3</v>
      </c>
      <c r="P1062">
        <v>2</v>
      </c>
      <c r="Q1062" t="str">
        <f>CONCATENATE(C1062,E1062,G1062,I1062)</f>
        <v>23</v>
      </c>
    </row>
    <row r="1063" spans="1:17" x14ac:dyDescent="0.25">
      <c r="A1063">
        <v>1062</v>
      </c>
      <c r="D1063">
        <v>135.001159</v>
      </c>
      <c r="E1063" s="2">
        <v>2</v>
      </c>
      <c r="F1063">
        <v>156.43174199999999</v>
      </c>
      <c r="G1063" s="3">
        <v>3</v>
      </c>
      <c r="P1063">
        <v>2</v>
      </c>
      <c r="Q1063" t="str">
        <f>CONCATENATE(C1063,E1063,G1063,I1063)</f>
        <v>23</v>
      </c>
    </row>
    <row r="1064" spans="1:17" x14ac:dyDescent="0.25">
      <c r="A1064">
        <v>1063</v>
      </c>
      <c r="D1064">
        <v>135.001632</v>
      </c>
      <c r="E1064" s="2">
        <v>2</v>
      </c>
      <c r="F1064">
        <v>156.43174199999999</v>
      </c>
      <c r="G1064" s="3">
        <v>3</v>
      </c>
      <c r="P1064">
        <v>2</v>
      </c>
      <c r="Q1064" t="str">
        <f>CONCATENATE(C1064,E1064,G1064,I1064)</f>
        <v>23</v>
      </c>
    </row>
    <row r="1065" spans="1:17" x14ac:dyDescent="0.25">
      <c r="A1065">
        <v>1064</v>
      </c>
      <c r="D1065">
        <v>135.01347200000001</v>
      </c>
      <c r="E1065" s="2">
        <v>2</v>
      </c>
      <c r="P1065">
        <v>1</v>
      </c>
      <c r="Q1065" t="str">
        <f>CONCATENATE(C1065,E1065,G1065,I1065)</f>
        <v>2</v>
      </c>
    </row>
    <row r="1066" spans="1:17" x14ac:dyDescent="0.25">
      <c r="A1066">
        <v>1065</v>
      </c>
      <c r="D1066">
        <v>135.04173200000002</v>
      </c>
      <c r="E1066" s="2">
        <v>2</v>
      </c>
      <c r="P1066">
        <v>1</v>
      </c>
      <c r="Q1066" t="str">
        <f>CONCATENATE(C1066,E1066,G1066,I1066)</f>
        <v>2</v>
      </c>
    </row>
    <row r="1067" spans="1:17" x14ac:dyDescent="0.25">
      <c r="A1067">
        <v>1066</v>
      </c>
      <c r="D1067">
        <v>135.04557700000001</v>
      </c>
      <c r="E1067" s="2">
        <v>2</v>
      </c>
      <c r="P1067">
        <v>1</v>
      </c>
      <c r="Q1067" t="str">
        <f>CONCATENATE(C1067,E1067,G1067,I1067)</f>
        <v>2</v>
      </c>
    </row>
    <row r="1068" spans="1:17" x14ac:dyDescent="0.25">
      <c r="A1068">
        <v>1067</v>
      </c>
      <c r="D1068">
        <v>135.065314</v>
      </c>
      <c r="E1068" s="2">
        <v>2</v>
      </c>
      <c r="P1068">
        <v>1</v>
      </c>
      <c r="Q1068" t="str">
        <f>CONCATENATE(C1068,E1068,G1068,I1068)</f>
        <v>2</v>
      </c>
    </row>
    <row r="1069" spans="1:17" x14ac:dyDescent="0.25">
      <c r="A1069">
        <v>1068</v>
      </c>
      <c r="D1069">
        <v>135.04783500000002</v>
      </c>
      <c r="E1069" s="2">
        <v>2</v>
      </c>
      <c r="P1069">
        <v>1</v>
      </c>
      <c r="Q1069" t="str">
        <f>CONCATENATE(C1069,E1069,G1069,I1069)</f>
        <v>2</v>
      </c>
    </row>
    <row r="1070" spans="1:17" x14ac:dyDescent="0.25">
      <c r="A1070">
        <v>1069</v>
      </c>
      <c r="D1070">
        <v>135.02516100000003</v>
      </c>
      <c r="E1070" s="2">
        <v>2</v>
      </c>
      <c r="P1070">
        <v>1</v>
      </c>
      <c r="Q1070" t="str">
        <f>CONCATENATE(C1070,E1070,G1070,I1070)</f>
        <v>2</v>
      </c>
    </row>
    <row r="1071" spans="1:17" x14ac:dyDescent="0.25">
      <c r="A1071">
        <v>1070</v>
      </c>
      <c r="D1071">
        <v>134.96878700000002</v>
      </c>
      <c r="E1071" s="2">
        <v>2</v>
      </c>
      <c r="P1071">
        <v>1</v>
      </c>
      <c r="Q1071" t="str">
        <f>CONCATENATE(C1071,E1071,G1071,I1071)</f>
        <v>2</v>
      </c>
    </row>
    <row r="1072" spans="1:17" x14ac:dyDescent="0.25">
      <c r="A1072">
        <v>1071</v>
      </c>
      <c r="B1072">
        <v>125.609633</v>
      </c>
      <c r="C1072" s="5">
        <v>1</v>
      </c>
      <c r="P1072">
        <v>1</v>
      </c>
      <c r="Q1072" t="str">
        <f>CONCATENATE(C1072,E1072,G1072,I1072)</f>
        <v>1</v>
      </c>
    </row>
    <row r="1073" spans="1:17" x14ac:dyDescent="0.25">
      <c r="A1073">
        <v>1072</v>
      </c>
      <c r="B1073">
        <v>125.595946</v>
      </c>
      <c r="C1073" s="5">
        <v>1</v>
      </c>
      <c r="P1073">
        <v>1</v>
      </c>
      <c r="Q1073" t="str">
        <f>CONCATENATE(C1073,E1073,G1073,I1073)</f>
        <v>1</v>
      </c>
    </row>
    <row r="1074" spans="1:17" x14ac:dyDescent="0.25">
      <c r="A1074">
        <v>1073</v>
      </c>
      <c r="B1074">
        <v>125.62620800000001</v>
      </c>
      <c r="C1074" s="5">
        <v>1</v>
      </c>
      <c r="H1074">
        <v>134.21511000000001</v>
      </c>
      <c r="I1074" s="4">
        <v>4</v>
      </c>
      <c r="P1074">
        <v>2</v>
      </c>
      <c r="Q1074" t="str">
        <f>CONCATENATE(C1074,E1074,G1074,I1074)</f>
        <v>14</v>
      </c>
    </row>
    <row r="1075" spans="1:17" x14ac:dyDescent="0.25">
      <c r="A1075">
        <v>1074</v>
      </c>
      <c r="B1075">
        <v>125.64952400000001</v>
      </c>
      <c r="C1075" s="5">
        <v>1</v>
      </c>
      <c r="H1075">
        <v>134.21547600000002</v>
      </c>
      <c r="I1075" s="4">
        <v>4</v>
      </c>
      <c r="P1075">
        <v>2</v>
      </c>
      <c r="Q1075" t="str">
        <f>CONCATENATE(C1075,E1075,G1075,I1075)</f>
        <v>14</v>
      </c>
    </row>
    <row r="1076" spans="1:17" x14ac:dyDescent="0.25">
      <c r="A1076">
        <v>1075</v>
      </c>
      <c r="B1076">
        <v>125.61842200000001</v>
      </c>
      <c r="C1076" s="5">
        <v>1</v>
      </c>
      <c r="H1076">
        <v>134.24983900000001</v>
      </c>
      <c r="I1076" s="4">
        <v>4</v>
      </c>
      <c r="P1076">
        <v>2</v>
      </c>
      <c r="Q1076" t="str">
        <f>CONCATENATE(C1076,E1076,G1076,I1076)</f>
        <v>14</v>
      </c>
    </row>
    <row r="1077" spans="1:17" x14ac:dyDescent="0.25">
      <c r="A1077">
        <v>1076</v>
      </c>
      <c r="B1077">
        <v>125.606368</v>
      </c>
      <c r="C1077" s="5">
        <v>1</v>
      </c>
      <c r="H1077">
        <v>134.30863099999999</v>
      </c>
      <c r="I1077" s="4">
        <v>4</v>
      </c>
      <c r="P1077">
        <v>2</v>
      </c>
      <c r="Q1077" t="str">
        <f>CONCATENATE(C1077,E1077,G1077,I1077)</f>
        <v>14</v>
      </c>
    </row>
    <row r="1078" spans="1:17" x14ac:dyDescent="0.25">
      <c r="A1078">
        <v>1077</v>
      </c>
      <c r="B1078">
        <v>125.617526</v>
      </c>
      <c r="C1078" s="5">
        <v>1</v>
      </c>
      <c r="H1078">
        <v>134.349738</v>
      </c>
      <c r="I1078" s="4">
        <v>4</v>
      </c>
      <c r="P1078">
        <v>2</v>
      </c>
      <c r="Q1078" t="str">
        <f>CONCATENATE(C1078,E1078,G1078,I1078)</f>
        <v>14</v>
      </c>
    </row>
    <row r="1079" spans="1:17" x14ac:dyDescent="0.25">
      <c r="A1079">
        <v>1078</v>
      </c>
      <c r="B1079">
        <v>125.631789</v>
      </c>
      <c r="C1079" s="5">
        <v>1</v>
      </c>
      <c r="F1079">
        <v>129.04957899999999</v>
      </c>
      <c r="G1079" s="3">
        <v>3</v>
      </c>
      <c r="H1079">
        <v>134.41305399999999</v>
      </c>
      <c r="I1079" s="4">
        <v>4</v>
      </c>
      <c r="P1079">
        <v>3</v>
      </c>
      <c r="Q1079" t="str">
        <f>CONCATENATE(C1079,E1079,G1079,I1079)</f>
        <v>134</v>
      </c>
    </row>
    <row r="1080" spans="1:17" x14ac:dyDescent="0.25">
      <c r="A1080">
        <v>1079</v>
      </c>
      <c r="B1080">
        <v>125.61384100000001</v>
      </c>
      <c r="C1080" s="5">
        <v>1</v>
      </c>
      <c r="F1080">
        <v>129.06636700000001</v>
      </c>
      <c r="G1080" s="3">
        <v>3</v>
      </c>
      <c r="H1080">
        <v>134.41305399999999</v>
      </c>
      <c r="I1080" s="4">
        <v>4</v>
      </c>
      <c r="P1080">
        <v>3</v>
      </c>
      <c r="Q1080" t="str">
        <f>CONCATENATE(C1080,E1080,G1080,I1080)</f>
        <v>134</v>
      </c>
    </row>
    <row r="1081" spans="1:17" x14ac:dyDescent="0.25">
      <c r="A1081">
        <v>1080</v>
      </c>
      <c r="B1081">
        <v>125.609633</v>
      </c>
      <c r="C1081" s="5">
        <v>1</v>
      </c>
      <c r="F1081">
        <v>129.06442200000001</v>
      </c>
      <c r="G1081" s="3">
        <v>3</v>
      </c>
      <c r="H1081">
        <v>134.22051900000002</v>
      </c>
      <c r="I1081" s="4">
        <v>4</v>
      </c>
      <c r="P1081">
        <v>3</v>
      </c>
      <c r="Q1081" t="str">
        <f>CONCATENATE(C1081,E1081,G1081,I1081)</f>
        <v>134</v>
      </c>
    </row>
    <row r="1082" spans="1:17" x14ac:dyDescent="0.25">
      <c r="A1082">
        <v>1081</v>
      </c>
      <c r="F1082">
        <v>129.034842</v>
      </c>
      <c r="G1082" s="3">
        <v>3</v>
      </c>
      <c r="H1082">
        <v>134.21511000000001</v>
      </c>
      <c r="I1082" s="4">
        <v>4</v>
      </c>
      <c r="P1082">
        <v>2</v>
      </c>
      <c r="Q1082" t="str">
        <f>CONCATENATE(C1082,E1082,G1082,I1082)</f>
        <v>34</v>
      </c>
    </row>
    <row r="1083" spans="1:17" x14ac:dyDescent="0.25">
      <c r="A1083">
        <v>1082</v>
      </c>
      <c r="F1083">
        <v>129.03494499999999</v>
      </c>
      <c r="G1083" s="3">
        <v>3</v>
      </c>
      <c r="H1083">
        <v>134.21511000000001</v>
      </c>
      <c r="I1083" s="4">
        <v>4</v>
      </c>
      <c r="P1083">
        <v>2</v>
      </c>
      <c r="Q1083" t="str">
        <f>CONCATENATE(C1083,E1083,G1083,I1083)</f>
        <v>34</v>
      </c>
    </row>
    <row r="1084" spans="1:17" x14ac:dyDescent="0.25">
      <c r="A1084">
        <v>1083</v>
      </c>
      <c r="F1084">
        <v>129.03968700000001</v>
      </c>
      <c r="G1084" s="3">
        <v>3</v>
      </c>
      <c r="P1084">
        <v>1</v>
      </c>
      <c r="Q1084" t="str">
        <f>CONCATENATE(C1084,E1084,G1084,I1084)</f>
        <v>3</v>
      </c>
    </row>
    <row r="1085" spans="1:17" x14ac:dyDescent="0.25">
      <c r="A1085">
        <v>1084</v>
      </c>
      <c r="F1085">
        <v>129.06199900000001</v>
      </c>
      <c r="G1085" s="3">
        <v>3</v>
      </c>
      <c r="P1085">
        <v>1</v>
      </c>
      <c r="Q1085" t="str">
        <f>CONCATENATE(C1085,E1085,G1085,I1085)</f>
        <v>3</v>
      </c>
    </row>
    <row r="1086" spans="1:17" x14ac:dyDescent="0.25">
      <c r="A1086">
        <v>1085</v>
      </c>
      <c r="F1086">
        <v>129.04884200000001</v>
      </c>
      <c r="G1086" s="3">
        <v>3</v>
      </c>
      <c r="P1086">
        <v>1</v>
      </c>
      <c r="Q1086" t="str">
        <f>CONCATENATE(C1086,E1086,G1086,I1086)</f>
        <v>3</v>
      </c>
    </row>
    <row r="1087" spans="1:17" x14ac:dyDescent="0.25">
      <c r="A1087">
        <v>1086</v>
      </c>
      <c r="D1087">
        <v>111.09458100000001</v>
      </c>
      <c r="E1087" s="2">
        <v>2</v>
      </c>
      <c r="F1087">
        <v>128.97763</v>
      </c>
      <c r="G1087" s="3">
        <v>3</v>
      </c>
      <c r="P1087">
        <v>2</v>
      </c>
      <c r="Q1087" t="str">
        <f>CONCATENATE(C1087,E1087,G1087,I1087)</f>
        <v>23</v>
      </c>
    </row>
    <row r="1088" spans="1:17" x14ac:dyDescent="0.25">
      <c r="A1088">
        <v>1087</v>
      </c>
      <c r="D1088">
        <v>111.112842</v>
      </c>
      <c r="E1088" s="2">
        <v>2</v>
      </c>
      <c r="F1088">
        <v>129.04957899999999</v>
      </c>
      <c r="G1088" s="3">
        <v>3</v>
      </c>
      <c r="P1088">
        <v>2</v>
      </c>
      <c r="Q1088" t="str">
        <f>CONCATENATE(C1088,E1088,G1088,I1088)</f>
        <v>23</v>
      </c>
    </row>
    <row r="1089" spans="1:17" x14ac:dyDescent="0.25">
      <c r="A1089">
        <v>1088</v>
      </c>
      <c r="D1089">
        <v>111.08631400000002</v>
      </c>
      <c r="E1089" s="2">
        <v>2</v>
      </c>
      <c r="P1089">
        <v>1</v>
      </c>
      <c r="Q1089" t="str">
        <f>CONCATENATE(C1089,E1089,G1089,I1089)</f>
        <v>2</v>
      </c>
    </row>
    <row r="1090" spans="1:17" x14ac:dyDescent="0.25">
      <c r="A1090">
        <v>1089</v>
      </c>
      <c r="D1090">
        <v>111.11831600000001</v>
      </c>
      <c r="E1090" s="2">
        <v>2</v>
      </c>
      <c r="P1090">
        <v>1</v>
      </c>
      <c r="Q1090" t="str">
        <f>CONCATENATE(C1090,E1090,G1090,I1090)</f>
        <v>2</v>
      </c>
    </row>
    <row r="1091" spans="1:17" x14ac:dyDescent="0.25">
      <c r="A1091">
        <v>1090</v>
      </c>
      <c r="D1091">
        <v>111.109206</v>
      </c>
      <c r="E1091" s="2">
        <v>2</v>
      </c>
      <c r="P1091">
        <v>1</v>
      </c>
      <c r="Q1091" t="str">
        <f>CONCATENATE(C1091,E1091,G1091,I1091)</f>
        <v>2</v>
      </c>
    </row>
    <row r="1092" spans="1:17" x14ac:dyDescent="0.25">
      <c r="A1092">
        <v>1091</v>
      </c>
      <c r="D1092">
        <v>111.098735</v>
      </c>
      <c r="E1092" s="2">
        <v>2</v>
      </c>
      <c r="P1092">
        <v>1</v>
      </c>
      <c r="Q1092" t="str">
        <f>CONCATENATE(C1092,E1092,G1092,I1092)</f>
        <v>2</v>
      </c>
    </row>
    <row r="1093" spans="1:17" x14ac:dyDescent="0.25">
      <c r="A1093">
        <v>1092</v>
      </c>
      <c r="D1093">
        <v>111.132316</v>
      </c>
      <c r="E1093" s="2">
        <v>2</v>
      </c>
      <c r="P1093">
        <v>1</v>
      </c>
      <c r="Q1093" t="str">
        <f>CONCATENATE(C1093,E1093,G1093,I1093)</f>
        <v>2</v>
      </c>
    </row>
    <row r="1094" spans="1:17" x14ac:dyDescent="0.25">
      <c r="A1094">
        <v>1093</v>
      </c>
      <c r="D1094">
        <v>111.10300000000001</v>
      </c>
      <c r="E1094" s="2">
        <v>2</v>
      </c>
      <c r="P1094">
        <v>1</v>
      </c>
      <c r="Q1094" t="str">
        <f>CONCATENATE(C1094,E1094,G1094,I1094)</f>
        <v>2</v>
      </c>
    </row>
    <row r="1095" spans="1:17" x14ac:dyDescent="0.25">
      <c r="A1095">
        <v>1094</v>
      </c>
      <c r="D1095">
        <v>111.05557900000001</v>
      </c>
      <c r="E1095" s="2">
        <v>2</v>
      </c>
      <c r="P1095">
        <v>1</v>
      </c>
      <c r="Q1095" t="str">
        <f>CONCATENATE(C1095,E1095,G1095,I1095)</f>
        <v>2</v>
      </c>
    </row>
    <row r="1096" spans="1:17" x14ac:dyDescent="0.25">
      <c r="A1096">
        <v>1095</v>
      </c>
      <c r="D1096">
        <v>111.09458100000001</v>
      </c>
      <c r="E1096" s="2">
        <v>2</v>
      </c>
      <c r="P1096">
        <v>1</v>
      </c>
      <c r="Q1096" t="str">
        <f>CONCATENATE(C1096,E1096,G1096,I1096)</f>
        <v>2</v>
      </c>
    </row>
    <row r="1097" spans="1:17" x14ac:dyDescent="0.25">
      <c r="A1097">
        <v>1096</v>
      </c>
      <c r="P1097">
        <v>0</v>
      </c>
      <c r="Q1097" t="str">
        <f>CONCATENATE(C1097,E1097,G1097,I1097)</f>
        <v/>
      </c>
    </row>
    <row r="1098" spans="1:17" x14ac:dyDescent="0.25">
      <c r="A1098">
        <v>1097</v>
      </c>
      <c r="P1098">
        <v>0</v>
      </c>
      <c r="Q1098" t="str">
        <f>CONCATENATE(C1098,E1098,G1098,I1098)</f>
        <v/>
      </c>
    </row>
    <row r="1099" spans="1:17" x14ac:dyDescent="0.25">
      <c r="A1099">
        <v>1098</v>
      </c>
      <c r="B1099">
        <v>98.521527000000006</v>
      </c>
      <c r="C1099" s="5">
        <v>1</v>
      </c>
      <c r="H1099">
        <v>109.23720800000001</v>
      </c>
      <c r="I1099" s="4">
        <v>4</v>
      </c>
      <c r="P1099">
        <v>2</v>
      </c>
      <c r="Q1099" t="str">
        <f>CONCATENATE(C1099,E1099,G1099,I1099)</f>
        <v>14</v>
      </c>
    </row>
    <row r="1100" spans="1:17" x14ac:dyDescent="0.25">
      <c r="A1100">
        <v>1099</v>
      </c>
      <c r="B1100">
        <v>98.556737000000012</v>
      </c>
      <c r="C1100" s="5">
        <v>1</v>
      </c>
      <c r="H1100">
        <v>109.23657900000001</v>
      </c>
      <c r="I1100" s="4">
        <v>4</v>
      </c>
      <c r="P1100">
        <v>2</v>
      </c>
      <c r="Q1100" t="str">
        <f>CONCATENATE(C1100,E1100,G1100,I1100)</f>
        <v>14</v>
      </c>
    </row>
    <row r="1101" spans="1:17" x14ac:dyDescent="0.25">
      <c r="A1101">
        <v>1100</v>
      </c>
      <c r="B1101">
        <v>98.549155000000013</v>
      </c>
      <c r="C1101" s="5">
        <v>1</v>
      </c>
      <c r="H1101">
        <v>109.22815600000001</v>
      </c>
      <c r="I1101" s="4">
        <v>4</v>
      </c>
      <c r="P1101">
        <v>2</v>
      </c>
      <c r="Q1101" t="str">
        <f>CONCATENATE(C1101,E1101,G1101,I1101)</f>
        <v>14</v>
      </c>
    </row>
    <row r="1102" spans="1:17" x14ac:dyDescent="0.25">
      <c r="A1102">
        <v>1101</v>
      </c>
      <c r="B1102">
        <v>98.599471000000008</v>
      </c>
      <c r="C1102" s="5">
        <v>1</v>
      </c>
      <c r="H1102">
        <v>109.26763</v>
      </c>
      <c r="I1102" s="4">
        <v>4</v>
      </c>
      <c r="P1102">
        <v>2</v>
      </c>
      <c r="Q1102" t="str">
        <f>CONCATENATE(C1102,E1102,G1102,I1102)</f>
        <v>14</v>
      </c>
    </row>
    <row r="1103" spans="1:17" x14ac:dyDescent="0.25">
      <c r="A1103">
        <v>1102</v>
      </c>
      <c r="B1103">
        <v>98.561892</v>
      </c>
      <c r="C1103" s="5">
        <v>1</v>
      </c>
      <c r="H1103">
        <v>109.25452700000001</v>
      </c>
      <c r="I1103" s="4">
        <v>4</v>
      </c>
      <c r="P1103">
        <v>2</v>
      </c>
      <c r="Q1103" t="str">
        <f>CONCATENATE(C1103,E1103,G1103,I1103)</f>
        <v>14</v>
      </c>
    </row>
    <row r="1104" spans="1:17" x14ac:dyDescent="0.25">
      <c r="A1104">
        <v>1103</v>
      </c>
      <c r="B1104">
        <v>98.545106000000004</v>
      </c>
      <c r="C1104" s="5">
        <v>1</v>
      </c>
      <c r="H1104">
        <v>109.251788</v>
      </c>
      <c r="I1104" s="4">
        <v>4</v>
      </c>
      <c r="P1104">
        <v>2</v>
      </c>
      <c r="Q1104" t="str">
        <f>CONCATENATE(C1104,E1104,G1104,I1104)</f>
        <v>14</v>
      </c>
    </row>
    <row r="1105" spans="1:17" x14ac:dyDescent="0.25">
      <c r="A1105">
        <v>1104</v>
      </c>
      <c r="B1105">
        <v>98.602527000000009</v>
      </c>
      <c r="C1105" s="5">
        <v>1</v>
      </c>
      <c r="F1105">
        <v>102.67494500000001</v>
      </c>
      <c r="G1105" s="3">
        <v>3</v>
      </c>
      <c r="H1105">
        <v>109.24100000000001</v>
      </c>
      <c r="I1105" s="4">
        <v>4</v>
      </c>
      <c r="P1105">
        <v>3</v>
      </c>
      <c r="Q1105" t="str">
        <f>CONCATENATE(C1105,E1105,G1105,I1105)</f>
        <v>134</v>
      </c>
    </row>
    <row r="1106" spans="1:17" x14ac:dyDescent="0.25">
      <c r="A1106">
        <v>1105</v>
      </c>
      <c r="B1106">
        <v>98.586211000000006</v>
      </c>
      <c r="C1106" s="5">
        <v>1</v>
      </c>
      <c r="F1106">
        <v>102.689998</v>
      </c>
      <c r="G1106" s="3">
        <v>3</v>
      </c>
      <c r="H1106">
        <v>109.23463000000001</v>
      </c>
      <c r="I1106" s="4">
        <v>4</v>
      </c>
      <c r="P1106">
        <v>3</v>
      </c>
      <c r="Q1106" t="str">
        <f>CONCATENATE(C1106,E1106,G1106,I1106)</f>
        <v>134</v>
      </c>
    </row>
    <row r="1107" spans="1:17" x14ac:dyDescent="0.25">
      <c r="A1107">
        <v>1106</v>
      </c>
      <c r="B1107">
        <v>98.521527000000006</v>
      </c>
      <c r="C1107" s="5">
        <v>1</v>
      </c>
      <c r="F1107">
        <v>102.67179000000002</v>
      </c>
      <c r="G1107" s="3">
        <v>3</v>
      </c>
      <c r="H1107">
        <v>109.23110500000001</v>
      </c>
      <c r="I1107" s="4">
        <v>4</v>
      </c>
      <c r="P1107">
        <v>3</v>
      </c>
      <c r="Q1107" t="str">
        <f>CONCATENATE(C1107,E1107,G1107,I1107)</f>
        <v>134</v>
      </c>
    </row>
    <row r="1108" spans="1:17" x14ac:dyDescent="0.25">
      <c r="A1108">
        <v>1107</v>
      </c>
      <c r="F1108">
        <v>102.68057900000001</v>
      </c>
      <c r="G1108" s="3">
        <v>3</v>
      </c>
      <c r="H1108">
        <v>109.23110500000001</v>
      </c>
      <c r="I1108" s="4">
        <v>4</v>
      </c>
      <c r="P1108">
        <v>2</v>
      </c>
      <c r="Q1108" t="str">
        <f>CONCATENATE(C1108,E1108,G1108,I1108)</f>
        <v>34</v>
      </c>
    </row>
    <row r="1109" spans="1:17" x14ac:dyDescent="0.25">
      <c r="A1109">
        <v>1108</v>
      </c>
      <c r="F1109">
        <v>102.70389500000002</v>
      </c>
      <c r="G1109" s="3">
        <v>3</v>
      </c>
      <c r="P1109">
        <v>1</v>
      </c>
      <c r="Q1109" t="str">
        <f>CONCATENATE(C1109,E1109,G1109,I1109)</f>
        <v>3</v>
      </c>
    </row>
    <row r="1110" spans="1:17" x14ac:dyDescent="0.25">
      <c r="A1110">
        <v>1109</v>
      </c>
      <c r="F1110">
        <v>102.66278700000001</v>
      </c>
      <c r="G1110" s="3">
        <v>3</v>
      </c>
      <c r="P1110">
        <v>1</v>
      </c>
      <c r="Q1110" t="str">
        <f>CONCATENATE(C1110,E1110,G1110,I1110)</f>
        <v>3</v>
      </c>
    </row>
    <row r="1111" spans="1:17" x14ac:dyDescent="0.25">
      <c r="A1111">
        <v>1110</v>
      </c>
      <c r="D1111">
        <v>86.185368000000011</v>
      </c>
      <c r="E1111" s="2">
        <v>2</v>
      </c>
      <c r="F1111">
        <v>102.67884000000001</v>
      </c>
      <c r="G1111" s="3">
        <v>3</v>
      </c>
      <c r="P1111">
        <v>2</v>
      </c>
      <c r="Q1111" t="str">
        <f>CONCATENATE(C1111,E1111,G1111,I1111)</f>
        <v>23</v>
      </c>
    </row>
    <row r="1112" spans="1:17" x14ac:dyDescent="0.25">
      <c r="A1112">
        <v>1111</v>
      </c>
      <c r="D1112">
        <v>86.172999000000004</v>
      </c>
      <c r="E1112" s="2">
        <v>2</v>
      </c>
      <c r="F1112">
        <v>102.65773300000001</v>
      </c>
      <c r="G1112" s="3">
        <v>3</v>
      </c>
      <c r="P1112">
        <v>2</v>
      </c>
      <c r="Q1112" t="str">
        <f>CONCATENATE(C1112,E1112,G1112,I1112)</f>
        <v>23</v>
      </c>
    </row>
    <row r="1113" spans="1:17" x14ac:dyDescent="0.25">
      <c r="A1113">
        <v>1112</v>
      </c>
      <c r="D1113">
        <v>86.203631000000001</v>
      </c>
      <c r="E1113" s="2">
        <v>2</v>
      </c>
      <c r="F1113">
        <v>102.64905100000001</v>
      </c>
      <c r="G1113" s="3">
        <v>3</v>
      </c>
      <c r="P1113">
        <v>2</v>
      </c>
      <c r="Q1113" t="str">
        <f>CONCATENATE(C1113,E1113,G1113,I1113)</f>
        <v>23</v>
      </c>
    </row>
    <row r="1114" spans="1:17" x14ac:dyDescent="0.25">
      <c r="A1114">
        <v>1113</v>
      </c>
      <c r="D1114">
        <v>86.207158000000007</v>
      </c>
      <c r="E1114" s="2">
        <v>2</v>
      </c>
      <c r="F1114">
        <v>102.67494500000001</v>
      </c>
      <c r="G1114" s="3">
        <v>3</v>
      </c>
      <c r="P1114">
        <v>2</v>
      </c>
      <c r="Q1114" t="str">
        <f>CONCATENATE(C1114,E1114,G1114,I1114)</f>
        <v>23</v>
      </c>
    </row>
    <row r="1115" spans="1:17" x14ac:dyDescent="0.25">
      <c r="A1115">
        <v>1114</v>
      </c>
      <c r="D1115">
        <v>86.188157000000004</v>
      </c>
      <c r="E1115" s="2">
        <v>2</v>
      </c>
      <c r="P1115">
        <v>1</v>
      </c>
      <c r="Q1115" t="str">
        <f>CONCATENATE(C1115,E1115,G1115,I1115)</f>
        <v>2</v>
      </c>
    </row>
    <row r="1116" spans="1:17" x14ac:dyDescent="0.25">
      <c r="A1116">
        <v>1115</v>
      </c>
      <c r="D1116">
        <v>86.20778700000001</v>
      </c>
      <c r="E1116" s="2">
        <v>2</v>
      </c>
      <c r="P1116">
        <v>1</v>
      </c>
      <c r="Q1116" t="str">
        <f>CONCATENATE(C1116,E1116,G1116,I1116)</f>
        <v>2</v>
      </c>
    </row>
    <row r="1117" spans="1:17" x14ac:dyDescent="0.25">
      <c r="A1117">
        <v>1116</v>
      </c>
      <c r="D1117">
        <v>86.191420000000008</v>
      </c>
      <c r="E1117" s="2">
        <v>2</v>
      </c>
      <c r="P1117">
        <v>1</v>
      </c>
      <c r="Q1117" t="str">
        <f>CONCATENATE(C1117,E1117,G1117,I1117)</f>
        <v>2</v>
      </c>
    </row>
    <row r="1118" spans="1:17" x14ac:dyDescent="0.25">
      <c r="A1118">
        <v>1117</v>
      </c>
      <c r="D1118">
        <v>86.139579000000012</v>
      </c>
      <c r="E1118" s="2">
        <v>2</v>
      </c>
      <c r="P1118">
        <v>1</v>
      </c>
      <c r="Q1118" t="str">
        <f>CONCATENATE(C1118,E1118,G1118,I1118)</f>
        <v>2</v>
      </c>
    </row>
    <row r="1119" spans="1:17" x14ac:dyDescent="0.25">
      <c r="A1119">
        <v>1118</v>
      </c>
      <c r="D1119">
        <v>86.194472000000005</v>
      </c>
      <c r="E1119" s="2">
        <v>2</v>
      </c>
      <c r="P1119">
        <v>1</v>
      </c>
      <c r="Q1119" t="str">
        <f>CONCATENATE(C1119,E1119,G1119,I1119)</f>
        <v>2</v>
      </c>
    </row>
    <row r="1120" spans="1:17" x14ac:dyDescent="0.25">
      <c r="A1120">
        <v>1119</v>
      </c>
      <c r="D1120">
        <v>86.231053000000003</v>
      </c>
      <c r="E1120" s="2">
        <v>2</v>
      </c>
      <c r="P1120">
        <v>1</v>
      </c>
      <c r="Q1120" t="str">
        <f>CONCATENATE(C1120,E1120,G1120,I1120)</f>
        <v>2</v>
      </c>
    </row>
    <row r="1121" spans="1:17" x14ac:dyDescent="0.25">
      <c r="A1121">
        <v>1120</v>
      </c>
      <c r="D1121">
        <v>86.231053000000003</v>
      </c>
      <c r="E1121" s="2">
        <v>2</v>
      </c>
      <c r="P1121">
        <v>1</v>
      </c>
      <c r="Q1121" t="str">
        <f>CONCATENATE(C1121,E1121,G1121,I1121)</f>
        <v>2</v>
      </c>
    </row>
    <row r="1122" spans="1:17" x14ac:dyDescent="0.25">
      <c r="A1122">
        <v>1121</v>
      </c>
      <c r="B1122">
        <v>77.449842000000004</v>
      </c>
      <c r="C1122" s="5">
        <v>1</v>
      </c>
      <c r="P1122">
        <v>1</v>
      </c>
      <c r="Q1122" t="str">
        <f>CONCATENATE(C1122,E1122,G1122,I1122)</f>
        <v>1</v>
      </c>
    </row>
    <row r="1123" spans="1:17" x14ac:dyDescent="0.25">
      <c r="A1123">
        <v>1122</v>
      </c>
      <c r="B1123">
        <v>77.420105000000007</v>
      </c>
      <c r="C1123" s="5">
        <v>1</v>
      </c>
      <c r="P1123">
        <v>1</v>
      </c>
      <c r="Q1123" t="str">
        <f>CONCATENATE(C1123,E1123,G1123,I1123)</f>
        <v>1</v>
      </c>
    </row>
    <row r="1124" spans="1:17" x14ac:dyDescent="0.25">
      <c r="A1124">
        <v>1123</v>
      </c>
      <c r="B1124">
        <v>77.458210000000008</v>
      </c>
      <c r="C1124" s="5">
        <v>1</v>
      </c>
      <c r="P1124">
        <v>1</v>
      </c>
      <c r="Q1124" t="str">
        <f>CONCATENATE(C1124,E1124,G1124,I1124)</f>
        <v>1</v>
      </c>
    </row>
    <row r="1125" spans="1:17" x14ac:dyDescent="0.25">
      <c r="A1125">
        <v>1124</v>
      </c>
      <c r="B1125">
        <v>77.464894000000001</v>
      </c>
      <c r="C1125" s="5">
        <v>1</v>
      </c>
      <c r="H1125">
        <v>84.359367000000006</v>
      </c>
      <c r="I1125" s="4">
        <v>4</v>
      </c>
      <c r="P1125">
        <v>2</v>
      </c>
      <c r="Q1125" t="str">
        <f>CONCATENATE(C1125,E1125,G1125,I1125)</f>
        <v>14</v>
      </c>
    </row>
    <row r="1126" spans="1:17" x14ac:dyDescent="0.25">
      <c r="A1126">
        <v>1125</v>
      </c>
      <c r="B1126">
        <v>77.461631000000011</v>
      </c>
      <c r="C1126" s="5">
        <v>1</v>
      </c>
      <c r="H1126">
        <v>84.332210000000003</v>
      </c>
      <c r="I1126" s="4">
        <v>4</v>
      </c>
      <c r="P1126">
        <v>2</v>
      </c>
      <c r="Q1126" t="str">
        <f>CONCATENATE(C1126,E1126,G1126,I1126)</f>
        <v>14</v>
      </c>
    </row>
    <row r="1127" spans="1:17" x14ac:dyDescent="0.25">
      <c r="A1127">
        <v>1126</v>
      </c>
      <c r="B1127">
        <v>77.43284100000001</v>
      </c>
      <c r="C1127" s="5">
        <v>1</v>
      </c>
      <c r="H1127">
        <v>84.332420000000013</v>
      </c>
      <c r="I1127" s="4">
        <v>4</v>
      </c>
      <c r="P1127">
        <v>2</v>
      </c>
      <c r="Q1127" t="str">
        <f>CONCATENATE(C1127,E1127,G1127,I1127)</f>
        <v>14</v>
      </c>
    </row>
    <row r="1128" spans="1:17" x14ac:dyDescent="0.25">
      <c r="A1128">
        <v>1127</v>
      </c>
      <c r="B1128">
        <v>77.413736</v>
      </c>
      <c r="C1128" s="5">
        <v>1</v>
      </c>
      <c r="H1128">
        <v>84.31099900000001</v>
      </c>
      <c r="I1128" s="4">
        <v>4</v>
      </c>
      <c r="P1128">
        <v>2</v>
      </c>
      <c r="Q1128" t="str">
        <f>CONCATENATE(C1128,E1128,G1128,I1128)</f>
        <v>14</v>
      </c>
    </row>
    <row r="1129" spans="1:17" x14ac:dyDescent="0.25">
      <c r="A1129">
        <v>1128</v>
      </c>
      <c r="B1129">
        <v>77.470368000000008</v>
      </c>
      <c r="C1129" s="5">
        <v>1</v>
      </c>
      <c r="H1129">
        <v>84.278052000000002</v>
      </c>
      <c r="I1129" s="4">
        <v>4</v>
      </c>
      <c r="P1129">
        <v>2</v>
      </c>
      <c r="Q1129" t="str">
        <f>CONCATENATE(C1129,E1129,G1129,I1129)</f>
        <v>14</v>
      </c>
    </row>
    <row r="1130" spans="1:17" x14ac:dyDescent="0.25">
      <c r="A1130">
        <v>1129</v>
      </c>
      <c r="B1130">
        <v>77.344420000000014</v>
      </c>
      <c r="C1130" s="5">
        <v>1</v>
      </c>
      <c r="F1130">
        <v>79.37131500000001</v>
      </c>
      <c r="G1130" s="3">
        <v>3</v>
      </c>
      <c r="H1130">
        <v>84.333631000000011</v>
      </c>
      <c r="I1130" s="4">
        <v>4</v>
      </c>
      <c r="P1130">
        <v>3</v>
      </c>
      <c r="Q1130" t="str">
        <f>CONCATENATE(C1130,E1130,G1130,I1130)</f>
        <v>134</v>
      </c>
    </row>
    <row r="1131" spans="1:17" x14ac:dyDescent="0.25">
      <c r="A1131">
        <v>1130</v>
      </c>
      <c r="B1131">
        <v>77.449842000000004</v>
      </c>
      <c r="C1131" s="5">
        <v>1</v>
      </c>
      <c r="F1131">
        <v>79.355684000000011</v>
      </c>
      <c r="G1131" s="3">
        <v>3</v>
      </c>
      <c r="H1131">
        <v>84.333209000000011</v>
      </c>
      <c r="I1131" s="4">
        <v>4</v>
      </c>
      <c r="P1131">
        <v>3</v>
      </c>
      <c r="Q1131" t="str">
        <f>CONCATENATE(C1131,E1131,G1131,I1131)</f>
        <v>134</v>
      </c>
    </row>
    <row r="1132" spans="1:17" x14ac:dyDescent="0.25">
      <c r="A1132">
        <v>1131</v>
      </c>
      <c r="F1132">
        <v>79.239210000000014</v>
      </c>
      <c r="G1132" s="3">
        <v>3</v>
      </c>
      <c r="H1132">
        <v>84.346683000000013</v>
      </c>
      <c r="I1132" s="4">
        <v>4</v>
      </c>
      <c r="P1132">
        <v>2</v>
      </c>
      <c r="Q1132" t="str">
        <f>CONCATENATE(C1132,E1132,G1132,I1132)</f>
        <v>34</v>
      </c>
    </row>
    <row r="1133" spans="1:17" x14ac:dyDescent="0.25">
      <c r="A1133">
        <v>1132</v>
      </c>
      <c r="F1133">
        <v>79.202894000000015</v>
      </c>
      <c r="G1133" s="3">
        <v>3</v>
      </c>
      <c r="H1133">
        <v>84.336420000000004</v>
      </c>
      <c r="I1133" s="4">
        <v>4</v>
      </c>
      <c r="P1133">
        <v>2</v>
      </c>
      <c r="Q1133" t="str">
        <f>CONCATENATE(C1133,E1133,G1133,I1133)</f>
        <v>34</v>
      </c>
    </row>
    <row r="1134" spans="1:17" x14ac:dyDescent="0.25">
      <c r="A1134">
        <v>1133</v>
      </c>
      <c r="D1134">
        <v>66.674578999999994</v>
      </c>
      <c r="E1134" s="2">
        <v>2</v>
      </c>
      <c r="F1134">
        <v>79.161210000000011</v>
      </c>
      <c r="G1134" s="3">
        <v>3</v>
      </c>
      <c r="H1134">
        <v>84.359367000000006</v>
      </c>
      <c r="I1134" s="4">
        <v>4</v>
      </c>
      <c r="P1134">
        <v>3</v>
      </c>
      <c r="Q1134" t="str">
        <f>CONCATENATE(C1134,E1134,G1134,I1134)</f>
        <v>234</v>
      </c>
    </row>
    <row r="1135" spans="1:17" x14ac:dyDescent="0.25">
      <c r="A1135">
        <v>1134</v>
      </c>
      <c r="D1135">
        <v>66.704159000000004</v>
      </c>
      <c r="E1135" s="2">
        <v>2</v>
      </c>
      <c r="F1135">
        <v>79.126578000000009</v>
      </c>
      <c r="G1135" s="3">
        <v>3</v>
      </c>
      <c r="P1135">
        <v>2</v>
      </c>
      <c r="Q1135" t="str">
        <f>CONCATENATE(C1135,E1135,G1135,I1135)</f>
        <v>23</v>
      </c>
    </row>
    <row r="1136" spans="1:17" x14ac:dyDescent="0.25">
      <c r="A1136">
        <v>1135</v>
      </c>
      <c r="D1136">
        <v>66.725577999999999</v>
      </c>
      <c r="E1136" s="2">
        <v>2</v>
      </c>
      <c r="F1136">
        <v>79.136526000000003</v>
      </c>
      <c r="G1136" s="3">
        <v>3</v>
      </c>
      <c r="P1136">
        <v>2</v>
      </c>
      <c r="Q1136" t="str">
        <f>CONCATENATE(C1136,E1136,G1136,I1136)</f>
        <v>23</v>
      </c>
    </row>
    <row r="1137" spans="1:17" x14ac:dyDescent="0.25">
      <c r="A1137">
        <v>1136</v>
      </c>
      <c r="D1137">
        <v>66.706683999999996</v>
      </c>
      <c r="E1137" s="2">
        <v>2</v>
      </c>
      <c r="F1137">
        <v>79.165368000000001</v>
      </c>
      <c r="G1137" s="3">
        <v>3</v>
      </c>
      <c r="P1137">
        <v>2</v>
      </c>
      <c r="Q1137" t="str">
        <f>CONCATENATE(C1137,E1137,G1137,I1137)</f>
        <v>23</v>
      </c>
    </row>
    <row r="1138" spans="1:17" x14ac:dyDescent="0.25">
      <c r="A1138">
        <v>1137</v>
      </c>
      <c r="D1138">
        <v>66.716053000000002</v>
      </c>
      <c r="E1138" s="2">
        <v>2</v>
      </c>
      <c r="F1138">
        <v>79.37131500000001</v>
      </c>
      <c r="G1138" s="3">
        <v>3</v>
      </c>
      <c r="P1138">
        <v>2</v>
      </c>
      <c r="Q1138" t="str">
        <f>CONCATENATE(C1138,E1138,G1138,I1138)</f>
        <v>23</v>
      </c>
    </row>
    <row r="1139" spans="1:17" x14ac:dyDescent="0.25">
      <c r="A1139">
        <v>1138</v>
      </c>
      <c r="D1139">
        <v>66.719051000000007</v>
      </c>
      <c r="E1139" s="2">
        <v>2</v>
      </c>
      <c r="F1139">
        <v>79.37131500000001</v>
      </c>
      <c r="G1139" s="3">
        <v>3</v>
      </c>
      <c r="P1139">
        <v>2</v>
      </c>
      <c r="Q1139" t="str">
        <f>CONCATENATE(C1139,E1139,G1139,I1139)</f>
        <v>23</v>
      </c>
    </row>
    <row r="1140" spans="1:17" x14ac:dyDescent="0.25">
      <c r="A1140">
        <v>1139</v>
      </c>
      <c r="D1140">
        <v>66.702788999999996</v>
      </c>
      <c r="E1140" s="2">
        <v>2</v>
      </c>
      <c r="F1140">
        <v>79.37131500000001</v>
      </c>
      <c r="G1140" s="3">
        <v>3</v>
      </c>
      <c r="P1140">
        <v>2</v>
      </c>
      <c r="Q1140" t="str">
        <f>CONCATENATE(C1140,E1140,G1140,I1140)</f>
        <v>23</v>
      </c>
    </row>
    <row r="1141" spans="1:17" x14ac:dyDescent="0.25">
      <c r="A1141">
        <v>1140</v>
      </c>
      <c r="D1141">
        <v>66.698318</v>
      </c>
      <c r="E1141" s="2">
        <v>2</v>
      </c>
      <c r="F1141">
        <v>79.37131500000001</v>
      </c>
      <c r="G1141" s="3">
        <v>3</v>
      </c>
      <c r="P1141">
        <v>2</v>
      </c>
      <c r="Q1141" t="str">
        <f>CONCATENATE(C1141,E1141,G1141,I1141)</f>
        <v>23</v>
      </c>
    </row>
    <row r="1142" spans="1:17" x14ac:dyDescent="0.25">
      <c r="A1142">
        <v>1141</v>
      </c>
      <c r="D1142">
        <v>66.741737000000001</v>
      </c>
      <c r="E1142" s="2">
        <v>2</v>
      </c>
      <c r="P1142">
        <v>1</v>
      </c>
      <c r="Q1142" t="str">
        <f>CONCATENATE(C1142,E1142,G1142,I1142)</f>
        <v>2</v>
      </c>
    </row>
    <row r="1143" spans="1:17" x14ac:dyDescent="0.25">
      <c r="A1143">
        <v>1142</v>
      </c>
      <c r="D1143">
        <v>66.737633000000002</v>
      </c>
      <c r="E1143" s="2">
        <v>2</v>
      </c>
      <c r="P1143">
        <v>1</v>
      </c>
      <c r="Q1143" t="str">
        <f>CONCATENATE(C1143,E1143,G1143,I1143)</f>
        <v>2</v>
      </c>
    </row>
    <row r="1144" spans="1:17" x14ac:dyDescent="0.25">
      <c r="A1144">
        <v>1143</v>
      </c>
      <c r="D1144">
        <v>66.680579999999992</v>
      </c>
      <c r="E1144" s="2">
        <v>2</v>
      </c>
      <c r="P1144">
        <v>1</v>
      </c>
      <c r="Q1144" t="str">
        <f>CONCATENATE(C1144,E1144,G1144,I1144)</f>
        <v>2</v>
      </c>
    </row>
    <row r="1145" spans="1:17" x14ac:dyDescent="0.25">
      <c r="A1145">
        <v>1144</v>
      </c>
      <c r="D1145">
        <v>66.706421000000006</v>
      </c>
      <c r="E1145" s="2">
        <v>2</v>
      </c>
      <c r="P1145">
        <v>1</v>
      </c>
      <c r="Q1145" t="str">
        <f>CONCATENATE(C1145,E1145,G1145,I1145)</f>
        <v>2</v>
      </c>
    </row>
    <row r="1146" spans="1:17" x14ac:dyDescent="0.25">
      <c r="A1146">
        <v>1145</v>
      </c>
      <c r="D1146">
        <v>66.666267000000005</v>
      </c>
      <c r="E1146" s="2">
        <v>2</v>
      </c>
      <c r="P1146">
        <v>1</v>
      </c>
      <c r="Q1146" t="str">
        <f>CONCATENATE(C1146,E1146,G1146,I1146)</f>
        <v>2</v>
      </c>
    </row>
    <row r="1147" spans="1:17" x14ac:dyDescent="0.25">
      <c r="A1147">
        <v>1146</v>
      </c>
      <c r="B1147">
        <v>57.489471000000002</v>
      </c>
      <c r="C1147" s="5">
        <v>1</v>
      </c>
      <c r="P1147">
        <v>1</v>
      </c>
      <c r="Q1147" t="str">
        <f>CONCATENATE(C1147,E1147,G1147,I1147)</f>
        <v>1</v>
      </c>
    </row>
    <row r="1148" spans="1:17" x14ac:dyDescent="0.25">
      <c r="A1148">
        <v>1147</v>
      </c>
      <c r="B1148">
        <v>57.424896000000004</v>
      </c>
      <c r="C1148" s="5">
        <v>1</v>
      </c>
      <c r="H1148">
        <v>66.238948999999991</v>
      </c>
      <c r="I1148" s="4">
        <v>4</v>
      </c>
      <c r="P1148">
        <v>2</v>
      </c>
      <c r="Q1148" t="str">
        <f>CONCATENATE(C1148,E1148,G1148,I1148)</f>
        <v>14</v>
      </c>
    </row>
    <row r="1149" spans="1:17" x14ac:dyDescent="0.25">
      <c r="A1149">
        <v>1148</v>
      </c>
      <c r="B1149">
        <v>57.421421000000002</v>
      </c>
      <c r="C1149" s="5">
        <v>1</v>
      </c>
      <c r="H1149">
        <v>66.159366000000006</v>
      </c>
      <c r="I1149" s="4">
        <v>4</v>
      </c>
      <c r="P1149">
        <v>2</v>
      </c>
      <c r="Q1149" t="str">
        <f>CONCATENATE(C1149,E1149,G1149,I1149)</f>
        <v>14</v>
      </c>
    </row>
    <row r="1150" spans="1:17" x14ac:dyDescent="0.25">
      <c r="A1150">
        <v>1149</v>
      </c>
      <c r="B1150">
        <v>57.464424000000001</v>
      </c>
      <c r="C1150" s="5">
        <v>1</v>
      </c>
      <c r="H1150">
        <v>66.239895000000004</v>
      </c>
      <c r="I1150" s="4">
        <v>4</v>
      </c>
      <c r="P1150">
        <v>2</v>
      </c>
      <c r="Q1150" t="str">
        <f>CONCATENATE(C1150,E1150,G1150,I1150)</f>
        <v>14</v>
      </c>
    </row>
    <row r="1151" spans="1:17" x14ac:dyDescent="0.25">
      <c r="A1151">
        <v>1150</v>
      </c>
      <c r="B1151">
        <v>57.490420999999998</v>
      </c>
      <c r="C1151" s="5">
        <v>1</v>
      </c>
      <c r="H1151">
        <v>66.24216100000001</v>
      </c>
      <c r="I1151" s="4">
        <v>4</v>
      </c>
      <c r="P1151">
        <v>2</v>
      </c>
      <c r="Q1151" t="str">
        <f>CONCATENATE(C1151,E1151,G1151,I1151)</f>
        <v>14</v>
      </c>
    </row>
    <row r="1152" spans="1:17" x14ac:dyDescent="0.25">
      <c r="A1152">
        <v>1151</v>
      </c>
      <c r="B1152">
        <v>57.472790000000003</v>
      </c>
      <c r="C1152" s="5">
        <v>1</v>
      </c>
      <c r="H1152">
        <v>66.280998000000011</v>
      </c>
      <c r="I1152" s="4">
        <v>4</v>
      </c>
      <c r="P1152">
        <v>2</v>
      </c>
      <c r="Q1152" t="str">
        <f>CONCATENATE(C1152,E1152,G1152,I1152)</f>
        <v>14</v>
      </c>
    </row>
    <row r="1153" spans="1:17" x14ac:dyDescent="0.25">
      <c r="A1153">
        <v>1152</v>
      </c>
      <c r="B1153">
        <v>57.462474999999998</v>
      </c>
      <c r="C1153" s="5">
        <v>1</v>
      </c>
      <c r="H1153">
        <v>66.273262000000003</v>
      </c>
      <c r="I1153" s="4">
        <v>4</v>
      </c>
      <c r="P1153">
        <v>2</v>
      </c>
      <c r="Q1153" t="str">
        <f>CONCATENATE(C1153,E1153,G1153,I1153)</f>
        <v>14</v>
      </c>
    </row>
    <row r="1154" spans="1:17" x14ac:dyDescent="0.25">
      <c r="A1154">
        <v>1153</v>
      </c>
      <c r="B1154">
        <v>57.485893000000004</v>
      </c>
      <c r="C1154" s="5">
        <v>1</v>
      </c>
      <c r="H1154">
        <v>66.281577999999996</v>
      </c>
      <c r="I1154" s="4">
        <v>4</v>
      </c>
      <c r="P1154">
        <v>2</v>
      </c>
      <c r="Q1154" t="str">
        <f>CONCATENATE(C1154,E1154,G1154,I1154)</f>
        <v>14</v>
      </c>
    </row>
    <row r="1155" spans="1:17" x14ac:dyDescent="0.25">
      <c r="A1155">
        <v>1154</v>
      </c>
      <c r="B1155">
        <v>57.525103999999999</v>
      </c>
      <c r="C1155" s="5">
        <v>1</v>
      </c>
      <c r="H1155">
        <v>66.271793000000002</v>
      </c>
      <c r="I1155" s="4">
        <v>4</v>
      </c>
      <c r="P1155">
        <v>2</v>
      </c>
      <c r="Q1155" t="str">
        <f>CONCATENATE(C1155,E1155,G1155,I1155)</f>
        <v>14</v>
      </c>
    </row>
    <row r="1156" spans="1:17" x14ac:dyDescent="0.25">
      <c r="A1156">
        <v>1155</v>
      </c>
      <c r="B1156">
        <v>57.527000000000001</v>
      </c>
      <c r="C1156" s="5">
        <v>1</v>
      </c>
      <c r="F1156">
        <v>60.307476000000001</v>
      </c>
      <c r="G1156" s="3">
        <v>3</v>
      </c>
      <c r="H1156">
        <v>66.308792000000011</v>
      </c>
      <c r="I1156" s="4">
        <v>4</v>
      </c>
      <c r="P1156">
        <v>3</v>
      </c>
      <c r="Q1156" t="str">
        <f>CONCATENATE(C1156,E1156,G1156,I1156)</f>
        <v>134</v>
      </c>
    </row>
    <row r="1157" spans="1:17" x14ac:dyDescent="0.25">
      <c r="A1157">
        <v>1156</v>
      </c>
      <c r="B1157">
        <v>57.444999000000003</v>
      </c>
      <c r="C1157" s="5">
        <v>1</v>
      </c>
      <c r="F1157">
        <v>60.261524000000001</v>
      </c>
      <c r="G1157" s="3">
        <v>3</v>
      </c>
      <c r="H1157">
        <v>66.305579999999992</v>
      </c>
      <c r="I1157" s="4">
        <v>4</v>
      </c>
      <c r="P1157">
        <v>3</v>
      </c>
      <c r="Q1157" t="str">
        <f>CONCATENATE(C1157,E1157,G1157,I1157)</f>
        <v>134</v>
      </c>
    </row>
    <row r="1158" spans="1:17" x14ac:dyDescent="0.25">
      <c r="A1158">
        <v>1157</v>
      </c>
      <c r="F1158">
        <v>60.312049999999999</v>
      </c>
      <c r="G1158" s="3">
        <v>3</v>
      </c>
      <c r="H1158">
        <v>66.238948999999991</v>
      </c>
      <c r="I1158" s="4">
        <v>4</v>
      </c>
      <c r="P1158">
        <v>2</v>
      </c>
      <c r="Q1158" t="str">
        <f>CONCATENATE(C1158,E1158,G1158,I1158)</f>
        <v>34</v>
      </c>
    </row>
    <row r="1159" spans="1:17" x14ac:dyDescent="0.25">
      <c r="A1159">
        <v>1158</v>
      </c>
      <c r="F1159">
        <v>60.344425000000001</v>
      </c>
      <c r="G1159" s="3">
        <v>3</v>
      </c>
      <c r="H1159">
        <v>66.238948999999991</v>
      </c>
      <c r="I1159" s="4">
        <v>4</v>
      </c>
      <c r="P1159">
        <v>2</v>
      </c>
      <c r="Q1159" t="str">
        <f>CONCATENATE(C1159,E1159,G1159,I1159)</f>
        <v>34</v>
      </c>
    </row>
    <row r="1160" spans="1:17" x14ac:dyDescent="0.25">
      <c r="A1160">
        <v>1159</v>
      </c>
      <c r="D1160">
        <v>45.443527000000003</v>
      </c>
      <c r="E1160" s="2">
        <v>2</v>
      </c>
      <c r="F1160">
        <v>60.328471999999998</v>
      </c>
      <c r="G1160" s="3">
        <v>3</v>
      </c>
      <c r="H1160">
        <v>66.238948999999991</v>
      </c>
      <c r="I1160" s="4">
        <v>4</v>
      </c>
      <c r="P1160">
        <v>3</v>
      </c>
      <c r="Q1160" t="str">
        <f>CONCATENATE(C1160,E1160,G1160,I1160)</f>
        <v>234</v>
      </c>
    </row>
    <row r="1161" spans="1:17" x14ac:dyDescent="0.25">
      <c r="A1161">
        <v>1160</v>
      </c>
      <c r="D1161">
        <v>45.478103000000004</v>
      </c>
      <c r="E1161" s="2">
        <v>2</v>
      </c>
      <c r="F1161">
        <v>60.344368000000003</v>
      </c>
      <c r="G1161" s="3">
        <v>3</v>
      </c>
      <c r="P1161">
        <v>2</v>
      </c>
      <c r="Q1161" t="str">
        <f>CONCATENATE(C1161,E1161,G1161,I1161)</f>
        <v>23</v>
      </c>
    </row>
    <row r="1162" spans="1:17" x14ac:dyDescent="0.25">
      <c r="A1162">
        <v>1161</v>
      </c>
      <c r="D1162">
        <v>45.478790000000004</v>
      </c>
      <c r="E1162" s="2">
        <v>2</v>
      </c>
      <c r="F1162">
        <v>60.34684</v>
      </c>
      <c r="G1162" s="3">
        <v>3</v>
      </c>
      <c r="P1162">
        <v>2</v>
      </c>
      <c r="Q1162" t="str">
        <f>CONCATENATE(C1162,E1162,G1162,I1162)</f>
        <v>23</v>
      </c>
    </row>
    <row r="1163" spans="1:17" x14ac:dyDescent="0.25">
      <c r="A1163">
        <v>1162</v>
      </c>
      <c r="D1163">
        <v>45.472892999999999</v>
      </c>
      <c r="E1163" s="2">
        <v>2</v>
      </c>
      <c r="F1163">
        <v>60.290527000000004</v>
      </c>
      <c r="G1163" s="3">
        <v>3</v>
      </c>
      <c r="P1163">
        <v>2</v>
      </c>
      <c r="Q1163" t="str">
        <f>CONCATENATE(C1163,E1163,G1163,I1163)</f>
        <v>23</v>
      </c>
    </row>
    <row r="1164" spans="1:17" x14ac:dyDescent="0.25">
      <c r="A1164">
        <v>1163</v>
      </c>
      <c r="D1164">
        <v>45.465949999999999</v>
      </c>
      <c r="E1164" s="2">
        <v>2</v>
      </c>
      <c r="F1164">
        <v>60.365794999999999</v>
      </c>
      <c r="G1164" s="3">
        <v>3</v>
      </c>
      <c r="P1164">
        <v>2</v>
      </c>
      <c r="Q1164" t="str">
        <f>CONCATENATE(C1164,E1164,G1164,I1164)</f>
        <v>23</v>
      </c>
    </row>
    <row r="1165" spans="1:17" x14ac:dyDescent="0.25">
      <c r="A1165">
        <v>1164</v>
      </c>
      <c r="D1165">
        <v>45.461528999999999</v>
      </c>
      <c r="E1165" s="2">
        <v>2</v>
      </c>
      <c r="F1165">
        <v>60.409424000000001</v>
      </c>
      <c r="G1165" s="3">
        <v>3</v>
      </c>
      <c r="P1165">
        <v>2</v>
      </c>
      <c r="Q1165" t="str">
        <f>CONCATENATE(C1165,E1165,G1165,I1165)</f>
        <v>23</v>
      </c>
    </row>
    <row r="1166" spans="1:17" x14ac:dyDescent="0.25">
      <c r="A1166">
        <v>1165</v>
      </c>
      <c r="D1166">
        <v>45.457897000000003</v>
      </c>
      <c r="E1166" s="2">
        <v>2</v>
      </c>
      <c r="F1166">
        <v>60.307476000000001</v>
      </c>
      <c r="G1166" s="3">
        <v>3</v>
      </c>
      <c r="P1166">
        <v>2</v>
      </c>
      <c r="Q1166" t="str">
        <f>CONCATENATE(C1166,E1166,G1166,I1166)</f>
        <v>23</v>
      </c>
    </row>
    <row r="1167" spans="1:17" x14ac:dyDescent="0.25">
      <c r="A1167">
        <v>1166</v>
      </c>
      <c r="D1167">
        <v>45.463054</v>
      </c>
      <c r="E1167" s="2">
        <v>2</v>
      </c>
      <c r="F1167">
        <v>60.307476000000001</v>
      </c>
      <c r="G1167" s="3">
        <v>3</v>
      </c>
      <c r="P1167">
        <v>2</v>
      </c>
      <c r="Q1167" t="str">
        <f>CONCATENATE(C1167,E1167,G1167,I1167)</f>
        <v>23</v>
      </c>
    </row>
    <row r="1168" spans="1:17" x14ac:dyDescent="0.25">
      <c r="A1168">
        <v>1167</v>
      </c>
      <c r="D1168">
        <v>45.459789000000001</v>
      </c>
      <c r="E1168" s="2">
        <v>2</v>
      </c>
      <c r="F1168">
        <v>60.307476000000001</v>
      </c>
      <c r="G1168" s="3">
        <v>3</v>
      </c>
      <c r="P1168">
        <v>2</v>
      </c>
      <c r="Q1168" t="str">
        <f>CONCATENATE(C1168,E1168,G1168,I1168)</f>
        <v>23</v>
      </c>
    </row>
    <row r="1169" spans="1:17" x14ac:dyDescent="0.25">
      <c r="A1169">
        <v>1168</v>
      </c>
      <c r="D1169">
        <v>45.461105000000003</v>
      </c>
      <c r="E1169" s="2">
        <v>2</v>
      </c>
      <c r="F1169">
        <v>60.327365999999998</v>
      </c>
      <c r="G1169" s="3">
        <v>3</v>
      </c>
      <c r="P1169">
        <v>2</v>
      </c>
      <c r="Q1169" t="str">
        <f>CONCATENATE(C1169,E1169,G1169,I1169)</f>
        <v>23</v>
      </c>
    </row>
    <row r="1170" spans="1:17" x14ac:dyDescent="0.25">
      <c r="A1170">
        <v>1169</v>
      </c>
      <c r="D1170">
        <v>45.463580999999998</v>
      </c>
      <c r="E1170" s="2">
        <v>2</v>
      </c>
      <c r="P1170">
        <v>1</v>
      </c>
      <c r="Q1170" t="str">
        <f>CONCATENATE(C1170,E1170,G1170,I1170)</f>
        <v>2</v>
      </c>
    </row>
    <row r="1171" spans="1:17" x14ac:dyDescent="0.25">
      <c r="A1171">
        <v>1170</v>
      </c>
      <c r="D1171">
        <v>45.467632000000002</v>
      </c>
      <c r="E1171" s="2">
        <v>2</v>
      </c>
      <c r="P1171">
        <v>1</v>
      </c>
      <c r="Q1171" t="str">
        <f>CONCATENATE(C1171,E1171,G1171,I1171)</f>
        <v>2</v>
      </c>
    </row>
    <row r="1172" spans="1:17" x14ac:dyDescent="0.25">
      <c r="A1172">
        <v>1171</v>
      </c>
      <c r="D1172">
        <v>45.434367999999999</v>
      </c>
      <c r="E1172" s="2">
        <v>2</v>
      </c>
      <c r="P1172">
        <v>1</v>
      </c>
      <c r="Q1172" t="str">
        <f>CONCATENATE(C1172,E1172,G1172,I1172)</f>
        <v>2</v>
      </c>
    </row>
    <row r="1173" spans="1:17" x14ac:dyDescent="0.25">
      <c r="A1173">
        <v>1172</v>
      </c>
      <c r="D1173">
        <v>45.451053000000002</v>
      </c>
      <c r="E1173" s="2">
        <v>2</v>
      </c>
      <c r="P1173">
        <v>1</v>
      </c>
      <c r="Q1173" t="str">
        <f>CONCATENATE(C1173,E1173,G1173,I1173)</f>
        <v>2</v>
      </c>
    </row>
    <row r="1174" spans="1:17" x14ac:dyDescent="0.25">
      <c r="A1174">
        <v>1173</v>
      </c>
      <c r="D1174">
        <v>45.443527000000003</v>
      </c>
      <c r="E1174" s="2">
        <v>2</v>
      </c>
      <c r="P1174">
        <v>1</v>
      </c>
      <c r="Q1174" t="str">
        <f>CONCATENATE(C1174,E1174,G1174,I1174)</f>
        <v>2</v>
      </c>
    </row>
    <row r="1175" spans="1:17" x14ac:dyDescent="0.25">
      <c r="A1175">
        <v>1174</v>
      </c>
      <c r="B1175">
        <v>35.424738000000005</v>
      </c>
      <c r="C1175" s="5">
        <v>1</v>
      </c>
      <c r="P1175">
        <v>1</v>
      </c>
      <c r="Q1175" t="str">
        <f>CONCATENATE(C1175,E1175,G1175,I1175)</f>
        <v>1</v>
      </c>
    </row>
    <row r="1176" spans="1:17" x14ac:dyDescent="0.25">
      <c r="A1176">
        <v>1175</v>
      </c>
      <c r="B1176">
        <v>35.455371999999997</v>
      </c>
      <c r="C1176" s="5">
        <v>1</v>
      </c>
      <c r="H1176">
        <v>45.706211000000003</v>
      </c>
      <c r="I1176" s="4">
        <v>4</v>
      </c>
      <c r="P1176">
        <v>2</v>
      </c>
      <c r="Q1176" t="str">
        <f>CONCATENATE(C1176,E1176,G1176,I1176)</f>
        <v>14</v>
      </c>
    </row>
    <row r="1177" spans="1:17" x14ac:dyDescent="0.25">
      <c r="A1177">
        <v>1176</v>
      </c>
      <c r="B1177">
        <v>35.444843000000006</v>
      </c>
      <c r="C1177" s="5">
        <v>1</v>
      </c>
      <c r="H1177">
        <v>45.730263000000001</v>
      </c>
      <c r="I1177" s="4">
        <v>4</v>
      </c>
      <c r="P1177">
        <v>2</v>
      </c>
      <c r="Q1177" t="str">
        <f>CONCATENATE(C1177,E1177,G1177,I1177)</f>
        <v>14</v>
      </c>
    </row>
    <row r="1178" spans="1:17" x14ac:dyDescent="0.25">
      <c r="A1178">
        <v>1177</v>
      </c>
      <c r="B1178">
        <v>35.467476000000005</v>
      </c>
      <c r="C1178" s="5">
        <v>1</v>
      </c>
      <c r="H1178">
        <v>45.757263000000002</v>
      </c>
      <c r="I1178" s="4">
        <v>4</v>
      </c>
      <c r="P1178">
        <v>2</v>
      </c>
      <c r="Q1178" t="str">
        <f>CONCATENATE(C1178,E1178,G1178,I1178)</f>
        <v>14</v>
      </c>
    </row>
    <row r="1179" spans="1:17" x14ac:dyDescent="0.25">
      <c r="A1179">
        <v>1178</v>
      </c>
      <c r="B1179">
        <v>35.477423999999999</v>
      </c>
      <c r="C1179" s="5">
        <v>1</v>
      </c>
      <c r="H1179">
        <v>45.763054000000004</v>
      </c>
      <c r="I1179" s="4">
        <v>4</v>
      </c>
      <c r="P1179">
        <v>2</v>
      </c>
      <c r="Q1179" t="str">
        <f>CONCATENATE(C1179,E1179,G1179,I1179)</f>
        <v>14</v>
      </c>
    </row>
    <row r="1180" spans="1:17" x14ac:dyDescent="0.25">
      <c r="A1180">
        <v>1179</v>
      </c>
      <c r="B1180">
        <v>35.518160000000002</v>
      </c>
      <c r="C1180" s="5">
        <v>1</v>
      </c>
      <c r="H1180">
        <v>45.736263000000001</v>
      </c>
      <c r="I1180" s="4">
        <v>4</v>
      </c>
      <c r="P1180">
        <v>2</v>
      </c>
      <c r="Q1180" t="str">
        <f>CONCATENATE(C1180,E1180,G1180,I1180)</f>
        <v>14</v>
      </c>
    </row>
    <row r="1181" spans="1:17" x14ac:dyDescent="0.25">
      <c r="A1181">
        <v>1180</v>
      </c>
      <c r="B1181">
        <v>35.487318000000002</v>
      </c>
      <c r="C1181" s="5">
        <v>1</v>
      </c>
      <c r="H1181">
        <v>45.746002000000004</v>
      </c>
      <c r="I1181" s="4">
        <v>4</v>
      </c>
      <c r="P1181">
        <v>2</v>
      </c>
      <c r="Q1181" t="str">
        <f>CONCATENATE(C1181,E1181,G1181,I1181)</f>
        <v>14</v>
      </c>
    </row>
    <row r="1182" spans="1:17" x14ac:dyDescent="0.25">
      <c r="A1182">
        <v>1181</v>
      </c>
      <c r="B1182">
        <v>35.469315999999999</v>
      </c>
      <c r="C1182" s="5">
        <v>1</v>
      </c>
      <c r="H1182">
        <v>45.766632000000001</v>
      </c>
      <c r="I1182" s="4">
        <v>4</v>
      </c>
      <c r="P1182">
        <v>2</v>
      </c>
      <c r="Q1182" t="str">
        <f>CONCATENATE(C1182,E1182,G1182,I1182)</f>
        <v>14</v>
      </c>
    </row>
    <row r="1183" spans="1:17" x14ac:dyDescent="0.25">
      <c r="A1183">
        <v>1182</v>
      </c>
      <c r="B1183">
        <v>35.431316000000002</v>
      </c>
      <c r="C1183" s="5">
        <v>1</v>
      </c>
      <c r="H1183">
        <v>45.747581000000004</v>
      </c>
      <c r="I1183" s="4">
        <v>4</v>
      </c>
      <c r="P1183">
        <v>2</v>
      </c>
      <c r="Q1183" t="str">
        <f>CONCATENATE(C1183,E1183,G1183,I1183)</f>
        <v>14</v>
      </c>
    </row>
    <row r="1184" spans="1:17" x14ac:dyDescent="0.25">
      <c r="A1184">
        <v>1183</v>
      </c>
      <c r="B1184">
        <v>35.435634</v>
      </c>
      <c r="C1184" s="5">
        <v>1</v>
      </c>
      <c r="H1184">
        <v>45.771946</v>
      </c>
      <c r="I1184" s="4">
        <v>4</v>
      </c>
      <c r="P1184">
        <v>2</v>
      </c>
      <c r="Q1184" t="str">
        <f>CONCATENATE(C1184,E1184,G1184,I1184)</f>
        <v>14</v>
      </c>
    </row>
    <row r="1185" spans="1:17" x14ac:dyDescent="0.25">
      <c r="A1185">
        <v>1184</v>
      </c>
      <c r="B1185">
        <v>35.487054999999998</v>
      </c>
      <c r="C1185" s="5">
        <v>1</v>
      </c>
      <c r="H1185">
        <v>45.834263</v>
      </c>
      <c r="I1185" s="4">
        <v>4</v>
      </c>
      <c r="P1185">
        <v>2</v>
      </c>
      <c r="Q1185" t="str">
        <f>CONCATENATE(C1185,E1185,G1185,I1185)</f>
        <v>14</v>
      </c>
    </row>
    <row r="1186" spans="1:17" x14ac:dyDescent="0.25">
      <c r="A1186">
        <v>1185</v>
      </c>
      <c r="B1186">
        <v>35.458002</v>
      </c>
      <c r="C1186" s="5">
        <v>1</v>
      </c>
      <c r="H1186">
        <v>45.809421</v>
      </c>
      <c r="I1186" s="4">
        <v>4</v>
      </c>
      <c r="P1186">
        <v>2</v>
      </c>
      <c r="Q1186" t="str">
        <f>CONCATENATE(C1186,E1186,G1186,I1186)</f>
        <v>14</v>
      </c>
    </row>
    <row r="1187" spans="1:17" x14ac:dyDescent="0.25">
      <c r="A1187">
        <v>1186</v>
      </c>
      <c r="B1187">
        <v>35.463526999999999</v>
      </c>
      <c r="C1187" s="5">
        <v>1</v>
      </c>
      <c r="D1187">
        <v>27.443421999999998</v>
      </c>
      <c r="E1187" s="2">
        <v>2</v>
      </c>
      <c r="H1187">
        <v>45.791527000000002</v>
      </c>
      <c r="I1187" s="4">
        <v>4</v>
      </c>
      <c r="P1187">
        <v>3</v>
      </c>
      <c r="Q1187" t="str">
        <f>CONCATENATE(C1187,E1187,G1187,I1187)</f>
        <v>124</v>
      </c>
    </row>
    <row r="1188" spans="1:17" x14ac:dyDescent="0.25">
      <c r="A1188">
        <v>1187</v>
      </c>
      <c r="B1188">
        <v>35.424738000000005</v>
      </c>
      <c r="C1188" s="5">
        <v>1</v>
      </c>
      <c r="D1188">
        <v>27.435686000000004</v>
      </c>
      <c r="E1188" s="2">
        <v>2</v>
      </c>
      <c r="F1188">
        <v>37.257789000000002</v>
      </c>
      <c r="G1188" s="3">
        <v>3</v>
      </c>
      <c r="H1188">
        <v>45.706211000000003</v>
      </c>
      <c r="I1188" s="4">
        <v>4</v>
      </c>
      <c r="P1188">
        <v>4</v>
      </c>
      <c r="Q1188" t="str">
        <f>CONCATENATE(C1188,E1188,G1188,I1188)</f>
        <v>1234</v>
      </c>
    </row>
    <row r="1189" spans="1:17" x14ac:dyDescent="0.25">
      <c r="A1189">
        <v>1188</v>
      </c>
      <c r="D1189">
        <v>27.401159</v>
      </c>
      <c r="E1189" s="2">
        <v>2</v>
      </c>
      <c r="F1189">
        <v>37.254317999999998</v>
      </c>
      <c r="G1189" s="3">
        <v>3</v>
      </c>
      <c r="P1189">
        <v>2</v>
      </c>
      <c r="Q1189" t="str">
        <f>CONCATENATE(C1189,E1189,G1189,I1189)</f>
        <v>23</v>
      </c>
    </row>
    <row r="1190" spans="1:17" x14ac:dyDescent="0.25">
      <c r="A1190">
        <v>1189</v>
      </c>
      <c r="D1190">
        <v>27.381475000000002</v>
      </c>
      <c r="E1190" s="2">
        <v>2</v>
      </c>
      <c r="F1190">
        <v>37.252528999999996</v>
      </c>
      <c r="G1190" s="3">
        <v>3</v>
      </c>
      <c r="P1190">
        <v>2</v>
      </c>
      <c r="Q1190" t="str">
        <f>CONCATENATE(C1190,E1190,G1190,I1190)</f>
        <v>23</v>
      </c>
    </row>
    <row r="1191" spans="1:17" x14ac:dyDescent="0.25">
      <c r="A1191">
        <v>1190</v>
      </c>
      <c r="D1191">
        <v>27.398843999999997</v>
      </c>
      <c r="E1191" s="2">
        <v>2</v>
      </c>
      <c r="F1191">
        <v>37.269422000000006</v>
      </c>
      <c r="G1191" s="3">
        <v>3</v>
      </c>
      <c r="P1191">
        <v>2</v>
      </c>
      <c r="Q1191" t="str">
        <f>CONCATENATE(C1191,E1191,G1191,I1191)</f>
        <v>23</v>
      </c>
    </row>
    <row r="1192" spans="1:17" x14ac:dyDescent="0.25">
      <c r="A1192">
        <v>1191</v>
      </c>
      <c r="D1192">
        <v>27.386474</v>
      </c>
      <c r="E1192" s="2">
        <v>2</v>
      </c>
      <c r="F1192">
        <v>37.272367000000003</v>
      </c>
      <c r="G1192" s="3">
        <v>3</v>
      </c>
      <c r="P1192">
        <v>2</v>
      </c>
      <c r="Q1192" t="str">
        <f>CONCATENATE(C1192,E1192,G1192,I1192)</f>
        <v>23</v>
      </c>
    </row>
    <row r="1193" spans="1:17" x14ac:dyDescent="0.25">
      <c r="A1193">
        <v>1192</v>
      </c>
      <c r="D1193">
        <v>27.386949000000001</v>
      </c>
      <c r="E1193" s="2">
        <v>2</v>
      </c>
      <c r="F1193">
        <v>37.28116</v>
      </c>
      <c r="G1193" s="3">
        <v>3</v>
      </c>
      <c r="P1193">
        <v>2</v>
      </c>
      <c r="Q1193" t="str">
        <f>CONCATENATE(C1193,E1193,G1193,I1193)</f>
        <v>23</v>
      </c>
    </row>
    <row r="1194" spans="1:17" x14ac:dyDescent="0.25">
      <c r="A1194">
        <v>1193</v>
      </c>
      <c r="D1194">
        <v>27.384002000000002</v>
      </c>
      <c r="E1194" s="2">
        <v>2</v>
      </c>
      <c r="F1194">
        <v>37.299686000000001</v>
      </c>
      <c r="G1194" s="3">
        <v>3</v>
      </c>
      <c r="P1194">
        <v>2</v>
      </c>
      <c r="Q1194" t="str">
        <f>CONCATENATE(C1194,E1194,G1194,I1194)</f>
        <v>23</v>
      </c>
    </row>
    <row r="1195" spans="1:17" x14ac:dyDescent="0.25">
      <c r="A1195">
        <v>1194</v>
      </c>
      <c r="D1195">
        <v>27.395263</v>
      </c>
      <c r="E1195" s="2">
        <v>2</v>
      </c>
      <c r="F1195">
        <v>37.268055000000004</v>
      </c>
      <c r="G1195" s="3">
        <v>3</v>
      </c>
      <c r="P1195">
        <v>2</v>
      </c>
      <c r="Q1195" t="str">
        <f>CONCATENATE(C1195,E1195,G1195,I1195)</f>
        <v>23</v>
      </c>
    </row>
    <row r="1196" spans="1:17" x14ac:dyDescent="0.25">
      <c r="A1196">
        <v>1195</v>
      </c>
      <c r="D1196">
        <v>27.392842999999999</v>
      </c>
      <c r="E1196" s="2">
        <v>2</v>
      </c>
      <c r="F1196">
        <v>37.253999</v>
      </c>
      <c r="G1196" s="3">
        <v>3</v>
      </c>
      <c r="P1196">
        <v>2</v>
      </c>
      <c r="Q1196" t="str">
        <f>CONCATENATE(C1196,E1196,G1196,I1196)</f>
        <v>23</v>
      </c>
    </row>
    <row r="1197" spans="1:17" x14ac:dyDescent="0.25">
      <c r="A1197">
        <v>1196</v>
      </c>
      <c r="D1197">
        <v>27.392053000000004</v>
      </c>
      <c r="E1197" s="2">
        <v>2</v>
      </c>
      <c r="F1197">
        <v>37.264789</v>
      </c>
      <c r="G1197" s="3">
        <v>3</v>
      </c>
      <c r="P1197">
        <v>2</v>
      </c>
      <c r="Q1197" t="str">
        <f>CONCATENATE(C1197,E1197,G1197,I1197)</f>
        <v>23</v>
      </c>
    </row>
    <row r="1198" spans="1:17" x14ac:dyDescent="0.25">
      <c r="A1198">
        <v>1197</v>
      </c>
      <c r="D1198">
        <v>27.389054999999999</v>
      </c>
      <c r="E1198" s="2">
        <v>2</v>
      </c>
      <c r="F1198">
        <v>37.293422</v>
      </c>
      <c r="G1198" s="3">
        <v>3</v>
      </c>
      <c r="P1198">
        <v>2</v>
      </c>
      <c r="Q1198" t="str">
        <f>CONCATENATE(C1198,E1198,G1198,I1198)</f>
        <v>23</v>
      </c>
    </row>
    <row r="1199" spans="1:17" x14ac:dyDescent="0.25">
      <c r="A1199">
        <v>1198</v>
      </c>
      <c r="D1199">
        <v>27.392475000000005</v>
      </c>
      <c r="E1199" s="2">
        <v>2</v>
      </c>
      <c r="F1199">
        <v>37.283526999999999</v>
      </c>
      <c r="G1199" s="3">
        <v>3</v>
      </c>
      <c r="P1199">
        <v>2</v>
      </c>
      <c r="Q1199" t="str">
        <f>CONCATENATE(C1199,E1199,G1199,I1199)</f>
        <v>23</v>
      </c>
    </row>
    <row r="1200" spans="1:17" x14ac:dyDescent="0.25">
      <c r="A1200">
        <v>1199</v>
      </c>
      <c r="D1200">
        <v>27.399895999999998</v>
      </c>
      <c r="E1200" s="2">
        <v>2</v>
      </c>
      <c r="F1200">
        <v>37.284582</v>
      </c>
      <c r="G1200" s="3">
        <v>3</v>
      </c>
      <c r="P1200">
        <v>2</v>
      </c>
      <c r="Q1200" t="str">
        <f>CONCATENATE(C1200,E1200,G1200,I1200)</f>
        <v>23</v>
      </c>
    </row>
    <row r="1201" spans="1:17" x14ac:dyDescent="0.25">
      <c r="A1201">
        <v>1200</v>
      </c>
      <c r="D1201">
        <v>27.440002</v>
      </c>
      <c r="E1201" s="2">
        <v>2</v>
      </c>
      <c r="F1201">
        <v>37.250948000000001</v>
      </c>
      <c r="G1201" s="3">
        <v>3</v>
      </c>
      <c r="P1201">
        <v>2</v>
      </c>
      <c r="Q1201" t="str">
        <f>CONCATENATE(C1201,E1201,G1201,I1201)</f>
        <v>23</v>
      </c>
    </row>
    <row r="1202" spans="1:17" x14ac:dyDescent="0.25">
      <c r="A1202">
        <v>1201</v>
      </c>
      <c r="D1202">
        <v>27.428001000000002</v>
      </c>
      <c r="E1202" s="2">
        <v>2</v>
      </c>
      <c r="F1202">
        <v>37.257210999999998</v>
      </c>
      <c r="G1202" s="3">
        <v>3</v>
      </c>
      <c r="P1202">
        <v>2</v>
      </c>
      <c r="Q1202" t="str">
        <f>CONCATENATE(C1202,E1202,G1202,I1202)</f>
        <v>23</v>
      </c>
    </row>
    <row r="1203" spans="1:17" x14ac:dyDescent="0.25">
      <c r="A1203">
        <v>1202</v>
      </c>
      <c r="B1203">
        <v>19.869579999999999</v>
      </c>
      <c r="C1203" s="5">
        <v>1</v>
      </c>
      <c r="D1203">
        <v>27.380370999999997</v>
      </c>
      <c r="E1203" s="2">
        <v>2</v>
      </c>
      <c r="F1203">
        <v>37.278263000000003</v>
      </c>
      <c r="G1203" s="3">
        <v>3</v>
      </c>
      <c r="P1203">
        <v>3</v>
      </c>
      <c r="Q1203" t="str">
        <f>CONCATENATE(C1203,E1203,G1203,I1203)</f>
        <v>123</v>
      </c>
    </row>
    <row r="1204" spans="1:17" x14ac:dyDescent="0.25">
      <c r="A1204">
        <v>1203</v>
      </c>
      <c r="B1204">
        <v>19.894421999999999</v>
      </c>
      <c r="C1204" s="5">
        <v>1</v>
      </c>
      <c r="D1204">
        <v>27.422579999999996</v>
      </c>
      <c r="E1204" s="2">
        <v>2</v>
      </c>
      <c r="F1204">
        <v>37.257789000000002</v>
      </c>
      <c r="G1204" s="3">
        <v>3</v>
      </c>
      <c r="P1204">
        <v>3</v>
      </c>
      <c r="Q1204" t="str">
        <f>CONCATENATE(C1204,E1204,G1204,I1204)</f>
        <v>123</v>
      </c>
    </row>
    <row r="1205" spans="1:17" x14ac:dyDescent="0.25">
      <c r="A1205">
        <v>1204</v>
      </c>
      <c r="B1205">
        <v>19.884948999999999</v>
      </c>
      <c r="C1205" s="5">
        <v>1</v>
      </c>
      <c r="D1205">
        <v>27.361052999999998</v>
      </c>
      <c r="E1205" s="2">
        <v>2</v>
      </c>
      <c r="F1205">
        <v>37.257789000000002</v>
      </c>
      <c r="G1205" s="3">
        <v>3</v>
      </c>
      <c r="P1205">
        <v>3</v>
      </c>
      <c r="Q1205" t="str">
        <f>CONCATENATE(C1205,E1205,G1205,I1205)</f>
        <v>123</v>
      </c>
    </row>
    <row r="1206" spans="1:17" x14ac:dyDescent="0.25">
      <c r="A1206">
        <v>1205</v>
      </c>
      <c r="B1206">
        <v>19.905211000000001</v>
      </c>
      <c r="C1206" s="5">
        <v>1</v>
      </c>
      <c r="H1206">
        <v>28.756316999999996</v>
      </c>
      <c r="I1206" s="4">
        <v>4</v>
      </c>
      <c r="P1206">
        <v>2</v>
      </c>
      <c r="Q1206" t="str">
        <f>CONCATENATE(C1206,E1206,G1206,I1206)</f>
        <v>14</v>
      </c>
    </row>
    <row r="1207" spans="1:17" x14ac:dyDescent="0.25">
      <c r="A1207">
        <v>1206</v>
      </c>
      <c r="B1207">
        <v>19.900581000000003</v>
      </c>
      <c r="C1207" s="5">
        <v>1</v>
      </c>
      <c r="H1207">
        <v>28.727895000000004</v>
      </c>
      <c r="I1207" s="4">
        <v>4</v>
      </c>
      <c r="J1207">
        <v>37.946317000000001</v>
      </c>
      <c r="K1207" t="s">
        <v>22</v>
      </c>
      <c r="Q1207" t="str">
        <f>CONCATENATE(C1207,E1207,G1207,I1207)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CB88A-C2E6-4091-8E32-ADAF684249C7}">
  <dimension ref="A1:F1207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C5" s="2">
        <v>2</v>
      </c>
    </row>
    <row r="6" spans="1:6" x14ac:dyDescent="0.25">
      <c r="A6">
        <v>5</v>
      </c>
      <c r="C6" s="2">
        <v>2</v>
      </c>
    </row>
    <row r="7" spans="1:6" x14ac:dyDescent="0.25">
      <c r="A7">
        <v>6</v>
      </c>
      <c r="C7" s="2">
        <v>2</v>
      </c>
    </row>
    <row r="8" spans="1:6" x14ac:dyDescent="0.25">
      <c r="A8">
        <v>7</v>
      </c>
      <c r="C8" s="2">
        <v>2</v>
      </c>
    </row>
    <row r="9" spans="1:6" x14ac:dyDescent="0.25">
      <c r="A9">
        <v>8</v>
      </c>
      <c r="C9" s="2">
        <v>2</v>
      </c>
    </row>
    <row r="10" spans="1:6" x14ac:dyDescent="0.25">
      <c r="A10">
        <v>9</v>
      </c>
      <c r="C10" s="2">
        <v>2</v>
      </c>
      <c r="D10" s="3">
        <v>3</v>
      </c>
    </row>
    <row r="11" spans="1:6" x14ac:dyDescent="0.25">
      <c r="A11">
        <v>10</v>
      </c>
      <c r="C11" s="2">
        <v>2</v>
      </c>
      <c r="D11" s="3">
        <v>3</v>
      </c>
    </row>
    <row r="12" spans="1:6" x14ac:dyDescent="0.25">
      <c r="A12">
        <v>11</v>
      </c>
      <c r="C12" s="2">
        <v>2</v>
      </c>
      <c r="D12" s="3">
        <v>3</v>
      </c>
    </row>
    <row r="13" spans="1:6" x14ac:dyDescent="0.25">
      <c r="A13">
        <v>12</v>
      </c>
      <c r="C13" s="2">
        <v>2</v>
      </c>
      <c r="D13" s="3">
        <v>3</v>
      </c>
    </row>
    <row r="14" spans="1:6" x14ac:dyDescent="0.25">
      <c r="A14">
        <v>13</v>
      </c>
      <c r="C14" s="2">
        <v>2</v>
      </c>
      <c r="D14" s="3">
        <v>3</v>
      </c>
    </row>
    <row r="15" spans="1:6" x14ac:dyDescent="0.25">
      <c r="A15">
        <v>14</v>
      </c>
      <c r="C15" s="2">
        <v>2</v>
      </c>
      <c r="D15" s="3">
        <v>3</v>
      </c>
    </row>
    <row r="16" spans="1:6" x14ac:dyDescent="0.25">
      <c r="A16">
        <v>15</v>
      </c>
      <c r="D16" s="3">
        <v>3</v>
      </c>
    </row>
    <row r="17" spans="1:5" x14ac:dyDescent="0.25">
      <c r="A17">
        <v>16</v>
      </c>
      <c r="D17" s="3">
        <v>3</v>
      </c>
      <c r="E17" s="4">
        <v>4</v>
      </c>
    </row>
    <row r="18" spans="1:5" x14ac:dyDescent="0.25">
      <c r="A18">
        <v>17</v>
      </c>
      <c r="D18" s="3">
        <v>3</v>
      </c>
      <c r="E18" s="4">
        <v>4</v>
      </c>
    </row>
    <row r="19" spans="1:5" x14ac:dyDescent="0.25">
      <c r="A19">
        <v>18</v>
      </c>
      <c r="D19" s="3">
        <v>3</v>
      </c>
      <c r="E19" s="4">
        <v>4</v>
      </c>
    </row>
    <row r="20" spans="1:5" x14ac:dyDescent="0.25">
      <c r="A20">
        <v>19</v>
      </c>
      <c r="D20" s="3">
        <v>3</v>
      </c>
      <c r="E20" s="4">
        <v>4</v>
      </c>
    </row>
    <row r="21" spans="1:5" x14ac:dyDescent="0.25">
      <c r="A21">
        <v>20</v>
      </c>
      <c r="E21" s="4">
        <v>4</v>
      </c>
    </row>
    <row r="22" spans="1:5" x14ac:dyDescent="0.25">
      <c r="A22">
        <v>21</v>
      </c>
      <c r="E22" s="4">
        <v>4</v>
      </c>
    </row>
    <row r="23" spans="1:5" x14ac:dyDescent="0.25">
      <c r="A23">
        <v>22</v>
      </c>
      <c r="B23" s="5">
        <v>1</v>
      </c>
      <c r="E23" s="4">
        <v>4</v>
      </c>
    </row>
    <row r="24" spans="1:5" x14ac:dyDescent="0.25">
      <c r="A24">
        <v>23</v>
      </c>
      <c r="B24" s="5">
        <v>1</v>
      </c>
      <c r="E24" s="4">
        <v>4</v>
      </c>
    </row>
    <row r="25" spans="1:5" x14ac:dyDescent="0.25">
      <c r="A25">
        <v>24</v>
      </c>
      <c r="B25" s="5">
        <v>1</v>
      </c>
      <c r="E25" s="4">
        <v>4</v>
      </c>
    </row>
    <row r="26" spans="1:5" x14ac:dyDescent="0.25">
      <c r="A26">
        <v>25</v>
      </c>
      <c r="B26" s="5">
        <v>1</v>
      </c>
      <c r="E26" s="4">
        <v>4</v>
      </c>
    </row>
    <row r="27" spans="1:5" x14ac:dyDescent="0.25">
      <c r="A27">
        <v>26</v>
      </c>
      <c r="B27" s="5">
        <v>1</v>
      </c>
      <c r="E27" s="4">
        <v>4</v>
      </c>
    </row>
    <row r="28" spans="1:5" x14ac:dyDescent="0.25">
      <c r="A28">
        <v>27</v>
      </c>
      <c r="B28" s="5">
        <v>1</v>
      </c>
    </row>
    <row r="29" spans="1:5" x14ac:dyDescent="0.25">
      <c r="A29">
        <v>28</v>
      </c>
      <c r="B29" s="5">
        <v>1</v>
      </c>
    </row>
    <row r="30" spans="1:5" x14ac:dyDescent="0.25">
      <c r="A30">
        <v>29</v>
      </c>
      <c r="B30" s="5">
        <v>1</v>
      </c>
    </row>
    <row r="31" spans="1:5" x14ac:dyDescent="0.25">
      <c r="A31">
        <v>30</v>
      </c>
      <c r="B31" s="5">
        <v>1</v>
      </c>
    </row>
    <row r="32" spans="1:5" x14ac:dyDescent="0.25">
      <c r="A32">
        <v>31</v>
      </c>
      <c r="B32" s="5">
        <v>1</v>
      </c>
    </row>
    <row r="33" spans="1:5" x14ac:dyDescent="0.25">
      <c r="A33">
        <v>32</v>
      </c>
      <c r="B33" s="5">
        <v>1</v>
      </c>
      <c r="C33" s="2">
        <v>2</v>
      </c>
    </row>
    <row r="34" spans="1:5" x14ac:dyDescent="0.25">
      <c r="A34">
        <v>33</v>
      </c>
      <c r="C34" s="2">
        <v>2</v>
      </c>
    </row>
    <row r="35" spans="1:5" x14ac:dyDescent="0.25">
      <c r="A35">
        <v>34</v>
      </c>
      <c r="C35" s="2">
        <v>2</v>
      </c>
      <c r="D35" s="3">
        <v>3</v>
      </c>
    </row>
    <row r="36" spans="1:5" x14ac:dyDescent="0.25">
      <c r="A36">
        <v>35</v>
      </c>
      <c r="C36" s="2">
        <v>2</v>
      </c>
      <c r="D36" s="3">
        <v>3</v>
      </c>
    </row>
    <row r="37" spans="1:5" x14ac:dyDescent="0.25">
      <c r="A37">
        <v>36</v>
      </c>
      <c r="C37" s="2">
        <v>2</v>
      </c>
      <c r="D37" s="3">
        <v>3</v>
      </c>
    </row>
    <row r="38" spans="1:5" x14ac:dyDescent="0.25">
      <c r="A38">
        <v>37</v>
      </c>
      <c r="C38" s="2">
        <v>2</v>
      </c>
      <c r="D38" s="3">
        <v>3</v>
      </c>
    </row>
    <row r="39" spans="1:5" x14ac:dyDescent="0.25">
      <c r="A39">
        <v>38</v>
      </c>
      <c r="C39" s="2">
        <v>2</v>
      </c>
      <c r="D39" s="3">
        <v>3</v>
      </c>
    </row>
    <row r="40" spans="1:5" x14ac:dyDescent="0.25">
      <c r="A40">
        <v>39</v>
      </c>
      <c r="C40" s="2">
        <v>2</v>
      </c>
      <c r="D40" s="3">
        <v>3</v>
      </c>
    </row>
    <row r="41" spans="1:5" x14ac:dyDescent="0.25">
      <c r="A41">
        <v>40</v>
      </c>
      <c r="C41" s="2">
        <v>2</v>
      </c>
      <c r="D41" s="3">
        <v>3</v>
      </c>
    </row>
    <row r="42" spans="1:5" x14ac:dyDescent="0.25">
      <c r="A42">
        <v>41</v>
      </c>
      <c r="C42" s="2">
        <v>2</v>
      </c>
      <c r="D42" s="3">
        <v>3</v>
      </c>
      <c r="E42" s="4">
        <v>4</v>
      </c>
    </row>
    <row r="43" spans="1:5" x14ac:dyDescent="0.25">
      <c r="A43">
        <v>42</v>
      </c>
      <c r="D43" s="3">
        <v>3</v>
      </c>
      <c r="E43" s="4">
        <v>4</v>
      </c>
    </row>
    <row r="44" spans="1:5" x14ac:dyDescent="0.25">
      <c r="A44">
        <v>43</v>
      </c>
      <c r="D44" s="3">
        <v>3</v>
      </c>
      <c r="E44" s="4">
        <v>4</v>
      </c>
    </row>
    <row r="45" spans="1:5" x14ac:dyDescent="0.25">
      <c r="A45">
        <v>44</v>
      </c>
      <c r="D45" s="3">
        <v>3</v>
      </c>
      <c r="E45" s="4">
        <v>4</v>
      </c>
    </row>
    <row r="46" spans="1:5" x14ac:dyDescent="0.25">
      <c r="A46">
        <v>45</v>
      </c>
      <c r="E46" s="4">
        <v>4</v>
      </c>
    </row>
    <row r="47" spans="1:5" x14ac:dyDescent="0.25">
      <c r="A47">
        <v>46</v>
      </c>
      <c r="E47" s="4">
        <v>4</v>
      </c>
    </row>
    <row r="48" spans="1:5" x14ac:dyDescent="0.25">
      <c r="A48">
        <v>47</v>
      </c>
      <c r="E48" s="4">
        <v>4</v>
      </c>
    </row>
    <row r="49" spans="1:5" x14ac:dyDescent="0.25">
      <c r="A49">
        <v>48</v>
      </c>
      <c r="E49" s="4">
        <v>4</v>
      </c>
    </row>
    <row r="50" spans="1:5" x14ac:dyDescent="0.25">
      <c r="A50">
        <v>49</v>
      </c>
      <c r="B50" s="5">
        <v>1</v>
      </c>
      <c r="E50" s="4">
        <v>4</v>
      </c>
    </row>
    <row r="51" spans="1:5" x14ac:dyDescent="0.25">
      <c r="A51">
        <v>50</v>
      </c>
      <c r="B51" s="5">
        <v>1</v>
      </c>
    </row>
    <row r="52" spans="1:5" x14ac:dyDescent="0.25">
      <c r="A52">
        <v>51</v>
      </c>
      <c r="B52" s="5">
        <v>1</v>
      </c>
    </row>
    <row r="53" spans="1:5" x14ac:dyDescent="0.25">
      <c r="A53">
        <v>52</v>
      </c>
      <c r="B53" s="5">
        <v>1</v>
      </c>
    </row>
    <row r="54" spans="1:5" x14ac:dyDescent="0.25">
      <c r="A54">
        <v>53</v>
      </c>
      <c r="B54" s="5">
        <v>1</v>
      </c>
    </row>
    <row r="55" spans="1:5" x14ac:dyDescent="0.25">
      <c r="A55">
        <v>54</v>
      </c>
      <c r="B55" s="5">
        <v>1</v>
      </c>
    </row>
    <row r="56" spans="1:5" x14ac:dyDescent="0.25">
      <c r="A56">
        <v>55</v>
      </c>
      <c r="B56" s="5">
        <v>1</v>
      </c>
    </row>
    <row r="57" spans="1:5" x14ac:dyDescent="0.25">
      <c r="A57">
        <v>56</v>
      </c>
      <c r="B57" s="5">
        <v>1</v>
      </c>
    </row>
    <row r="58" spans="1:5" x14ac:dyDescent="0.25">
      <c r="A58">
        <v>57</v>
      </c>
      <c r="B58" s="5">
        <v>1</v>
      </c>
    </row>
    <row r="59" spans="1:5" x14ac:dyDescent="0.25">
      <c r="A59">
        <v>58</v>
      </c>
      <c r="B59" s="5">
        <v>1</v>
      </c>
    </row>
    <row r="60" spans="1:5" x14ac:dyDescent="0.25">
      <c r="A60">
        <v>59</v>
      </c>
      <c r="C60" s="2">
        <v>2</v>
      </c>
      <c r="D60" s="3">
        <v>3</v>
      </c>
    </row>
    <row r="61" spans="1:5" x14ac:dyDescent="0.25">
      <c r="A61">
        <v>60</v>
      </c>
      <c r="C61" s="2">
        <v>2</v>
      </c>
      <c r="D61" s="3">
        <v>3</v>
      </c>
    </row>
    <row r="62" spans="1:5" x14ac:dyDescent="0.25">
      <c r="A62">
        <v>61</v>
      </c>
      <c r="C62" s="2">
        <v>2</v>
      </c>
      <c r="D62" s="3">
        <v>3</v>
      </c>
    </row>
    <row r="63" spans="1:5" x14ac:dyDescent="0.25">
      <c r="A63">
        <v>62</v>
      </c>
      <c r="C63" s="2">
        <v>2</v>
      </c>
      <c r="D63" s="3">
        <v>3</v>
      </c>
    </row>
    <row r="64" spans="1:5" x14ac:dyDescent="0.25">
      <c r="A64">
        <v>63</v>
      </c>
      <c r="C64" s="2">
        <v>2</v>
      </c>
      <c r="D64" s="3">
        <v>3</v>
      </c>
    </row>
    <row r="65" spans="1:5" x14ac:dyDescent="0.25">
      <c r="A65">
        <v>64</v>
      </c>
      <c r="C65" s="2">
        <v>2</v>
      </c>
      <c r="D65" s="3">
        <v>3</v>
      </c>
    </row>
    <row r="66" spans="1:5" x14ac:dyDescent="0.25">
      <c r="A66">
        <v>65</v>
      </c>
      <c r="C66" s="2">
        <v>2</v>
      </c>
      <c r="D66" s="3">
        <v>3</v>
      </c>
    </row>
    <row r="67" spans="1:5" x14ac:dyDescent="0.25">
      <c r="A67">
        <v>66</v>
      </c>
      <c r="C67" s="2">
        <v>2</v>
      </c>
      <c r="D67" s="3">
        <v>3</v>
      </c>
    </row>
    <row r="68" spans="1:5" x14ac:dyDescent="0.25">
      <c r="A68">
        <v>67</v>
      </c>
      <c r="D68" s="3">
        <v>3</v>
      </c>
      <c r="E68" s="4">
        <v>4</v>
      </c>
    </row>
    <row r="69" spans="1:5" x14ac:dyDescent="0.25">
      <c r="A69">
        <v>68</v>
      </c>
      <c r="E69" s="4">
        <v>4</v>
      </c>
    </row>
    <row r="70" spans="1:5" x14ac:dyDescent="0.25">
      <c r="A70">
        <v>69</v>
      </c>
      <c r="E70" s="4">
        <v>4</v>
      </c>
    </row>
    <row r="71" spans="1:5" x14ac:dyDescent="0.25">
      <c r="A71">
        <v>70</v>
      </c>
      <c r="E71" s="4">
        <v>4</v>
      </c>
    </row>
    <row r="72" spans="1:5" x14ac:dyDescent="0.25">
      <c r="A72">
        <v>71</v>
      </c>
      <c r="E72" s="4">
        <v>4</v>
      </c>
    </row>
    <row r="73" spans="1:5" x14ac:dyDescent="0.25">
      <c r="A73">
        <v>72</v>
      </c>
      <c r="E73" s="4">
        <v>4</v>
      </c>
    </row>
    <row r="74" spans="1:5" x14ac:dyDescent="0.25">
      <c r="A74">
        <v>73</v>
      </c>
      <c r="B74" s="5">
        <v>1</v>
      </c>
      <c r="E74" s="4">
        <v>4</v>
      </c>
    </row>
    <row r="75" spans="1:5" x14ac:dyDescent="0.25">
      <c r="A75">
        <v>74</v>
      </c>
      <c r="B75" s="5">
        <v>1</v>
      </c>
      <c r="E75" s="4">
        <v>4</v>
      </c>
    </row>
    <row r="76" spans="1:5" x14ac:dyDescent="0.25">
      <c r="A76">
        <v>75</v>
      </c>
      <c r="B76" s="5">
        <v>1</v>
      </c>
      <c r="E76" s="4">
        <v>4</v>
      </c>
    </row>
    <row r="77" spans="1:5" x14ac:dyDescent="0.25">
      <c r="A77">
        <v>76</v>
      </c>
      <c r="B77" s="5">
        <v>1</v>
      </c>
    </row>
    <row r="78" spans="1:5" x14ac:dyDescent="0.25">
      <c r="A78">
        <v>77</v>
      </c>
      <c r="B78" s="5">
        <v>1</v>
      </c>
    </row>
    <row r="79" spans="1:5" x14ac:dyDescent="0.25">
      <c r="A79">
        <v>78</v>
      </c>
      <c r="B79" s="5">
        <v>1</v>
      </c>
    </row>
    <row r="80" spans="1:5" x14ac:dyDescent="0.25">
      <c r="A80">
        <v>79</v>
      </c>
      <c r="B80" s="5">
        <v>1</v>
      </c>
    </row>
    <row r="81" spans="1:5" x14ac:dyDescent="0.25">
      <c r="A81">
        <v>80</v>
      </c>
      <c r="B81" s="5">
        <v>1</v>
      </c>
    </row>
    <row r="82" spans="1:5" x14ac:dyDescent="0.25">
      <c r="A82">
        <v>81</v>
      </c>
      <c r="B82" s="5">
        <v>1</v>
      </c>
    </row>
    <row r="83" spans="1:5" x14ac:dyDescent="0.25">
      <c r="A83">
        <v>82</v>
      </c>
      <c r="B83" s="5">
        <v>1</v>
      </c>
    </row>
    <row r="84" spans="1:5" x14ac:dyDescent="0.25">
      <c r="A84">
        <v>83</v>
      </c>
    </row>
    <row r="85" spans="1:5" x14ac:dyDescent="0.25">
      <c r="A85">
        <v>84</v>
      </c>
      <c r="C85" s="2">
        <v>2</v>
      </c>
    </row>
    <row r="86" spans="1:5" x14ac:dyDescent="0.25">
      <c r="A86">
        <v>85</v>
      </c>
      <c r="C86" s="2">
        <v>2</v>
      </c>
      <c r="D86" s="3">
        <v>3</v>
      </c>
    </row>
    <row r="87" spans="1:5" x14ac:dyDescent="0.25">
      <c r="A87">
        <v>86</v>
      </c>
      <c r="C87" s="2">
        <v>2</v>
      </c>
      <c r="D87" s="3">
        <v>3</v>
      </c>
    </row>
    <row r="88" spans="1:5" x14ac:dyDescent="0.25">
      <c r="A88">
        <v>87</v>
      </c>
      <c r="C88" s="2">
        <v>2</v>
      </c>
      <c r="D88" s="3">
        <v>3</v>
      </c>
    </row>
    <row r="89" spans="1:5" x14ac:dyDescent="0.25">
      <c r="A89">
        <v>88</v>
      </c>
      <c r="C89" s="2">
        <v>2</v>
      </c>
      <c r="D89" s="3">
        <v>3</v>
      </c>
    </row>
    <row r="90" spans="1:5" x14ac:dyDescent="0.25">
      <c r="A90">
        <v>89</v>
      </c>
      <c r="C90" s="2">
        <v>2</v>
      </c>
      <c r="D90" s="3">
        <v>3</v>
      </c>
    </row>
    <row r="91" spans="1:5" x14ac:dyDescent="0.25">
      <c r="A91">
        <v>90</v>
      </c>
      <c r="C91" s="2">
        <v>2</v>
      </c>
      <c r="D91" s="3">
        <v>3</v>
      </c>
    </row>
    <row r="92" spans="1:5" x14ac:dyDescent="0.25">
      <c r="A92">
        <v>91</v>
      </c>
      <c r="C92" s="2">
        <v>2</v>
      </c>
      <c r="D92" s="3">
        <v>3</v>
      </c>
      <c r="E92" s="4">
        <v>4</v>
      </c>
    </row>
    <row r="93" spans="1:5" x14ac:dyDescent="0.25">
      <c r="A93">
        <v>92</v>
      </c>
      <c r="D93" s="3">
        <v>3</v>
      </c>
      <c r="E93" s="4">
        <v>4</v>
      </c>
    </row>
    <row r="94" spans="1:5" x14ac:dyDescent="0.25">
      <c r="A94">
        <v>93</v>
      </c>
      <c r="D94" s="3">
        <v>3</v>
      </c>
      <c r="E94" s="4">
        <v>4</v>
      </c>
    </row>
    <row r="95" spans="1:5" x14ac:dyDescent="0.25">
      <c r="A95">
        <v>94</v>
      </c>
      <c r="E95" s="4">
        <v>4</v>
      </c>
    </row>
    <row r="96" spans="1:5" x14ac:dyDescent="0.25">
      <c r="A96">
        <v>95</v>
      </c>
      <c r="E96" s="4">
        <v>4</v>
      </c>
    </row>
    <row r="97" spans="1:5" x14ac:dyDescent="0.25">
      <c r="A97">
        <v>96</v>
      </c>
      <c r="E97" s="4">
        <v>4</v>
      </c>
    </row>
    <row r="98" spans="1:5" x14ac:dyDescent="0.25">
      <c r="A98">
        <v>97</v>
      </c>
      <c r="E98" s="4">
        <v>4</v>
      </c>
    </row>
    <row r="99" spans="1:5" x14ac:dyDescent="0.25">
      <c r="A99">
        <v>98</v>
      </c>
      <c r="E99" s="4">
        <v>4</v>
      </c>
    </row>
    <row r="100" spans="1:5" x14ac:dyDescent="0.25">
      <c r="A100">
        <v>99</v>
      </c>
      <c r="B100" s="5">
        <v>1</v>
      </c>
    </row>
    <row r="101" spans="1:5" x14ac:dyDescent="0.25">
      <c r="A101">
        <v>100</v>
      </c>
      <c r="B101" s="5">
        <v>1</v>
      </c>
    </row>
    <row r="102" spans="1:5" x14ac:dyDescent="0.25">
      <c r="A102">
        <v>101</v>
      </c>
      <c r="B102" s="5">
        <v>1</v>
      </c>
    </row>
    <row r="103" spans="1:5" x14ac:dyDescent="0.25">
      <c r="A103">
        <v>102</v>
      </c>
      <c r="B103" s="5">
        <v>1</v>
      </c>
    </row>
    <row r="104" spans="1:5" x14ac:dyDescent="0.25">
      <c r="A104">
        <v>103</v>
      </c>
      <c r="B104" s="5">
        <v>1</v>
      </c>
    </row>
    <row r="105" spans="1:5" x14ac:dyDescent="0.25">
      <c r="A105">
        <v>104</v>
      </c>
      <c r="B105" s="5">
        <v>1</v>
      </c>
    </row>
    <row r="106" spans="1:5" x14ac:dyDescent="0.25">
      <c r="A106">
        <v>105</v>
      </c>
      <c r="B106" s="5">
        <v>1</v>
      </c>
    </row>
    <row r="107" spans="1:5" x14ac:dyDescent="0.25">
      <c r="A107">
        <v>106</v>
      </c>
      <c r="B107" s="5">
        <v>1</v>
      </c>
    </row>
    <row r="108" spans="1:5" x14ac:dyDescent="0.25">
      <c r="A108">
        <v>107</v>
      </c>
      <c r="B108" s="5">
        <v>1</v>
      </c>
      <c r="C108" s="2">
        <v>2</v>
      </c>
    </row>
    <row r="109" spans="1:5" x14ac:dyDescent="0.25">
      <c r="A109">
        <v>108</v>
      </c>
      <c r="C109" s="2">
        <v>2</v>
      </c>
    </row>
    <row r="110" spans="1:5" x14ac:dyDescent="0.25">
      <c r="A110">
        <v>109</v>
      </c>
      <c r="C110" s="2">
        <v>2</v>
      </c>
      <c r="D110" s="3">
        <v>3</v>
      </c>
    </row>
    <row r="111" spans="1:5" x14ac:dyDescent="0.25">
      <c r="A111">
        <v>110</v>
      </c>
      <c r="C111" s="2">
        <v>2</v>
      </c>
      <c r="D111" s="3">
        <v>3</v>
      </c>
    </row>
    <row r="112" spans="1:5" x14ac:dyDescent="0.25">
      <c r="A112">
        <v>111</v>
      </c>
      <c r="C112" s="2">
        <v>2</v>
      </c>
      <c r="D112" s="3">
        <v>3</v>
      </c>
    </row>
    <row r="113" spans="1:5" x14ac:dyDescent="0.25">
      <c r="A113">
        <v>112</v>
      </c>
      <c r="C113" s="2">
        <v>2</v>
      </c>
      <c r="D113" s="3">
        <v>3</v>
      </c>
    </row>
    <row r="114" spans="1:5" x14ac:dyDescent="0.25">
      <c r="A114">
        <v>113</v>
      </c>
      <c r="C114" s="2">
        <v>2</v>
      </c>
      <c r="D114" s="3">
        <v>3</v>
      </c>
    </row>
    <row r="115" spans="1:5" x14ac:dyDescent="0.25">
      <c r="A115">
        <v>114</v>
      </c>
      <c r="D115" s="3">
        <v>3</v>
      </c>
      <c r="E115" s="4">
        <v>4</v>
      </c>
    </row>
    <row r="116" spans="1:5" x14ac:dyDescent="0.25">
      <c r="A116">
        <v>115</v>
      </c>
      <c r="D116" s="3">
        <v>3</v>
      </c>
      <c r="E116" s="4">
        <v>4</v>
      </c>
    </row>
    <row r="117" spans="1:5" x14ac:dyDescent="0.25">
      <c r="A117">
        <v>116</v>
      </c>
      <c r="D117" s="3">
        <v>3</v>
      </c>
      <c r="E117" s="4">
        <v>4</v>
      </c>
    </row>
    <row r="118" spans="1:5" x14ac:dyDescent="0.25">
      <c r="A118">
        <v>117</v>
      </c>
      <c r="D118" s="3">
        <v>3</v>
      </c>
      <c r="E118" s="4">
        <v>4</v>
      </c>
    </row>
    <row r="119" spans="1:5" x14ac:dyDescent="0.25">
      <c r="A119">
        <v>118</v>
      </c>
      <c r="D119" s="3">
        <v>3</v>
      </c>
      <c r="E119" s="4">
        <v>4</v>
      </c>
    </row>
    <row r="120" spans="1:5" x14ac:dyDescent="0.25">
      <c r="A120">
        <v>119</v>
      </c>
      <c r="E120" s="4">
        <v>4</v>
      </c>
    </row>
    <row r="121" spans="1:5" x14ac:dyDescent="0.25">
      <c r="A121">
        <v>120</v>
      </c>
      <c r="E121" s="4">
        <v>4</v>
      </c>
    </row>
    <row r="122" spans="1:5" x14ac:dyDescent="0.25">
      <c r="A122">
        <v>121</v>
      </c>
      <c r="E122" s="4">
        <v>4</v>
      </c>
    </row>
    <row r="123" spans="1:5" x14ac:dyDescent="0.25">
      <c r="A123">
        <v>122</v>
      </c>
      <c r="B123" s="5">
        <v>1</v>
      </c>
    </row>
    <row r="124" spans="1:5" x14ac:dyDescent="0.25">
      <c r="A124">
        <v>123</v>
      </c>
      <c r="B124" s="5">
        <v>1</v>
      </c>
    </row>
    <row r="125" spans="1:5" x14ac:dyDescent="0.25">
      <c r="A125">
        <v>124</v>
      </c>
      <c r="B125" s="5">
        <v>1</v>
      </c>
    </row>
    <row r="126" spans="1:5" x14ac:dyDescent="0.25">
      <c r="A126">
        <v>125</v>
      </c>
      <c r="B126" s="5">
        <v>1</v>
      </c>
    </row>
    <row r="127" spans="1:5" x14ac:dyDescent="0.25">
      <c r="A127">
        <v>126</v>
      </c>
      <c r="B127" s="5">
        <v>1</v>
      </c>
    </row>
    <row r="128" spans="1:5" x14ac:dyDescent="0.25">
      <c r="A128">
        <v>127</v>
      </c>
      <c r="B128" s="5">
        <v>1</v>
      </c>
    </row>
    <row r="129" spans="1:5" x14ac:dyDescent="0.25">
      <c r="A129">
        <v>128</v>
      </c>
      <c r="B129" s="5">
        <v>1</v>
      </c>
    </row>
    <row r="130" spans="1:5" x14ac:dyDescent="0.25">
      <c r="A130">
        <v>129</v>
      </c>
      <c r="B130" s="5">
        <v>1</v>
      </c>
    </row>
    <row r="131" spans="1:5" x14ac:dyDescent="0.25">
      <c r="A131">
        <v>130</v>
      </c>
      <c r="B131" s="5">
        <v>1</v>
      </c>
      <c r="C131" s="2">
        <v>2</v>
      </c>
    </row>
    <row r="132" spans="1:5" x14ac:dyDescent="0.25">
      <c r="A132">
        <v>131</v>
      </c>
      <c r="B132" s="5">
        <v>1</v>
      </c>
      <c r="C132" s="2">
        <v>2</v>
      </c>
    </row>
    <row r="133" spans="1:5" x14ac:dyDescent="0.25">
      <c r="A133">
        <v>132</v>
      </c>
      <c r="C133" s="2">
        <v>2</v>
      </c>
    </row>
    <row r="134" spans="1:5" x14ac:dyDescent="0.25">
      <c r="A134">
        <v>133</v>
      </c>
      <c r="C134" s="2">
        <v>2</v>
      </c>
    </row>
    <row r="135" spans="1:5" x14ac:dyDescent="0.25">
      <c r="A135">
        <v>134</v>
      </c>
      <c r="C135" s="2">
        <v>2</v>
      </c>
      <c r="D135" s="3">
        <v>3</v>
      </c>
    </row>
    <row r="136" spans="1:5" x14ac:dyDescent="0.25">
      <c r="A136">
        <v>135</v>
      </c>
      <c r="C136" s="2">
        <v>2</v>
      </c>
      <c r="D136" s="3">
        <v>3</v>
      </c>
    </row>
    <row r="137" spans="1:5" x14ac:dyDescent="0.25">
      <c r="A137">
        <v>136</v>
      </c>
      <c r="C137" s="2">
        <v>2</v>
      </c>
      <c r="D137" s="3">
        <v>3</v>
      </c>
    </row>
    <row r="138" spans="1:5" x14ac:dyDescent="0.25">
      <c r="A138">
        <v>137</v>
      </c>
      <c r="C138" s="2">
        <v>2</v>
      </c>
      <c r="D138" s="3">
        <v>3</v>
      </c>
    </row>
    <row r="139" spans="1:5" x14ac:dyDescent="0.25">
      <c r="A139">
        <v>138</v>
      </c>
      <c r="C139" s="2">
        <v>2</v>
      </c>
      <c r="D139" s="3">
        <v>3</v>
      </c>
    </row>
    <row r="140" spans="1:5" x14ac:dyDescent="0.25">
      <c r="A140">
        <v>139</v>
      </c>
      <c r="D140" s="3">
        <v>3</v>
      </c>
      <c r="E140" s="4">
        <v>4</v>
      </c>
    </row>
    <row r="141" spans="1:5" x14ac:dyDescent="0.25">
      <c r="A141">
        <v>140</v>
      </c>
      <c r="D141" s="3">
        <v>3</v>
      </c>
      <c r="E141" s="4">
        <v>4</v>
      </c>
    </row>
    <row r="142" spans="1:5" x14ac:dyDescent="0.25">
      <c r="A142">
        <v>141</v>
      </c>
      <c r="D142" s="3">
        <v>3</v>
      </c>
      <c r="E142" s="4">
        <v>4</v>
      </c>
    </row>
    <row r="143" spans="1:5" x14ac:dyDescent="0.25">
      <c r="A143">
        <v>142</v>
      </c>
      <c r="D143" s="3">
        <v>3</v>
      </c>
      <c r="E143" s="4">
        <v>4</v>
      </c>
    </row>
    <row r="144" spans="1:5" x14ac:dyDescent="0.25">
      <c r="A144">
        <v>143</v>
      </c>
      <c r="D144" s="3">
        <v>3</v>
      </c>
      <c r="E144" s="4">
        <v>4</v>
      </c>
    </row>
    <row r="145" spans="1:5" x14ac:dyDescent="0.25">
      <c r="A145">
        <v>144</v>
      </c>
      <c r="B145" s="5">
        <v>1</v>
      </c>
      <c r="E145" s="4">
        <v>4</v>
      </c>
    </row>
    <row r="146" spans="1:5" x14ac:dyDescent="0.25">
      <c r="A146">
        <v>145</v>
      </c>
      <c r="B146" s="5">
        <v>1</v>
      </c>
      <c r="E146" s="4">
        <v>4</v>
      </c>
    </row>
    <row r="147" spans="1:5" x14ac:dyDescent="0.25">
      <c r="A147">
        <v>146</v>
      </c>
      <c r="B147" s="5">
        <v>1</v>
      </c>
      <c r="E147" s="4">
        <v>4</v>
      </c>
    </row>
    <row r="148" spans="1:5" x14ac:dyDescent="0.25">
      <c r="A148">
        <v>147</v>
      </c>
      <c r="B148" s="5">
        <v>1</v>
      </c>
      <c r="E148" s="4">
        <v>4</v>
      </c>
    </row>
    <row r="149" spans="1:5" x14ac:dyDescent="0.25">
      <c r="A149">
        <v>148</v>
      </c>
      <c r="B149" s="5">
        <v>1</v>
      </c>
      <c r="E149" s="4">
        <v>4</v>
      </c>
    </row>
    <row r="150" spans="1:5" x14ac:dyDescent="0.25">
      <c r="A150">
        <v>149</v>
      </c>
      <c r="B150" s="5">
        <v>1</v>
      </c>
    </row>
    <row r="151" spans="1:5" x14ac:dyDescent="0.25">
      <c r="A151">
        <v>150</v>
      </c>
      <c r="B151" s="5">
        <v>1</v>
      </c>
    </row>
    <row r="152" spans="1:5" x14ac:dyDescent="0.25">
      <c r="A152">
        <v>151</v>
      </c>
      <c r="B152" s="5">
        <v>1</v>
      </c>
    </row>
    <row r="153" spans="1:5" x14ac:dyDescent="0.25">
      <c r="A153">
        <v>152</v>
      </c>
      <c r="B153" s="5">
        <v>1</v>
      </c>
      <c r="C153" s="2">
        <v>2</v>
      </c>
    </row>
    <row r="154" spans="1:5" x14ac:dyDescent="0.25">
      <c r="A154">
        <v>153</v>
      </c>
      <c r="B154" s="5">
        <v>1</v>
      </c>
      <c r="C154" s="2">
        <v>2</v>
      </c>
    </row>
    <row r="155" spans="1:5" x14ac:dyDescent="0.25">
      <c r="A155">
        <v>154</v>
      </c>
      <c r="B155" s="5">
        <v>1</v>
      </c>
      <c r="C155" s="2">
        <v>2</v>
      </c>
    </row>
    <row r="156" spans="1:5" x14ac:dyDescent="0.25">
      <c r="A156">
        <v>155</v>
      </c>
      <c r="C156" s="2">
        <v>2</v>
      </c>
    </row>
    <row r="157" spans="1:5" x14ac:dyDescent="0.25">
      <c r="A157">
        <v>156</v>
      </c>
      <c r="C157" s="2">
        <v>2</v>
      </c>
    </row>
    <row r="158" spans="1:5" x14ac:dyDescent="0.25">
      <c r="A158">
        <v>157</v>
      </c>
      <c r="C158" s="2">
        <v>2</v>
      </c>
    </row>
    <row r="159" spans="1:5" x14ac:dyDescent="0.25">
      <c r="A159">
        <v>158</v>
      </c>
      <c r="C159" s="2">
        <v>2</v>
      </c>
    </row>
    <row r="160" spans="1:5" x14ac:dyDescent="0.25">
      <c r="A160">
        <v>159</v>
      </c>
      <c r="C160" s="2">
        <v>2</v>
      </c>
      <c r="D160" s="3">
        <v>3</v>
      </c>
    </row>
    <row r="161" spans="1:5" x14ac:dyDescent="0.25">
      <c r="A161">
        <v>160</v>
      </c>
      <c r="C161" s="2">
        <v>2</v>
      </c>
      <c r="D161" s="3">
        <v>3</v>
      </c>
    </row>
    <row r="162" spans="1:5" x14ac:dyDescent="0.25">
      <c r="A162">
        <v>161</v>
      </c>
      <c r="C162" s="2">
        <v>2</v>
      </c>
      <c r="D162" s="3">
        <v>3</v>
      </c>
    </row>
    <row r="163" spans="1:5" x14ac:dyDescent="0.25">
      <c r="A163">
        <v>162</v>
      </c>
      <c r="C163" s="2">
        <v>2</v>
      </c>
      <c r="D163" s="3">
        <v>3</v>
      </c>
      <c r="E163" s="4">
        <v>4</v>
      </c>
    </row>
    <row r="164" spans="1:5" x14ac:dyDescent="0.25">
      <c r="A164">
        <v>163</v>
      </c>
      <c r="D164" s="3">
        <v>3</v>
      </c>
      <c r="E164" s="4">
        <v>4</v>
      </c>
    </row>
    <row r="165" spans="1:5" x14ac:dyDescent="0.25">
      <c r="A165">
        <v>164</v>
      </c>
      <c r="D165" s="3">
        <v>3</v>
      </c>
      <c r="E165" s="4">
        <v>4</v>
      </c>
    </row>
    <row r="166" spans="1:5" x14ac:dyDescent="0.25">
      <c r="A166">
        <v>165</v>
      </c>
      <c r="D166" s="3">
        <v>3</v>
      </c>
      <c r="E166" s="4">
        <v>4</v>
      </c>
    </row>
    <row r="167" spans="1:5" x14ac:dyDescent="0.25">
      <c r="A167">
        <v>166</v>
      </c>
      <c r="D167" s="3">
        <v>3</v>
      </c>
      <c r="E167" s="4">
        <v>4</v>
      </c>
    </row>
    <row r="168" spans="1:5" x14ac:dyDescent="0.25">
      <c r="A168">
        <v>167</v>
      </c>
      <c r="D168" s="3">
        <v>3</v>
      </c>
      <c r="E168" s="4">
        <v>4</v>
      </c>
    </row>
    <row r="169" spans="1:5" x14ac:dyDescent="0.25">
      <c r="A169">
        <v>168</v>
      </c>
      <c r="B169" s="5">
        <v>1</v>
      </c>
      <c r="D169" s="3">
        <v>3</v>
      </c>
      <c r="E169" s="4">
        <v>4</v>
      </c>
    </row>
    <row r="170" spans="1:5" x14ac:dyDescent="0.25">
      <c r="A170">
        <v>169</v>
      </c>
      <c r="B170" s="5">
        <v>1</v>
      </c>
      <c r="E170" s="4">
        <v>4</v>
      </c>
    </row>
    <row r="171" spans="1:5" x14ac:dyDescent="0.25">
      <c r="A171">
        <v>170</v>
      </c>
      <c r="B171" s="5">
        <v>1</v>
      </c>
      <c r="E171" s="4">
        <v>4</v>
      </c>
    </row>
    <row r="172" spans="1:5" x14ac:dyDescent="0.25">
      <c r="A172">
        <v>171</v>
      </c>
      <c r="B172" s="5">
        <v>1</v>
      </c>
      <c r="E172" s="4">
        <v>4</v>
      </c>
    </row>
    <row r="173" spans="1:5" x14ac:dyDescent="0.25">
      <c r="A173">
        <v>172</v>
      </c>
      <c r="B173" s="5">
        <v>1</v>
      </c>
      <c r="E173" s="4">
        <v>4</v>
      </c>
    </row>
    <row r="174" spans="1:5" x14ac:dyDescent="0.25">
      <c r="A174">
        <v>173</v>
      </c>
      <c r="B174" s="5">
        <v>1</v>
      </c>
      <c r="E174" s="4">
        <v>4</v>
      </c>
    </row>
    <row r="175" spans="1:5" x14ac:dyDescent="0.25">
      <c r="A175">
        <v>174</v>
      </c>
      <c r="B175" s="5">
        <v>1</v>
      </c>
    </row>
    <row r="176" spans="1:5" x14ac:dyDescent="0.25">
      <c r="A176">
        <v>175</v>
      </c>
      <c r="B176" s="5">
        <v>1</v>
      </c>
    </row>
    <row r="177" spans="1:5" x14ac:dyDescent="0.25">
      <c r="A177">
        <v>176</v>
      </c>
      <c r="B177" s="5">
        <v>1</v>
      </c>
    </row>
    <row r="178" spans="1:5" x14ac:dyDescent="0.25">
      <c r="A178">
        <v>177</v>
      </c>
      <c r="B178" s="5">
        <v>1</v>
      </c>
    </row>
    <row r="179" spans="1:5" x14ac:dyDescent="0.25">
      <c r="A179">
        <v>178</v>
      </c>
      <c r="B179" s="5">
        <v>1</v>
      </c>
      <c r="C179" s="2">
        <v>2</v>
      </c>
    </row>
    <row r="180" spans="1:5" x14ac:dyDescent="0.25">
      <c r="A180">
        <v>179</v>
      </c>
      <c r="B180" s="5">
        <v>1</v>
      </c>
      <c r="C180" s="2">
        <v>2</v>
      </c>
    </row>
    <row r="181" spans="1:5" x14ac:dyDescent="0.25">
      <c r="A181">
        <v>180</v>
      </c>
      <c r="B181" s="5">
        <v>1</v>
      </c>
      <c r="C181" s="2">
        <v>2</v>
      </c>
    </row>
    <row r="182" spans="1:5" x14ac:dyDescent="0.25">
      <c r="A182">
        <v>181</v>
      </c>
      <c r="B182" s="5">
        <v>1</v>
      </c>
      <c r="C182" s="2">
        <v>2</v>
      </c>
    </row>
    <row r="183" spans="1:5" x14ac:dyDescent="0.25">
      <c r="A183">
        <v>182</v>
      </c>
      <c r="C183" s="2">
        <v>2</v>
      </c>
    </row>
    <row r="184" spans="1:5" x14ac:dyDescent="0.25">
      <c r="A184">
        <v>183</v>
      </c>
      <c r="C184" s="2">
        <v>2</v>
      </c>
    </row>
    <row r="185" spans="1:5" x14ac:dyDescent="0.25">
      <c r="A185">
        <v>184</v>
      </c>
      <c r="C185" s="2">
        <v>2</v>
      </c>
      <c r="D185" s="3">
        <v>3</v>
      </c>
    </row>
    <row r="186" spans="1:5" x14ac:dyDescent="0.25">
      <c r="A186">
        <v>185</v>
      </c>
      <c r="C186" s="2">
        <v>2</v>
      </c>
      <c r="D186" s="3">
        <v>3</v>
      </c>
    </row>
    <row r="187" spans="1:5" x14ac:dyDescent="0.25">
      <c r="A187">
        <v>186</v>
      </c>
      <c r="C187" s="2">
        <v>2</v>
      </c>
      <c r="D187" s="3">
        <v>3</v>
      </c>
    </row>
    <row r="188" spans="1:5" x14ac:dyDescent="0.25">
      <c r="A188">
        <v>187</v>
      </c>
      <c r="C188" s="2">
        <v>2</v>
      </c>
      <c r="D188" s="3">
        <v>3</v>
      </c>
    </row>
    <row r="189" spans="1:5" x14ac:dyDescent="0.25">
      <c r="A189">
        <v>188</v>
      </c>
      <c r="C189" s="2">
        <v>2</v>
      </c>
      <c r="D189" s="3">
        <v>3</v>
      </c>
    </row>
    <row r="190" spans="1:5" x14ac:dyDescent="0.25">
      <c r="A190">
        <v>189</v>
      </c>
      <c r="C190" s="2">
        <v>2</v>
      </c>
      <c r="D190" s="3">
        <v>3</v>
      </c>
    </row>
    <row r="191" spans="1:5" x14ac:dyDescent="0.25">
      <c r="A191">
        <v>190</v>
      </c>
      <c r="C191" s="2">
        <v>2</v>
      </c>
      <c r="D191" s="3">
        <v>3</v>
      </c>
      <c r="E191" s="4">
        <v>4</v>
      </c>
    </row>
    <row r="192" spans="1:5" x14ac:dyDescent="0.25">
      <c r="A192">
        <v>191</v>
      </c>
      <c r="C192" s="2">
        <v>2</v>
      </c>
      <c r="D192" s="3">
        <v>3</v>
      </c>
      <c r="E192" s="4">
        <v>4</v>
      </c>
    </row>
    <row r="193" spans="1:5" x14ac:dyDescent="0.25">
      <c r="A193">
        <v>192</v>
      </c>
      <c r="D193" s="3">
        <v>3</v>
      </c>
      <c r="E193" s="4">
        <v>4</v>
      </c>
    </row>
    <row r="194" spans="1:5" x14ac:dyDescent="0.25">
      <c r="A194">
        <v>193</v>
      </c>
      <c r="B194" s="5">
        <v>1</v>
      </c>
      <c r="D194" s="3">
        <v>3</v>
      </c>
      <c r="E194" s="4">
        <v>4</v>
      </c>
    </row>
    <row r="195" spans="1:5" x14ac:dyDescent="0.25">
      <c r="A195">
        <v>194</v>
      </c>
      <c r="B195" s="5">
        <v>1</v>
      </c>
      <c r="D195" s="3">
        <v>3</v>
      </c>
      <c r="E195" s="4">
        <v>4</v>
      </c>
    </row>
    <row r="196" spans="1:5" x14ac:dyDescent="0.25">
      <c r="A196">
        <v>195</v>
      </c>
      <c r="B196" s="5">
        <v>1</v>
      </c>
      <c r="D196" s="3">
        <v>3</v>
      </c>
      <c r="E196" s="4">
        <v>4</v>
      </c>
    </row>
    <row r="197" spans="1:5" x14ac:dyDescent="0.25">
      <c r="A197">
        <v>196</v>
      </c>
      <c r="B197" s="5">
        <v>1</v>
      </c>
      <c r="D197" s="3">
        <v>3</v>
      </c>
      <c r="E197" s="4">
        <v>4</v>
      </c>
    </row>
    <row r="198" spans="1:5" x14ac:dyDescent="0.25">
      <c r="A198">
        <v>197</v>
      </c>
      <c r="B198" s="5">
        <v>1</v>
      </c>
      <c r="E198" s="4">
        <v>4</v>
      </c>
    </row>
    <row r="199" spans="1:5" x14ac:dyDescent="0.25">
      <c r="A199">
        <v>198</v>
      </c>
      <c r="B199" s="5">
        <v>1</v>
      </c>
      <c r="E199" s="4">
        <v>4</v>
      </c>
    </row>
    <row r="200" spans="1:5" x14ac:dyDescent="0.25">
      <c r="A200">
        <v>199</v>
      </c>
      <c r="B200" s="5">
        <v>1</v>
      </c>
      <c r="E200" s="4">
        <v>4</v>
      </c>
    </row>
    <row r="201" spans="1:5" x14ac:dyDescent="0.25">
      <c r="A201">
        <v>200</v>
      </c>
      <c r="B201" s="5">
        <v>1</v>
      </c>
      <c r="E201" s="4">
        <v>4</v>
      </c>
    </row>
    <row r="202" spans="1:5" x14ac:dyDescent="0.25">
      <c r="A202">
        <v>201</v>
      </c>
      <c r="B202" s="5">
        <v>1</v>
      </c>
      <c r="E202" s="4">
        <v>4</v>
      </c>
    </row>
    <row r="203" spans="1:5" x14ac:dyDescent="0.25">
      <c r="A203">
        <v>202</v>
      </c>
      <c r="B203" s="5">
        <v>1</v>
      </c>
      <c r="E203" s="4">
        <v>4</v>
      </c>
    </row>
    <row r="204" spans="1:5" x14ac:dyDescent="0.25">
      <c r="A204">
        <v>203</v>
      </c>
      <c r="B204" s="5">
        <v>1</v>
      </c>
      <c r="E204" s="4">
        <v>4</v>
      </c>
    </row>
    <row r="205" spans="1:5" x14ac:dyDescent="0.25">
      <c r="A205">
        <v>204</v>
      </c>
      <c r="B205" s="5">
        <v>1</v>
      </c>
      <c r="E205" s="4">
        <v>4</v>
      </c>
    </row>
    <row r="206" spans="1:5" x14ac:dyDescent="0.25">
      <c r="A206">
        <v>205</v>
      </c>
      <c r="B206" s="5">
        <v>1</v>
      </c>
      <c r="C206" s="2">
        <v>2</v>
      </c>
      <c r="E206" s="4">
        <v>4</v>
      </c>
    </row>
    <row r="207" spans="1:5" x14ac:dyDescent="0.25">
      <c r="A207">
        <v>206</v>
      </c>
      <c r="B207" s="5">
        <v>1</v>
      </c>
      <c r="C207" s="2">
        <v>2</v>
      </c>
      <c r="E207" s="4">
        <v>4</v>
      </c>
    </row>
    <row r="208" spans="1:5" x14ac:dyDescent="0.25">
      <c r="A208">
        <v>207</v>
      </c>
      <c r="B208" s="5">
        <v>1</v>
      </c>
      <c r="C208" s="2">
        <v>2</v>
      </c>
    </row>
    <row r="209" spans="1:6" x14ac:dyDescent="0.25">
      <c r="A209">
        <v>208</v>
      </c>
      <c r="B209" s="5">
        <v>1</v>
      </c>
      <c r="C209" s="2">
        <v>2</v>
      </c>
    </row>
    <row r="210" spans="1:6" x14ac:dyDescent="0.25">
      <c r="A210">
        <v>209</v>
      </c>
      <c r="B210" s="5">
        <v>1</v>
      </c>
      <c r="C210" s="2">
        <v>2</v>
      </c>
    </row>
    <row r="211" spans="1:6" x14ac:dyDescent="0.25">
      <c r="A211">
        <v>210</v>
      </c>
      <c r="B211" s="5">
        <v>1</v>
      </c>
      <c r="C211" s="2">
        <v>2</v>
      </c>
    </row>
    <row r="212" spans="1:6" x14ac:dyDescent="0.25">
      <c r="A212">
        <v>211</v>
      </c>
      <c r="B212" s="5">
        <v>1</v>
      </c>
      <c r="C212" s="2">
        <v>2</v>
      </c>
    </row>
    <row r="213" spans="1:6" x14ac:dyDescent="0.25">
      <c r="A213">
        <v>212</v>
      </c>
      <c r="C213" s="2">
        <v>2</v>
      </c>
    </row>
    <row r="214" spans="1:6" x14ac:dyDescent="0.25">
      <c r="A214">
        <v>213</v>
      </c>
      <c r="C214" s="2">
        <v>2</v>
      </c>
      <c r="D214" s="3">
        <v>3</v>
      </c>
      <c r="F214" t="s">
        <v>22</v>
      </c>
    </row>
    <row r="215" spans="1:6" x14ac:dyDescent="0.25">
      <c r="A215">
        <v>214</v>
      </c>
    </row>
    <row r="216" spans="1:6" x14ac:dyDescent="0.25">
      <c r="A216">
        <v>215</v>
      </c>
      <c r="F216" t="s">
        <v>22</v>
      </c>
    </row>
    <row r="217" spans="1:6" x14ac:dyDescent="0.25">
      <c r="A217">
        <v>216</v>
      </c>
      <c r="C217" s="2">
        <v>2</v>
      </c>
    </row>
    <row r="218" spans="1:6" x14ac:dyDescent="0.25">
      <c r="A218">
        <v>217</v>
      </c>
      <c r="C218" s="2">
        <v>2</v>
      </c>
    </row>
    <row r="219" spans="1:6" x14ac:dyDescent="0.25">
      <c r="A219">
        <v>218</v>
      </c>
      <c r="C219" s="2">
        <v>2</v>
      </c>
    </row>
    <row r="220" spans="1:6" x14ac:dyDescent="0.25">
      <c r="A220">
        <v>219</v>
      </c>
      <c r="C220" s="2">
        <v>2</v>
      </c>
    </row>
    <row r="221" spans="1:6" x14ac:dyDescent="0.25">
      <c r="A221">
        <v>220</v>
      </c>
      <c r="C221" s="2">
        <v>2</v>
      </c>
    </row>
    <row r="222" spans="1:6" x14ac:dyDescent="0.25">
      <c r="A222">
        <v>221</v>
      </c>
      <c r="C222" s="2">
        <v>2</v>
      </c>
    </row>
    <row r="223" spans="1:6" x14ac:dyDescent="0.25">
      <c r="A223">
        <v>222</v>
      </c>
      <c r="C223" s="2">
        <v>2</v>
      </c>
    </row>
    <row r="224" spans="1:6" x14ac:dyDescent="0.25">
      <c r="A224">
        <v>223</v>
      </c>
      <c r="C224" s="2">
        <v>2</v>
      </c>
    </row>
    <row r="225" spans="1:5" x14ac:dyDescent="0.25">
      <c r="A225">
        <v>224</v>
      </c>
      <c r="C225" s="2">
        <v>2</v>
      </c>
    </row>
    <row r="226" spans="1:5" x14ac:dyDescent="0.25">
      <c r="A226">
        <v>225</v>
      </c>
      <c r="C226" s="2">
        <v>2</v>
      </c>
    </row>
    <row r="227" spans="1:5" x14ac:dyDescent="0.25">
      <c r="A227">
        <v>226</v>
      </c>
      <c r="C227" s="2">
        <v>2</v>
      </c>
    </row>
    <row r="228" spans="1:5" x14ac:dyDescent="0.25">
      <c r="A228">
        <v>227</v>
      </c>
      <c r="C228" s="2">
        <v>2</v>
      </c>
    </row>
    <row r="229" spans="1:5" x14ac:dyDescent="0.25">
      <c r="A229">
        <v>228</v>
      </c>
      <c r="C229" s="2">
        <v>2</v>
      </c>
    </row>
    <row r="230" spans="1:5" x14ac:dyDescent="0.25">
      <c r="A230">
        <v>229</v>
      </c>
      <c r="C230" s="2">
        <v>2</v>
      </c>
      <c r="E230" s="4">
        <v>4</v>
      </c>
    </row>
    <row r="231" spans="1:5" x14ac:dyDescent="0.25">
      <c r="A231">
        <v>230</v>
      </c>
      <c r="C231" s="2">
        <v>2</v>
      </c>
      <c r="E231" s="4">
        <v>4</v>
      </c>
    </row>
    <row r="232" spans="1:5" x14ac:dyDescent="0.25">
      <c r="A232">
        <v>231</v>
      </c>
      <c r="E232" s="4">
        <v>4</v>
      </c>
    </row>
    <row r="233" spans="1:5" x14ac:dyDescent="0.25">
      <c r="A233">
        <v>232</v>
      </c>
      <c r="E233" s="4">
        <v>4</v>
      </c>
    </row>
    <row r="234" spans="1:5" x14ac:dyDescent="0.25">
      <c r="A234">
        <v>233</v>
      </c>
      <c r="B234" s="5">
        <v>1</v>
      </c>
      <c r="E234" s="4">
        <v>4</v>
      </c>
    </row>
    <row r="235" spans="1:5" x14ac:dyDescent="0.25">
      <c r="A235">
        <v>234</v>
      </c>
      <c r="B235" s="5">
        <v>1</v>
      </c>
      <c r="E235" s="4">
        <v>4</v>
      </c>
    </row>
    <row r="236" spans="1:5" x14ac:dyDescent="0.25">
      <c r="A236">
        <v>235</v>
      </c>
      <c r="B236" s="5">
        <v>1</v>
      </c>
      <c r="E236" s="4">
        <v>4</v>
      </c>
    </row>
    <row r="237" spans="1:5" x14ac:dyDescent="0.25">
      <c r="A237">
        <v>236</v>
      </c>
      <c r="B237" s="5">
        <v>1</v>
      </c>
      <c r="E237" s="4">
        <v>4</v>
      </c>
    </row>
    <row r="238" spans="1:5" x14ac:dyDescent="0.25">
      <c r="A238">
        <v>237</v>
      </c>
      <c r="B238" s="5">
        <v>1</v>
      </c>
      <c r="E238" s="4">
        <v>4</v>
      </c>
    </row>
    <row r="239" spans="1:5" x14ac:dyDescent="0.25">
      <c r="A239">
        <v>238</v>
      </c>
      <c r="B239" s="5">
        <v>1</v>
      </c>
      <c r="E239" s="4">
        <v>4</v>
      </c>
    </row>
    <row r="240" spans="1:5" x14ac:dyDescent="0.25">
      <c r="A240">
        <v>239</v>
      </c>
      <c r="B240" s="5">
        <v>1</v>
      </c>
      <c r="E240" s="4">
        <v>4</v>
      </c>
    </row>
    <row r="241" spans="1:5" x14ac:dyDescent="0.25">
      <c r="A241">
        <v>240</v>
      </c>
      <c r="B241" s="5">
        <v>1</v>
      </c>
      <c r="E241" s="4">
        <v>4</v>
      </c>
    </row>
    <row r="242" spans="1:5" x14ac:dyDescent="0.25">
      <c r="A242">
        <v>241</v>
      </c>
      <c r="B242" s="5">
        <v>1</v>
      </c>
      <c r="E242" s="4">
        <v>4</v>
      </c>
    </row>
    <row r="243" spans="1:5" x14ac:dyDescent="0.25">
      <c r="A243">
        <v>242</v>
      </c>
      <c r="B243" s="5">
        <v>1</v>
      </c>
      <c r="E243" s="4">
        <v>4</v>
      </c>
    </row>
    <row r="244" spans="1:5" x14ac:dyDescent="0.25">
      <c r="A244">
        <v>243</v>
      </c>
      <c r="B244" s="5">
        <v>1</v>
      </c>
    </row>
    <row r="245" spans="1:5" x14ac:dyDescent="0.25">
      <c r="A245">
        <v>244</v>
      </c>
      <c r="B245" s="5">
        <v>1</v>
      </c>
      <c r="D245" s="3">
        <v>3</v>
      </c>
    </row>
    <row r="246" spans="1:5" x14ac:dyDescent="0.25">
      <c r="A246">
        <v>245</v>
      </c>
      <c r="D246" s="3">
        <v>3</v>
      </c>
    </row>
    <row r="247" spans="1:5" x14ac:dyDescent="0.25">
      <c r="A247">
        <v>246</v>
      </c>
      <c r="D247" s="3">
        <v>3</v>
      </c>
    </row>
    <row r="248" spans="1:5" x14ac:dyDescent="0.25">
      <c r="A248">
        <v>247</v>
      </c>
      <c r="D248" s="3">
        <v>3</v>
      </c>
    </row>
    <row r="249" spans="1:5" x14ac:dyDescent="0.25">
      <c r="A249">
        <v>248</v>
      </c>
      <c r="D249" s="3">
        <v>3</v>
      </c>
    </row>
    <row r="250" spans="1:5" x14ac:dyDescent="0.25">
      <c r="A250">
        <v>249</v>
      </c>
      <c r="D250" s="3">
        <v>3</v>
      </c>
    </row>
    <row r="251" spans="1:5" x14ac:dyDescent="0.25">
      <c r="A251">
        <v>250</v>
      </c>
      <c r="C251" s="2">
        <v>2</v>
      </c>
      <c r="D251" s="3">
        <v>3</v>
      </c>
    </row>
    <row r="252" spans="1:5" x14ac:dyDescent="0.25">
      <c r="A252">
        <v>251</v>
      </c>
      <c r="C252" s="2">
        <v>2</v>
      </c>
      <c r="D252" s="3">
        <v>3</v>
      </c>
    </row>
    <row r="253" spans="1:5" x14ac:dyDescent="0.25">
      <c r="A253">
        <v>252</v>
      </c>
      <c r="C253" s="2">
        <v>2</v>
      </c>
      <c r="D253" s="3">
        <v>3</v>
      </c>
    </row>
    <row r="254" spans="1:5" x14ac:dyDescent="0.25">
      <c r="A254">
        <v>253</v>
      </c>
      <c r="C254" s="2">
        <v>2</v>
      </c>
      <c r="D254" s="3">
        <v>3</v>
      </c>
    </row>
    <row r="255" spans="1:5" x14ac:dyDescent="0.25">
      <c r="A255">
        <v>254</v>
      </c>
      <c r="C255" s="2">
        <v>2</v>
      </c>
      <c r="D255" s="3">
        <v>3</v>
      </c>
    </row>
    <row r="256" spans="1:5" x14ac:dyDescent="0.25">
      <c r="A256">
        <v>255</v>
      </c>
      <c r="C256" s="2">
        <v>2</v>
      </c>
      <c r="D256" s="3">
        <v>3</v>
      </c>
    </row>
    <row r="257" spans="1:5" x14ac:dyDescent="0.25">
      <c r="A257">
        <v>256</v>
      </c>
      <c r="C257" s="2">
        <v>2</v>
      </c>
    </row>
    <row r="258" spans="1:5" x14ac:dyDescent="0.25">
      <c r="A258">
        <v>257</v>
      </c>
      <c r="C258" s="2">
        <v>2</v>
      </c>
    </row>
    <row r="259" spans="1:5" x14ac:dyDescent="0.25">
      <c r="A259">
        <v>258</v>
      </c>
      <c r="C259" s="2">
        <v>2</v>
      </c>
    </row>
    <row r="260" spans="1:5" x14ac:dyDescent="0.25">
      <c r="A260">
        <v>259</v>
      </c>
      <c r="C260" s="2">
        <v>2</v>
      </c>
    </row>
    <row r="261" spans="1:5" x14ac:dyDescent="0.25">
      <c r="A261">
        <v>260</v>
      </c>
      <c r="C261" s="2">
        <v>2</v>
      </c>
    </row>
    <row r="262" spans="1:5" x14ac:dyDescent="0.25">
      <c r="A262">
        <v>261</v>
      </c>
    </row>
    <row r="263" spans="1:5" x14ac:dyDescent="0.25">
      <c r="A263">
        <v>262</v>
      </c>
      <c r="E263" s="4">
        <v>4</v>
      </c>
    </row>
    <row r="264" spans="1:5" x14ac:dyDescent="0.25">
      <c r="A264">
        <v>263</v>
      </c>
      <c r="B264" s="5">
        <v>1</v>
      </c>
      <c r="E264" s="4">
        <v>4</v>
      </c>
    </row>
    <row r="265" spans="1:5" x14ac:dyDescent="0.25">
      <c r="A265">
        <v>264</v>
      </c>
      <c r="B265" s="5">
        <v>1</v>
      </c>
      <c r="E265" s="4">
        <v>4</v>
      </c>
    </row>
    <row r="266" spans="1:5" x14ac:dyDescent="0.25">
      <c r="A266">
        <v>265</v>
      </c>
      <c r="B266" s="5">
        <v>1</v>
      </c>
      <c r="E266" s="4">
        <v>4</v>
      </c>
    </row>
    <row r="267" spans="1:5" x14ac:dyDescent="0.25">
      <c r="A267">
        <v>266</v>
      </c>
      <c r="B267" s="5">
        <v>1</v>
      </c>
      <c r="E267" s="4">
        <v>4</v>
      </c>
    </row>
    <row r="268" spans="1:5" x14ac:dyDescent="0.25">
      <c r="A268">
        <v>267</v>
      </c>
      <c r="B268" s="5">
        <v>1</v>
      </c>
      <c r="E268" s="4">
        <v>4</v>
      </c>
    </row>
    <row r="269" spans="1:5" x14ac:dyDescent="0.25">
      <c r="A269">
        <v>268</v>
      </c>
      <c r="B269" s="5">
        <v>1</v>
      </c>
      <c r="E269" s="4">
        <v>4</v>
      </c>
    </row>
    <row r="270" spans="1:5" x14ac:dyDescent="0.25">
      <c r="A270">
        <v>269</v>
      </c>
      <c r="B270" s="5">
        <v>1</v>
      </c>
      <c r="E270" s="4">
        <v>4</v>
      </c>
    </row>
    <row r="271" spans="1:5" x14ac:dyDescent="0.25">
      <c r="A271">
        <v>270</v>
      </c>
      <c r="B271" s="5">
        <v>1</v>
      </c>
      <c r="E271" s="4">
        <v>4</v>
      </c>
    </row>
    <row r="272" spans="1:5" x14ac:dyDescent="0.25">
      <c r="A272">
        <v>271</v>
      </c>
      <c r="B272" s="5">
        <v>1</v>
      </c>
      <c r="E272" s="4">
        <v>4</v>
      </c>
    </row>
    <row r="273" spans="1:4" x14ac:dyDescent="0.25">
      <c r="A273">
        <v>272</v>
      </c>
    </row>
    <row r="274" spans="1:4" x14ac:dyDescent="0.25">
      <c r="A274">
        <v>273</v>
      </c>
      <c r="D274" s="3">
        <v>3</v>
      </c>
    </row>
    <row r="275" spans="1:4" x14ac:dyDescent="0.25">
      <c r="A275">
        <v>274</v>
      </c>
      <c r="D275" s="3">
        <v>3</v>
      </c>
    </row>
    <row r="276" spans="1:4" x14ac:dyDescent="0.25">
      <c r="A276">
        <v>275</v>
      </c>
      <c r="D276" s="3">
        <v>3</v>
      </c>
    </row>
    <row r="277" spans="1:4" x14ac:dyDescent="0.25">
      <c r="A277">
        <v>276</v>
      </c>
      <c r="C277" s="2">
        <v>2</v>
      </c>
      <c r="D277" s="3">
        <v>3</v>
      </c>
    </row>
    <row r="278" spans="1:4" x14ac:dyDescent="0.25">
      <c r="A278">
        <v>277</v>
      </c>
      <c r="C278" s="2">
        <v>2</v>
      </c>
      <c r="D278" s="3">
        <v>3</v>
      </c>
    </row>
    <row r="279" spans="1:4" x14ac:dyDescent="0.25">
      <c r="A279">
        <v>278</v>
      </c>
      <c r="C279" s="2">
        <v>2</v>
      </c>
      <c r="D279" s="3">
        <v>3</v>
      </c>
    </row>
    <row r="280" spans="1:4" x14ac:dyDescent="0.25">
      <c r="A280">
        <v>279</v>
      </c>
      <c r="C280" s="2">
        <v>2</v>
      </c>
      <c r="D280" s="3">
        <v>3</v>
      </c>
    </row>
    <row r="281" spans="1:4" x14ac:dyDescent="0.25">
      <c r="A281">
        <v>280</v>
      </c>
      <c r="C281" s="2">
        <v>2</v>
      </c>
      <c r="D281" s="3">
        <v>3</v>
      </c>
    </row>
    <row r="282" spans="1:4" x14ac:dyDescent="0.25">
      <c r="A282">
        <v>281</v>
      </c>
      <c r="C282" s="2">
        <v>2</v>
      </c>
      <c r="D282" s="3">
        <v>3</v>
      </c>
    </row>
    <row r="283" spans="1:4" x14ac:dyDescent="0.25">
      <c r="A283">
        <v>282</v>
      </c>
      <c r="C283" s="2">
        <v>2</v>
      </c>
    </row>
    <row r="284" spans="1:4" x14ac:dyDescent="0.25">
      <c r="A284">
        <v>283</v>
      </c>
      <c r="C284" s="2">
        <v>2</v>
      </c>
    </row>
    <row r="285" spans="1:4" x14ac:dyDescent="0.25">
      <c r="A285">
        <v>284</v>
      </c>
      <c r="C285" s="2">
        <v>2</v>
      </c>
    </row>
    <row r="286" spans="1:4" x14ac:dyDescent="0.25">
      <c r="A286">
        <v>285</v>
      </c>
    </row>
    <row r="287" spans="1:4" x14ac:dyDescent="0.25">
      <c r="A287">
        <v>286</v>
      </c>
      <c r="B287" s="5">
        <v>1</v>
      </c>
    </row>
    <row r="288" spans="1:4" x14ac:dyDescent="0.25">
      <c r="A288">
        <v>287</v>
      </c>
      <c r="B288" s="5">
        <v>1</v>
      </c>
    </row>
    <row r="289" spans="1:5" x14ac:dyDescent="0.25">
      <c r="A289">
        <v>288</v>
      </c>
      <c r="B289" s="5">
        <v>1</v>
      </c>
    </row>
    <row r="290" spans="1:5" x14ac:dyDescent="0.25">
      <c r="A290">
        <v>289</v>
      </c>
      <c r="B290" s="5">
        <v>1</v>
      </c>
    </row>
    <row r="291" spans="1:5" x14ac:dyDescent="0.25">
      <c r="A291">
        <v>290</v>
      </c>
      <c r="B291" s="5">
        <v>1</v>
      </c>
    </row>
    <row r="292" spans="1:5" x14ac:dyDescent="0.25">
      <c r="A292">
        <v>291</v>
      </c>
      <c r="B292" s="5">
        <v>1</v>
      </c>
    </row>
    <row r="293" spans="1:5" x14ac:dyDescent="0.25">
      <c r="A293">
        <v>292</v>
      </c>
      <c r="B293" s="5">
        <v>1</v>
      </c>
      <c r="E293" s="4">
        <v>4</v>
      </c>
    </row>
    <row r="294" spans="1:5" x14ac:dyDescent="0.25">
      <c r="A294">
        <v>293</v>
      </c>
      <c r="B294" s="5">
        <v>1</v>
      </c>
      <c r="E294" s="4">
        <v>4</v>
      </c>
    </row>
    <row r="295" spans="1:5" x14ac:dyDescent="0.25">
      <c r="A295">
        <v>294</v>
      </c>
      <c r="B295" s="5">
        <v>1</v>
      </c>
      <c r="D295" s="3">
        <v>3</v>
      </c>
      <c r="E295" s="4">
        <v>4</v>
      </c>
    </row>
    <row r="296" spans="1:5" x14ac:dyDescent="0.25">
      <c r="A296">
        <v>295</v>
      </c>
      <c r="D296" s="3">
        <v>3</v>
      </c>
      <c r="E296" s="4">
        <v>4</v>
      </c>
    </row>
    <row r="297" spans="1:5" x14ac:dyDescent="0.25">
      <c r="A297">
        <v>296</v>
      </c>
      <c r="D297" s="3">
        <v>3</v>
      </c>
      <c r="E297" s="4">
        <v>4</v>
      </c>
    </row>
    <row r="298" spans="1:5" x14ac:dyDescent="0.25">
      <c r="A298">
        <v>297</v>
      </c>
      <c r="D298" s="3">
        <v>3</v>
      </c>
      <c r="E298" s="4">
        <v>4</v>
      </c>
    </row>
    <row r="299" spans="1:5" x14ac:dyDescent="0.25">
      <c r="A299">
        <v>298</v>
      </c>
      <c r="D299" s="3">
        <v>3</v>
      </c>
      <c r="E299" s="4">
        <v>4</v>
      </c>
    </row>
    <row r="300" spans="1:5" x14ac:dyDescent="0.25">
      <c r="A300">
        <v>299</v>
      </c>
      <c r="D300" s="3">
        <v>3</v>
      </c>
      <c r="E300" s="4">
        <v>4</v>
      </c>
    </row>
    <row r="301" spans="1:5" x14ac:dyDescent="0.25">
      <c r="A301">
        <v>300</v>
      </c>
      <c r="C301" s="2">
        <v>2</v>
      </c>
      <c r="D301" s="3">
        <v>3</v>
      </c>
    </row>
    <row r="302" spans="1:5" x14ac:dyDescent="0.25">
      <c r="A302">
        <v>301</v>
      </c>
      <c r="C302" s="2">
        <v>2</v>
      </c>
      <c r="D302" s="3">
        <v>3</v>
      </c>
    </row>
    <row r="303" spans="1:5" x14ac:dyDescent="0.25">
      <c r="A303">
        <v>302</v>
      </c>
      <c r="C303" s="2">
        <v>2</v>
      </c>
      <c r="D303" s="3">
        <v>3</v>
      </c>
    </row>
    <row r="304" spans="1:5" x14ac:dyDescent="0.25">
      <c r="A304">
        <v>303</v>
      </c>
      <c r="C304" s="2">
        <v>2</v>
      </c>
    </row>
    <row r="305" spans="1:5" x14ac:dyDescent="0.25">
      <c r="A305">
        <v>304</v>
      </c>
      <c r="C305" s="2">
        <v>2</v>
      </c>
    </row>
    <row r="306" spans="1:5" x14ac:dyDescent="0.25">
      <c r="A306">
        <v>305</v>
      </c>
      <c r="C306" s="2">
        <v>2</v>
      </c>
    </row>
    <row r="307" spans="1:5" x14ac:dyDescent="0.25">
      <c r="A307">
        <v>306</v>
      </c>
      <c r="C307" s="2">
        <v>2</v>
      </c>
    </row>
    <row r="308" spans="1:5" x14ac:dyDescent="0.25">
      <c r="A308">
        <v>307</v>
      </c>
      <c r="C308" s="2">
        <v>2</v>
      </c>
    </row>
    <row r="309" spans="1:5" x14ac:dyDescent="0.25">
      <c r="A309">
        <v>308</v>
      </c>
      <c r="C309" s="2">
        <v>2</v>
      </c>
    </row>
    <row r="310" spans="1:5" x14ac:dyDescent="0.25">
      <c r="A310">
        <v>309</v>
      </c>
      <c r="B310" s="5">
        <v>1</v>
      </c>
      <c r="C310" s="2">
        <v>2</v>
      </c>
    </row>
    <row r="311" spans="1:5" x14ac:dyDescent="0.25">
      <c r="A311">
        <v>310</v>
      </c>
      <c r="B311" s="5">
        <v>1</v>
      </c>
      <c r="C311" s="2">
        <v>2</v>
      </c>
    </row>
    <row r="312" spans="1:5" x14ac:dyDescent="0.25">
      <c r="A312">
        <v>311</v>
      </c>
      <c r="B312" s="5">
        <v>1</v>
      </c>
    </row>
    <row r="313" spans="1:5" x14ac:dyDescent="0.25">
      <c r="A313">
        <v>312</v>
      </c>
      <c r="B313" s="5">
        <v>1</v>
      </c>
    </row>
    <row r="314" spans="1:5" x14ac:dyDescent="0.25">
      <c r="A314">
        <v>313</v>
      </c>
      <c r="B314" s="5">
        <v>1</v>
      </c>
    </row>
    <row r="315" spans="1:5" x14ac:dyDescent="0.25">
      <c r="A315">
        <v>314</v>
      </c>
      <c r="B315" s="5">
        <v>1</v>
      </c>
      <c r="E315" s="4">
        <v>4</v>
      </c>
    </row>
    <row r="316" spans="1:5" x14ac:dyDescent="0.25">
      <c r="A316">
        <v>315</v>
      </c>
      <c r="B316" s="5">
        <v>1</v>
      </c>
      <c r="E316" s="4">
        <v>4</v>
      </c>
    </row>
    <row r="317" spans="1:5" x14ac:dyDescent="0.25">
      <c r="A317">
        <v>316</v>
      </c>
      <c r="B317" s="5">
        <v>1</v>
      </c>
      <c r="D317" s="3">
        <v>3</v>
      </c>
      <c r="E317" s="4">
        <v>4</v>
      </c>
    </row>
    <row r="318" spans="1:5" x14ac:dyDescent="0.25">
      <c r="A318">
        <v>317</v>
      </c>
      <c r="B318" s="5">
        <v>1</v>
      </c>
      <c r="D318" s="3">
        <v>3</v>
      </c>
      <c r="E318" s="4">
        <v>4</v>
      </c>
    </row>
    <row r="319" spans="1:5" x14ac:dyDescent="0.25">
      <c r="A319">
        <v>318</v>
      </c>
      <c r="D319" s="3">
        <v>3</v>
      </c>
      <c r="E319" s="4">
        <v>4</v>
      </c>
    </row>
    <row r="320" spans="1:5" x14ac:dyDescent="0.25">
      <c r="A320">
        <v>319</v>
      </c>
      <c r="D320" s="3">
        <v>3</v>
      </c>
      <c r="E320" s="4">
        <v>4</v>
      </c>
    </row>
    <row r="321" spans="1:5" x14ac:dyDescent="0.25">
      <c r="A321">
        <v>320</v>
      </c>
      <c r="D321" s="3">
        <v>3</v>
      </c>
      <c r="E321" s="4">
        <v>4</v>
      </c>
    </row>
    <row r="322" spans="1:5" x14ac:dyDescent="0.25">
      <c r="A322">
        <v>321</v>
      </c>
      <c r="D322" s="3">
        <v>3</v>
      </c>
      <c r="E322" s="4">
        <v>4</v>
      </c>
    </row>
    <row r="323" spans="1:5" x14ac:dyDescent="0.25">
      <c r="A323">
        <v>322</v>
      </c>
      <c r="D323" s="3">
        <v>3</v>
      </c>
      <c r="E323" s="4">
        <v>4</v>
      </c>
    </row>
    <row r="324" spans="1:5" x14ac:dyDescent="0.25">
      <c r="A324">
        <v>323</v>
      </c>
      <c r="D324" s="3">
        <v>3</v>
      </c>
    </row>
    <row r="325" spans="1:5" x14ac:dyDescent="0.25">
      <c r="A325">
        <v>324</v>
      </c>
      <c r="C325" s="2">
        <v>2</v>
      </c>
      <c r="D325" s="3">
        <v>3</v>
      </c>
    </row>
    <row r="326" spans="1:5" x14ac:dyDescent="0.25">
      <c r="A326">
        <v>325</v>
      </c>
      <c r="C326" s="2">
        <v>2</v>
      </c>
      <c r="D326" s="3">
        <v>3</v>
      </c>
    </row>
    <row r="327" spans="1:5" x14ac:dyDescent="0.25">
      <c r="A327">
        <v>326</v>
      </c>
      <c r="C327" s="2">
        <v>2</v>
      </c>
    </row>
    <row r="328" spans="1:5" x14ac:dyDescent="0.25">
      <c r="A328">
        <v>327</v>
      </c>
      <c r="C328" s="2">
        <v>2</v>
      </c>
    </row>
    <row r="329" spans="1:5" x14ac:dyDescent="0.25">
      <c r="A329">
        <v>328</v>
      </c>
      <c r="C329" s="2">
        <v>2</v>
      </c>
    </row>
    <row r="330" spans="1:5" x14ac:dyDescent="0.25">
      <c r="A330">
        <v>329</v>
      </c>
      <c r="C330" s="2">
        <v>2</v>
      </c>
    </row>
    <row r="331" spans="1:5" x14ac:dyDescent="0.25">
      <c r="A331">
        <v>330</v>
      </c>
      <c r="C331" s="2">
        <v>2</v>
      </c>
    </row>
    <row r="332" spans="1:5" x14ac:dyDescent="0.25">
      <c r="A332">
        <v>331</v>
      </c>
      <c r="C332" s="2">
        <v>2</v>
      </c>
    </row>
    <row r="333" spans="1:5" x14ac:dyDescent="0.25">
      <c r="A333">
        <v>332</v>
      </c>
      <c r="C333" s="2">
        <v>2</v>
      </c>
    </row>
    <row r="334" spans="1:5" x14ac:dyDescent="0.25">
      <c r="A334">
        <v>333</v>
      </c>
      <c r="B334" s="5">
        <v>1</v>
      </c>
      <c r="C334" s="2">
        <v>2</v>
      </c>
    </row>
    <row r="335" spans="1:5" x14ac:dyDescent="0.25">
      <c r="A335">
        <v>334</v>
      </c>
      <c r="B335" s="5">
        <v>1</v>
      </c>
    </row>
    <row r="336" spans="1:5" x14ac:dyDescent="0.25">
      <c r="A336">
        <v>335</v>
      </c>
      <c r="B336" s="5">
        <v>1</v>
      </c>
    </row>
    <row r="337" spans="1:5" x14ac:dyDescent="0.25">
      <c r="A337">
        <v>336</v>
      </c>
      <c r="B337" s="5">
        <v>1</v>
      </c>
    </row>
    <row r="338" spans="1:5" x14ac:dyDescent="0.25">
      <c r="A338">
        <v>337</v>
      </c>
      <c r="B338" s="5">
        <v>1</v>
      </c>
      <c r="E338" s="4">
        <v>4</v>
      </c>
    </row>
    <row r="339" spans="1:5" x14ac:dyDescent="0.25">
      <c r="A339">
        <v>338</v>
      </c>
      <c r="B339" s="5">
        <v>1</v>
      </c>
      <c r="E339" s="4">
        <v>4</v>
      </c>
    </row>
    <row r="340" spans="1:5" x14ac:dyDescent="0.25">
      <c r="A340">
        <v>339</v>
      </c>
      <c r="B340" s="5">
        <v>1</v>
      </c>
      <c r="E340" s="4">
        <v>4</v>
      </c>
    </row>
    <row r="341" spans="1:5" x14ac:dyDescent="0.25">
      <c r="A341">
        <v>340</v>
      </c>
      <c r="B341" s="5">
        <v>1</v>
      </c>
      <c r="D341" s="3">
        <v>3</v>
      </c>
      <c r="E341" s="4">
        <v>4</v>
      </c>
    </row>
    <row r="342" spans="1:5" x14ac:dyDescent="0.25">
      <c r="A342">
        <v>341</v>
      </c>
      <c r="B342" s="5">
        <v>1</v>
      </c>
      <c r="D342" s="3">
        <v>3</v>
      </c>
      <c r="E342" s="4">
        <v>4</v>
      </c>
    </row>
    <row r="343" spans="1:5" x14ac:dyDescent="0.25">
      <c r="A343">
        <v>342</v>
      </c>
      <c r="D343" s="3">
        <v>3</v>
      </c>
      <c r="E343" s="4">
        <v>4</v>
      </c>
    </row>
    <row r="344" spans="1:5" x14ac:dyDescent="0.25">
      <c r="A344">
        <v>343</v>
      </c>
      <c r="D344" s="3">
        <v>3</v>
      </c>
      <c r="E344" s="4">
        <v>4</v>
      </c>
    </row>
    <row r="345" spans="1:5" x14ac:dyDescent="0.25">
      <c r="A345">
        <v>344</v>
      </c>
      <c r="D345" s="3">
        <v>3</v>
      </c>
      <c r="E345" s="4">
        <v>4</v>
      </c>
    </row>
    <row r="346" spans="1:5" x14ac:dyDescent="0.25">
      <c r="A346">
        <v>345</v>
      </c>
      <c r="D346" s="3">
        <v>3</v>
      </c>
    </row>
    <row r="347" spans="1:5" x14ac:dyDescent="0.25">
      <c r="A347">
        <v>346</v>
      </c>
      <c r="D347" s="3">
        <v>3</v>
      </c>
    </row>
    <row r="348" spans="1:5" x14ac:dyDescent="0.25">
      <c r="A348">
        <v>347</v>
      </c>
      <c r="D348" s="3">
        <v>3</v>
      </c>
    </row>
    <row r="349" spans="1:5" x14ac:dyDescent="0.25">
      <c r="A349">
        <v>348</v>
      </c>
      <c r="D349" s="3">
        <v>3</v>
      </c>
    </row>
    <row r="350" spans="1:5" x14ac:dyDescent="0.25">
      <c r="A350">
        <v>349</v>
      </c>
      <c r="C350" s="2">
        <v>2</v>
      </c>
    </row>
    <row r="351" spans="1:5" x14ac:dyDescent="0.25">
      <c r="A351">
        <v>350</v>
      </c>
      <c r="C351" s="2">
        <v>2</v>
      </c>
    </row>
    <row r="352" spans="1:5" x14ac:dyDescent="0.25">
      <c r="A352">
        <v>351</v>
      </c>
      <c r="C352" s="2">
        <v>2</v>
      </c>
    </row>
    <row r="353" spans="1:5" x14ac:dyDescent="0.25">
      <c r="A353">
        <v>352</v>
      </c>
      <c r="C353" s="2">
        <v>2</v>
      </c>
    </row>
    <row r="354" spans="1:5" x14ac:dyDescent="0.25">
      <c r="A354">
        <v>353</v>
      </c>
      <c r="C354" s="2">
        <v>2</v>
      </c>
    </row>
    <row r="355" spans="1:5" x14ac:dyDescent="0.25">
      <c r="A355">
        <v>354</v>
      </c>
      <c r="C355" s="2">
        <v>2</v>
      </c>
    </row>
    <row r="356" spans="1:5" x14ac:dyDescent="0.25">
      <c r="A356">
        <v>355</v>
      </c>
      <c r="C356" s="2">
        <v>2</v>
      </c>
    </row>
    <row r="357" spans="1:5" x14ac:dyDescent="0.25">
      <c r="A357">
        <v>356</v>
      </c>
      <c r="C357" s="2">
        <v>2</v>
      </c>
    </row>
    <row r="358" spans="1:5" x14ac:dyDescent="0.25">
      <c r="A358">
        <v>357</v>
      </c>
      <c r="C358" s="2">
        <v>2</v>
      </c>
    </row>
    <row r="359" spans="1:5" x14ac:dyDescent="0.25">
      <c r="A359">
        <v>358</v>
      </c>
      <c r="C359" s="2">
        <v>2</v>
      </c>
    </row>
    <row r="360" spans="1:5" x14ac:dyDescent="0.25">
      <c r="A360">
        <v>359</v>
      </c>
      <c r="B360" s="5">
        <v>1</v>
      </c>
    </row>
    <row r="361" spans="1:5" x14ac:dyDescent="0.25">
      <c r="A361">
        <v>360</v>
      </c>
      <c r="B361" s="5">
        <v>1</v>
      </c>
      <c r="E361" s="4">
        <v>4</v>
      </c>
    </row>
    <row r="362" spans="1:5" x14ac:dyDescent="0.25">
      <c r="A362">
        <v>361</v>
      </c>
      <c r="B362" s="5">
        <v>1</v>
      </c>
      <c r="E362" s="4">
        <v>4</v>
      </c>
    </row>
    <row r="363" spans="1:5" x14ac:dyDescent="0.25">
      <c r="A363">
        <v>362</v>
      </c>
      <c r="B363" s="5">
        <v>1</v>
      </c>
      <c r="E363" s="4">
        <v>4</v>
      </c>
    </row>
    <row r="364" spans="1:5" x14ac:dyDescent="0.25">
      <c r="A364">
        <v>363</v>
      </c>
      <c r="B364" s="5">
        <v>1</v>
      </c>
      <c r="D364" s="3">
        <v>3</v>
      </c>
      <c r="E364" s="4">
        <v>4</v>
      </c>
    </row>
    <row r="365" spans="1:5" x14ac:dyDescent="0.25">
      <c r="A365">
        <v>364</v>
      </c>
      <c r="B365" s="5">
        <v>1</v>
      </c>
      <c r="D365" s="3">
        <v>3</v>
      </c>
      <c r="E365" s="4">
        <v>4</v>
      </c>
    </row>
    <row r="366" spans="1:5" x14ac:dyDescent="0.25">
      <c r="A366">
        <v>365</v>
      </c>
      <c r="B366" s="5">
        <v>1</v>
      </c>
      <c r="D366" s="3">
        <v>3</v>
      </c>
      <c r="E366" s="4">
        <v>4</v>
      </c>
    </row>
    <row r="367" spans="1:5" x14ac:dyDescent="0.25">
      <c r="A367">
        <v>366</v>
      </c>
      <c r="B367" s="5">
        <v>1</v>
      </c>
      <c r="D367" s="3">
        <v>3</v>
      </c>
      <c r="E367" s="4">
        <v>4</v>
      </c>
    </row>
    <row r="368" spans="1:5" x14ac:dyDescent="0.25">
      <c r="A368">
        <v>367</v>
      </c>
      <c r="D368" s="3">
        <v>3</v>
      </c>
      <c r="E368" s="4">
        <v>4</v>
      </c>
    </row>
    <row r="369" spans="1:5" x14ac:dyDescent="0.25">
      <c r="A369">
        <v>368</v>
      </c>
      <c r="D369" s="3">
        <v>3</v>
      </c>
      <c r="E369" s="4">
        <v>4</v>
      </c>
    </row>
    <row r="370" spans="1:5" x14ac:dyDescent="0.25">
      <c r="A370">
        <v>369</v>
      </c>
      <c r="D370" s="3">
        <v>3</v>
      </c>
    </row>
    <row r="371" spans="1:5" x14ac:dyDescent="0.25">
      <c r="A371">
        <v>370</v>
      </c>
      <c r="D371" s="3">
        <v>3</v>
      </c>
    </row>
    <row r="372" spans="1:5" x14ac:dyDescent="0.25">
      <c r="A372">
        <v>371</v>
      </c>
      <c r="D372" s="3">
        <v>3</v>
      </c>
    </row>
    <row r="373" spans="1:5" x14ac:dyDescent="0.25">
      <c r="A373">
        <v>372</v>
      </c>
      <c r="D373" s="3">
        <v>3</v>
      </c>
    </row>
    <row r="374" spans="1:5" x14ac:dyDescent="0.25">
      <c r="A374">
        <v>373</v>
      </c>
      <c r="C374" s="2">
        <v>2</v>
      </c>
    </row>
    <row r="375" spans="1:5" x14ac:dyDescent="0.25">
      <c r="A375">
        <v>374</v>
      </c>
      <c r="C375" s="2">
        <v>2</v>
      </c>
    </row>
    <row r="376" spans="1:5" x14ac:dyDescent="0.25">
      <c r="A376">
        <v>375</v>
      </c>
      <c r="C376" s="2">
        <v>2</v>
      </c>
    </row>
    <row r="377" spans="1:5" x14ac:dyDescent="0.25">
      <c r="A377">
        <v>376</v>
      </c>
      <c r="C377" s="2">
        <v>2</v>
      </c>
    </row>
    <row r="378" spans="1:5" x14ac:dyDescent="0.25">
      <c r="A378">
        <v>377</v>
      </c>
      <c r="C378" s="2">
        <v>2</v>
      </c>
    </row>
    <row r="379" spans="1:5" x14ac:dyDescent="0.25">
      <c r="A379">
        <v>378</v>
      </c>
      <c r="C379" s="2">
        <v>2</v>
      </c>
    </row>
    <row r="380" spans="1:5" x14ac:dyDescent="0.25">
      <c r="A380">
        <v>379</v>
      </c>
      <c r="C380" s="2">
        <v>2</v>
      </c>
    </row>
    <row r="381" spans="1:5" x14ac:dyDescent="0.25">
      <c r="A381">
        <v>380</v>
      </c>
      <c r="C381" s="2">
        <v>2</v>
      </c>
    </row>
    <row r="382" spans="1:5" x14ac:dyDescent="0.25">
      <c r="A382">
        <v>381</v>
      </c>
      <c r="C382" s="2">
        <v>2</v>
      </c>
    </row>
    <row r="383" spans="1:5" x14ac:dyDescent="0.25">
      <c r="A383">
        <v>382</v>
      </c>
      <c r="B383" s="5">
        <v>1</v>
      </c>
      <c r="C383" s="2">
        <v>2</v>
      </c>
    </row>
    <row r="384" spans="1:5" x14ac:dyDescent="0.25">
      <c r="A384">
        <v>383</v>
      </c>
      <c r="B384" s="5">
        <v>1</v>
      </c>
    </row>
    <row r="385" spans="1:5" x14ac:dyDescent="0.25">
      <c r="A385">
        <v>384</v>
      </c>
      <c r="B385" s="5">
        <v>1</v>
      </c>
    </row>
    <row r="386" spans="1:5" x14ac:dyDescent="0.25">
      <c r="A386">
        <v>385</v>
      </c>
      <c r="B386" s="5">
        <v>1</v>
      </c>
    </row>
    <row r="387" spans="1:5" x14ac:dyDescent="0.25">
      <c r="A387">
        <v>386</v>
      </c>
      <c r="B387" s="5">
        <v>1</v>
      </c>
    </row>
    <row r="388" spans="1:5" x14ac:dyDescent="0.25">
      <c r="A388">
        <v>387</v>
      </c>
      <c r="B388" s="5">
        <v>1</v>
      </c>
      <c r="E388" s="4">
        <v>4</v>
      </c>
    </row>
    <row r="389" spans="1:5" x14ac:dyDescent="0.25">
      <c r="A389">
        <v>388</v>
      </c>
      <c r="B389" s="5">
        <v>1</v>
      </c>
      <c r="E389" s="4">
        <v>4</v>
      </c>
    </row>
    <row r="390" spans="1:5" x14ac:dyDescent="0.25">
      <c r="A390">
        <v>389</v>
      </c>
      <c r="B390" s="5">
        <v>1</v>
      </c>
      <c r="D390" s="3">
        <v>3</v>
      </c>
      <c r="E390" s="4">
        <v>4</v>
      </c>
    </row>
    <row r="391" spans="1:5" x14ac:dyDescent="0.25">
      <c r="A391">
        <v>390</v>
      </c>
      <c r="B391" s="5">
        <v>1</v>
      </c>
      <c r="D391" s="3">
        <v>3</v>
      </c>
      <c r="E391" s="4">
        <v>4</v>
      </c>
    </row>
    <row r="392" spans="1:5" x14ac:dyDescent="0.25">
      <c r="A392">
        <v>391</v>
      </c>
      <c r="D392" s="3">
        <v>3</v>
      </c>
      <c r="E392" s="4">
        <v>4</v>
      </c>
    </row>
    <row r="393" spans="1:5" x14ac:dyDescent="0.25">
      <c r="A393">
        <v>392</v>
      </c>
      <c r="D393" s="3">
        <v>3</v>
      </c>
      <c r="E393" s="4">
        <v>4</v>
      </c>
    </row>
    <row r="394" spans="1:5" x14ac:dyDescent="0.25">
      <c r="A394">
        <v>393</v>
      </c>
      <c r="D394" s="3">
        <v>3</v>
      </c>
      <c r="E394" s="4">
        <v>4</v>
      </c>
    </row>
    <row r="395" spans="1:5" x14ac:dyDescent="0.25">
      <c r="A395">
        <v>394</v>
      </c>
      <c r="D395" s="3">
        <v>3</v>
      </c>
      <c r="E395" s="4">
        <v>4</v>
      </c>
    </row>
    <row r="396" spans="1:5" x14ac:dyDescent="0.25">
      <c r="A396">
        <v>395</v>
      </c>
      <c r="D396" s="3">
        <v>3</v>
      </c>
      <c r="E396" s="4">
        <v>4</v>
      </c>
    </row>
    <row r="397" spans="1:5" x14ac:dyDescent="0.25">
      <c r="A397">
        <v>396</v>
      </c>
      <c r="D397" s="3">
        <v>3</v>
      </c>
    </row>
    <row r="398" spans="1:5" x14ac:dyDescent="0.25">
      <c r="A398">
        <v>397</v>
      </c>
      <c r="C398" s="2">
        <v>2</v>
      </c>
      <c r="D398" s="3">
        <v>3</v>
      </c>
    </row>
    <row r="399" spans="1:5" x14ac:dyDescent="0.25">
      <c r="A399">
        <v>398</v>
      </c>
      <c r="C399" s="2">
        <v>2</v>
      </c>
    </row>
    <row r="400" spans="1:5" x14ac:dyDescent="0.25">
      <c r="A400">
        <v>399</v>
      </c>
      <c r="C400" s="2">
        <v>2</v>
      </c>
    </row>
    <row r="401" spans="1:5" x14ac:dyDescent="0.25">
      <c r="A401">
        <v>400</v>
      </c>
      <c r="C401" s="2">
        <v>2</v>
      </c>
    </row>
    <row r="402" spans="1:5" x14ac:dyDescent="0.25">
      <c r="A402">
        <v>401</v>
      </c>
      <c r="C402" s="2">
        <v>2</v>
      </c>
    </row>
    <row r="403" spans="1:5" x14ac:dyDescent="0.25">
      <c r="A403">
        <v>402</v>
      </c>
      <c r="C403" s="2">
        <v>2</v>
      </c>
    </row>
    <row r="404" spans="1:5" x14ac:dyDescent="0.25">
      <c r="A404">
        <v>403</v>
      </c>
      <c r="C404" s="2">
        <v>2</v>
      </c>
    </row>
    <row r="405" spans="1:5" x14ac:dyDescent="0.25">
      <c r="A405">
        <v>404</v>
      </c>
      <c r="C405" s="2">
        <v>2</v>
      </c>
    </row>
    <row r="406" spans="1:5" x14ac:dyDescent="0.25">
      <c r="A406">
        <v>405</v>
      </c>
      <c r="B406" s="5">
        <v>1</v>
      </c>
      <c r="C406" s="2">
        <v>2</v>
      </c>
    </row>
    <row r="407" spans="1:5" x14ac:dyDescent="0.25">
      <c r="A407">
        <v>406</v>
      </c>
      <c r="B407" s="5">
        <v>1</v>
      </c>
      <c r="C407" s="2">
        <v>2</v>
      </c>
    </row>
    <row r="408" spans="1:5" x14ac:dyDescent="0.25">
      <c r="A408">
        <v>407</v>
      </c>
      <c r="B408" s="5">
        <v>1</v>
      </c>
      <c r="C408" s="2">
        <v>2</v>
      </c>
    </row>
    <row r="409" spans="1:5" x14ac:dyDescent="0.25">
      <c r="A409">
        <v>408</v>
      </c>
      <c r="B409" s="5">
        <v>1</v>
      </c>
    </row>
    <row r="410" spans="1:5" x14ac:dyDescent="0.25">
      <c r="A410">
        <v>409</v>
      </c>
      <c r="B410" s="5">
        <v>1</v>
      </c>
      <c r="E410" s="4">
        <v>4</v>
      </c>
    </row>
    <row r="411" spans="1:5" x14ac:dyDescent="0.25">
      <c r="A411">
        <v>410</v>
      </c>
      <c r="B411" s="5">
        <v>1</v>
      </c>
      <c r="E411" s="4">
        <v>4</v>
      </c>
    </row>
    <row r="412" spans="1:5" x14ac:dyDescent="0.25">
      <c r="A412">
        <v>411</v>
      </c>
      <c r="B412" s="5">
        <v>1</v>
      </c>
      <c r="E412" s="4">
        <v>4</v>
      </c>
    </row>
    <row r="413" spans="1:5" x14ac:dyDescent="0.25">
      <c r="A413">
        <v>412</v>
      </c>
      <c r="B413" s="5">
        <v>1</v>
      </c>
      <c r="E413" s="4">
        <v>4</v>
      </c>
    </row>
    <row r="414" spans="1:5" x14ac:dyDescent="0.25">
      <c r="A414">
        <v>413</v>
      </c>
      <c r="B414" s="5">
        <v>1</v>
      </c>
      <c r="D414" s="3">
        <v>3</v>
      </c>
      <c r="E414" s="4">
        <v>4</v>
      </c>
    </row>
    <row r="415" spans="1:5" x14ac:dyDescent="0.25">
      <c r="A415">
        <v>414</v>
      </c>
      <c r="D415" s="3">
        <v>3</v>
      </c>
      <c r="E415" s="4">
        <v>4</v>
      </c>
    </row>
    <row r="416" spans="1:5" x14ac:dyDescent="0.25">
      <c r="A416">
        <v>415</v>
      </c>
      <c r="D416" s="3">
        <v>3</v>
      </c>
      <c r="E416" s="4">
        <v>4</v>
      </c>
    </row>
    <row r="417" spans="1:5" x14ac:dyDescent="0.25">
      <c r="A417">
        <v>416</v>
      </c>
      <c r="D417" s="3">
        <v>3</v>
      </c>
      <c r="E417" s="4">
        <v>4</v>
      </c>
    </row>
    <row r="418" spans="1:5" x14ac:dyDescent="0.25">
      <c r="A418">
        <v>417</v>
      </c>
      <c r="D418" s="3">
        <v>3</v>
      </c>
      <c r="E418" s="4">
        <v>4</v>
      </c>
    </row>
    <row r="419" spans="1:5" x14ac:dyDescent="0.25">
      <c r="A419">
        <v>418</v>
      </c>
      <c r="C419" s="2">
        <v>2</v>
      </c>
      <c r="D419" s="3">
        <v>3</v>
      </c>
      <c r="E419" s="4">
        <v>4</v>
      </c>
    </row>
    <row r="420" spans="1:5" x14ac:dyDescent="0.25">
      <c r="A420">
        <v>419</v>
      </c>
      <c r="C420" s="2">
        <v>2</v>
      </c>
      <c r="D420" s="3">
        <v>3</v>
      </c>
      <c r="E420" s="4">
        <v>4</v>
      </c>
    </row>
    <row r="421" spans="1:5" x14ac:dyDescent="0.25">
      <c r="A421">
        <v>420</v>
      </c>
      <c r="C421" s="2">
        <v>2</v>
      </c>
      <c r="D421" s="3">
        <v>3</v>
      </c>
    </row>
    <row r="422" spans="1:5" x14ac:dyDescent="0.25">
      <c r="A422">
        <v>421</v>
      </c>
      <c r="C422" s="2">
        <v>2</v>
      </c>
      <c r="D422" s="3">
        <v>3</v>
      </c>
    </row>
    <row r="423" spans="1:5" x14ac:dyDescent="0.25">
      <c r="A423">
        <v>422</v>
      </c>
      <c r="C423" s="2">
        <v>2</v>
      </c>
      <c r="D423" s="3">
        <v>3</v>
      </c>
    </row>
    <row r="424" spans="1:5" x14ac:dyDescent="0.25">
      <c r="A424">
        <v>423</v>
      </c>
      <c r="C424" s="2">
        <v>2</v>
      </c>
    </row>
    <row r="425" spans="1:5" x14ac:dyDescent="0.25">
      <c r="A425">
        <v>424</v>
      </c>
      <c r="C425" s="2">
        <v>2</v>
      </c>
    </row>
    <row r="426" spans="1:5" x14ac:dyDescent="0.25">
      <c r="A426">
        <v>425</v>
      </c>
      <c r="C426" s="2">
        <v>2</v>
      </c>
    </row>
    <row r="427" spans="1:5" x14ac:dyDescent="0.25">
      <c r="A427">
        <v>426</v>
      </c>
      <c r="C427" s="2">
        <v>2</v>
      </c>
    </row>
    <row r="428" spans="1:5" x14ac:dyDescent="0.25">
      <c r="A428">
        <v>427</v>
      </c>
      <c r="C428" s="2">
        <v>2</v>
      </c>
    </row>
    <row r="429" spans="1:5" x14ac:dyDescent="0.25">
      <c r="A429">
        <v>428</v>
      </c>
      <c r="C429" s="2">
        <v>2</v>
      </c>
    </row>
    <row r="430" spans="1:5" x14ac:dyDescent="0.25">
      <c r="A430">
        <v>429</v>
      </c>
      <c r="B430" s="5">
        <v>1</v>
      </c>
      <c r="C430" s="2">
        <v>2</v>
      </c>
    </row>
    <row r="431" spans="1:5" x14ac:dyDescent="0.25">
      <c r="A431">
        <v>430</v>
      </c>
      <c r="B431" s="5">
        <v>1</v>
      </c>
    </row>
    <row r="432" spans="1:5" x14ac:dyDescent="0.25">
      <c r="A432">
        <v>431</v>
      </c>
      <c r="B432" s="5">
        <v>1</v>
      </c>
      <c r="E432" s="4">
        <v>4</v>
      </c>
    </row>
    <row r="433" spans="1:5" x14ac:dyDescent="0.25">
      <c r="A433">
        <v>432</v>
      </c>
      <c r="B433" s="5">
        <v>1</v>
      </c>
      <c r="E433" s="4">
        <v>4</v>
      </c>
    </row>
    <row r="434" spans="1:5" x14ac:dyDescent="0.25">
      <c r="A434">
        <v>433</v>
      </c>
      <c r="B434" s="5">
        <v>1</v>
      </c>
      <c r="E434" s="4">
        <v>4</v>
      </c>
    </row>
    <row r="435" spans="1:5" x14ac:dyDescent="0.25">
      <c r="A435">
        <v>434</v>
      </c>
      <c r="B435" s="5">
        <v>1</v>
      </c>
      <c r="E435" s="4">
        <v>4</v>
      </c>
    </row>
    <row r="436" spans="1:5" x14ac:dyDescent="0.25">
      <c r="A436">
        <v>435</v>
      </c>
      <c r="B436" s="5">
        <v>1</v>
      </c>
      <c r="E436" s="4">
        <v>4</v>
      </c>
    </row>
    <row r="437" spans="1:5" x14ac:dyDescent="0.25">
      <c r="A437">
        <v>436</v>
      </c>
      <c r="B437" s="5">
        <v>1</v>
      </c>
      <c r="D437" s="3">
        <v>3</v>
      </c>
      <c r="E437" s="4">
        <v>4</v>
      </c>
    </row>
    <row r="438" spans="1:5" x14ac:dyDescent="0.25">
      <c r="A438">
        <v>437</v>
      </c>
      <c r="B438" s="5">
        <v>1</v>
      </c>
      <c r="D438" s="3">
        <v>3</v>
      </c>
      <c r="E438" s="4">
        <v>4</v>
      </c>
    </row>
    <row r="439" spans="1:5" x14ac:dyDescent="0.25">
      <c r="A439">
        <v>438</v>
      </c>
      <c r="B439" s="5">
        <v>1</v>
      </c>
      <c r="D439" s="3">
        <v>3</v>
      </c>
      <c r="E439" s="4">
        <v>4</v>
      </c>
    </row>
    <row r="440" spans="1:5" x14ac:dyDescent="0.25">
      <c r="A440">
        <v>439</v>
      </c>
      <c r="D440" s="3">
        <v>3</v>
      </c>
      <c r="E440" s="4">
        <v>4</v>
      </c>
    </row>
    <row r="441" spans="1:5" x14ac:dyDescent="0.25">
      <c r="A441">
        <v>440</v>
      </c>
      <c r="D441" s="3">
        <v>3</v>
      </c>
      <c r="E441" s="4">
        <v>4</v>
      </c>
    </row>
    <row r="442" spans="1:5" x14ac:dyDescent="0.25">
      <c r="A442">
        <v>441</v>
      </c>
      <c r="D442" s="3">
        <v>3</v>
      </c>
    </row>
    <row r="443" spans="1:5" x14ac:dyDescent="0.25">
      <c r="A443">
        <v>442</v>
      </c>
      <c r="C443" s="2">
        <v>2</v>
      </c>
      <c r="D443" s="3">
        <v>3</v>
      </c>
    </row>
    <row r="444" spans="1:5" x14ac:dyDescent="0.25">
      <c r="A444">
        <v>443</v>
      </c>
      <c r="C444" s="2">
        <v>2</v>
      </c>
      <c r="D444" s="3">
        <v>3</v>
      </c>
    </row>
    <row r="445" spans="1:5" x14ac:dyDescent="0.25">
      <c r="A445">
        <v>444</v>
      </c>
      <c r="C445" s="2">
        <v>2</v>
      </c>
      <c r="D445" s="3">
        <v>3</v>
      </c>
    </row>
    <row r="446" spans="1:5" x14ac:dyDescent="0.25">
      <c r="A446">
        <v>445</v>
      </c>
      <c r="C446" s="2">
        <v>2</v>
      </c>
      <c r="D446" s="3">
        <v>3</v>
      </c>
    </row>
    <row r="447" spans="1:5" x14ac:dyDescent="0.25">
      <c r="A447">
        <v>446</v>
      </c>
      <c r="C447" s="2">
        <v>2</v>
      </c>
      <c r="D447" s="3">
        <v>3</v>
      </c>
    </row>
    <row r="448" spans="1:5" x14ac:dyDescent="0.25">
      <c r="A448">
        <v>447</v>
      </c>
      <c r="C448" s="2">
        <v>2</v>
      </c>
      <c r="D448" s="3">
        <v>3</v>
      </c>
    </row>
    <row r="449" spans="1:6" x14ac:dyDescent="0.25">
      <c r="A449">
        <v>448</v>
      </c>
      <c r="C449" s="2">
        <v>2</v>
      </c>
    </row>
    <row r="450" spans="1:6" x14ac:dyDescent="0.25">
      <c r="A450">
        <v>449</v>
      </c>
      <c r="C450" s="2">
        <v>2</v>
      </c>
    </row>
    <row r="451" spans="1:6" x14ac:dyDescent="0.25">
      <c r="A451">
        <v>450</v>
      </c>
      <c r="C451" s="2">
        <v>2</v>
      </c>
    </row>
    <row r="452" spans="1:6" x14ac:dyDescent="0.25">
      <c r="A452">
        <v>451</v>
      </c>
      <c r="B452" s="5">
        <v>1</v>
      </c>
      <c r="C452" s="2">
        <v>2</v>
      </c>
    </row>
    <row r="453" spans="1:6" x14ac:dyDescent="0.25">
      <c r="A453">
        <v>452</v>
      </c>
      <c r="B453" s="5">
        <v>1</v>
      </c>
      <c r="C453" s="2">
        <v>2</v>
      </c>
    </row>
    <row r="454" spans="1:6" x14ac:dyDescent="0.25">
      <c r="A454">
        <v>453</v>
      </c>
      <c r="B454" s="5">
        <v>1</v>
      </c>
      <c r="C454" s="2">
        <v>2</v>
      </c>
    </row>
    <row r="455" spans="1:6" x14ac:dyDescent="0.25">
      <c r="A455">
        <v>454</v>
      </c>
      <c r="B455" s="5">
        <v>1</v>
      </c>
    </row>
    <row r="456" spans="1:6" x14ac:dyDescent="0.25">
      <c r="A456">
        <v>455</v>
      </c>
      <c r="B456" s="5">
        <v>1</v>
      </c>
      <c r="F456" t="s">
        <v>22</v>
      </c>
    </row>
    <row r="457" spans="1:6" x14ac:dyDescent="0.25">
      <c r="A457">
        <v>456</v>
      </c>
    </row>
    <row r="458" spans="1:6" x14ac:dyDescent="0.25">
      <c r="A458">
        <v>457</v>
      </c>
      <c r="F458" t="s">
        <v>22</v>
      </c>
    </row>
    <row r="459" spans="1:6" x14ac:dyDescent="0.25">
      <c r="A459">
        <v>458</v>
      </c>
      <c r="C459" s="2">
        <v>2</v>
      </c>
      <c r="D459" s="3">
        <v>3</v>
      </c>
    </row>
    <row r="460" spans="1:6" x14ac:dyDescent="0.25">
      <c r="A460">
        <v>459</v>
      </c>
      <c r="C460" s="2">
        <v>2</v>
      </c>
      <c r="D460" s="3">
        <v>3</v>
      </c>
    </row>
    <row r="461" spans="1:6" x14ac:dyDescent="0.25">
      <c r="A461">
        <v>460</v>
      </c>
      <c r="C461" s="2">
        <v>2</v>
      </c>
      <c r="D461" s="3">
        <v>3</v>
      </c>
    </row>
    <row r="462" spans="1:6" x14ac:dyDescent="0.25">
      <c r="A462">
        <v>461</v>
      </c>
      <c r="C462" s="2">
        <v>2</v>
      </c>
      <c r="D462" s="3">
        <v>3</v>
      </c>
    </row>
    <row r="463" spans="1:6" x14ac:dyDescent="0.25">
      <c r="A463">
        <v>462</v>
      </c>
      <c r="C463" s="2">
        <v>2</v>
      </c>
      <c r="D463" s="3">
        <v>3</v>
      </c>
    </row>
    <row r="464" spans="1:6" x14ac:dyDescent="0.25">
      <c r="A464">
        <v>463</v>
      </c>
      <c r="C464" s="2">
        <v>2</v>
      </c>
      <c r="D464" s="3">
        <v>3</v>
      </c>
    </row>
    <row r="465" spans="1:5" x14ac:dyDescent="0.25">
      <c r="A465">
        <v>464</v>
      </c>
      <c r="C465" s="2">
        <v>2</v>
      </c>
      <c r="D465" s="3">
        <v>3</v>
      </c>
    </row>
    <row r="466" spans="1:5" x14ac:dyDescent="0.25">
      <c r="A466">
        <v>465</v>
      </c>
      <c r="C466" s="2">
        <v>2</v>
      </c>
      <c r="D466" s="3">
        <v>3</v>
      </c>
    </row>
    <row r="467" spans="1:5" x14ac:dyDescent="0.25">
      <c r="A467">
        <v>466</v>
      </c>
      <c r="C467" s="2">
        <v>2</v>
      </c>
      <c r="D467" s="3">
        <v>3</v>
      </c>
    </row>
    <row r="468" spans="1:5" x14ac:dyDescent="0.25">
      <c r="A468">
        <v>467</v>
      </c>
      <c r="C468" s="2">
        <v>2</v>
      </c>
      <c r="D468" s="3">
        <v>3</v>
      </c>
    </row>
    <row r="469" spans="1:5" x14ac:dyDescent="0.25">
      <c r="A469">
        <v>468</v>
      </c>
      <c r="C469" s="2">
        <v>2</v>
      </c>
      <c r="D469" s="3">
        <v>3</v>
      </c>
      <c r="E469" s="4">
        <v>4</v>
      </c>
    </row>
    <row r="470" spans="1:5" x14ac:dyDescent="0.25">
      <c r="A470">
        <v>469</v>
      </c>
      <c r="C470" s="2">
        <v>2</v>
      </c>
      <c r="D470" s="3">
        <v>3</v>
      </c>
      <c r="E470" s="4">
        <v>4</v>
      </c>
    </row>
    <row r="471" spans="1:5" x14ac:dyDescent="0.25">
      <c r="A471">
        <v>470</v>
      </c>
      <c r="D471" s="3">
        <v>3</v>
      </c>
      <c r="E471" s="4">
        <v>4</v>
      </c>
    </row>
    <row r="472" spans="1:5" x14ac:dyDescent="0.25">
      <c r="A472">
        <v>471</v>
      </c>
      <c r="D472" s="3">
        <v>3</v>
      </c>
      <c r="E472" s="4">
        <v>4</v>
      </c>
    </row>
    <row r="473" spans="1:5" x14ac:dyDescent="0.25">
      <c r="A473">
        <v>472</v>
      </c>
      <c r="D473" s="3">
        <v>3</v>
      </c>
      <c r="E473" s="4">
        <v>4</v>
      </c>
    </row>
    <row r="474" spans="1:5" x14ac:dyDescent="0.25">
      <c r="A474">
        <v>473</v>
      </c>
      <c r="E474" s="4">
        <v>4</v>
      </c>
    </row>
    <row r="475" spans="1:5" x14ac:dyDescent="0.25">
      <c r="A475">
        <v>474</v>
      </c>
      <c r="E475" s="4">
        <v>4</v>
      </c>
    </row>
    <row r="476" spans="1:5" x14ac:dyDescent="0.25">
      <c r="A476">
        <v>475</v>
      </c>
      <c r="E476" s="4">
        <v>4</v>
      </c>
    </row>
    <row r="477" spans="1:5" x14ac:dyDescent="0.25">
      <c r="A477">
        <v>476</v>
      </c>
      <c r="E477" s="4">
        <v>4</v>
      </c>
    </row>
    <row r="478" spans="1:5" x14ac:dyDescent="0.25">
      <c r="A478">
        <v>477</v>
      </c>
      <c r="B478" s="5">
        <v>1</v>
      </c>
      <c r="E478" s="4">
        <v>4</v>
      </c>
    </row>
    <row r="479" spans="1:5" x14ac:dyDescent="0.25">
      <c r="A479">
        <v>478</v>
      </c>
      <c r="B479" s="5">
        <v>1</v>
      </c>
      <c r="E479" s="4">
        <v>4</v>
      </c>
    </row>
    <row r="480" spans="1:5" x14ac:dyDescent="0.25">
      <c r="A480">
        <v>479</v>
      </c>
      <c r="B480" s="5">
        <v>1</v>
      </c>
      <c r="E480" s="4">
        <v>4</v>
      </c>
    </row>
    <row r="481" spans="1:5" x14ac:dyDescent="0.25">
      <c r="A481">
        <v>480</v>
      </c>
      <c r="B481" s="5">
        <v>1</v>
      </c>
    </row>
    <row r="482" spans="1:5" x14ac:dyDescent="0.25">
      <c r="A482">
        <v>481</v>
      </c>
      <c r="B482" s="5">
        <v>1</v>
      </c>
    </row>
    <row r="483" spans="1:5" x14ac:dyDescent="0.25">
      <c r="A483">
        <v>482</v>
      </c>
      <c r="B483" s="5">
        <v>1</v>
      </c>
    </row>
    <row r="484" spans="1:5" x14ac:dyDescent="0.25">
      <c r="A484">
        <v>483</v>
      </c>
      <c r="B484" s="5">
        <v>1</v>
      </c>
    </row>
    <row r="485" spans="1:5" x14ac:dyDescent="0.25">
      <c r="A485">
        <v>484</v>
      </c>
      <c r="B485" s="5">
        <v>1</v>
      </c>
    </row>
    <row r="486" spans="1:5" x14ac:dyDescent="0.25">
      <c r="A486">
        <v>485</v>
      </c>
      <c r="B486" s="5">
        <v>1</v>
      </c>
    </row>
    <row r="487" spans="1:5" x14ac:dyDescent="0.25">
      <c r="A487">
        <v>486</v>
      </c>
      <c r="B487" s="5">
        <v>1</v>
      </c>
    </row>
    <row r="488" spans="1:5" x14ac:dyDescent="0.25">
      <c r="A488">
        <v>487</v>
      </c>
      <c r="B488" s="5">
        <v>1</v>
      </c>
      <c r="C488" s="2">
        <v>2</v>
      </c>
    </row>
    <row r="489" spans="1:5" x14ac:dyDescent="0.25">
      <c r="A489">
        <v>488</v>
      </c>
      <c r="B489" s="5">
        <v>1</v>
      </c>
      <c r="C489" s="2">
        <v>2</v>
      </c>
      <c r="D489" s="3">
        <v>3</v>
      </c>
    </row>
    <row r="490" spans="1:5" x14ac:dyDescent="0.25">
      <c r="A490">
        <v>489</v>
      </c>
      <c r="C490" s="2">
        <v>2</v>
      </c>
      <c r="D490" s="3">
        <v>3</v>
      </c>
    </row>
    <row r="491" spans="1:5" x14ac:dyDescent="0.25">
      <c r="A491">
        <v>490</v>
      </c>
      <c r="C491" s="2">
        <v>2</v>
      </c>
      <c r="D491" s="3">
        <v>3</v>
      </c>
    </row>
    <row r="492" spans="1:5" x14ac:dyDescent="0.25">
      <c r="A492">
        <v>491</v>
      </c>
      <c r="C492" s="2">
        <v>2</v>
      </c>
      <c r="D492" s="3">
        <v>3</v>
      </c>
    </row>
    <row r="493" spans="1:5" x14ac:dyDescent="0.25">
      <c r="A493">
        <v>492</v>
      </c>
      <c r="C493" s="2">
        <v>2</v>
      </c>
      <c r="D493" s="3">
        <v>3</v>
      </c>
    </row>
    <row r="494" spans="1:5" x14ac:dyDescent="0.25">
      <c r="A494">
        <v>493</v>
      </c>
      <c r="C494" s="2">
        <v>2</v>
      </c>
      <c r="D494" s="3">
        <v>3</v>
      </c>
      <c r="E494" s="4">
        <v>4</v>
      </c>
    </row>
    <row r="495" spans="1:5" x14ac:dyDescent="0.25">
      <c r="A495">
        <v>494</v>
      </c>
      <c r="C495" s="2">
        <v>2</v>
      </c>
      <c r="D495" s="3">
        <v>3</v>
      </c>
      <c r="E495" s="4">
        <v>4</v>
      </c>
    </row>
    <row r="496" spans="1:5" x14ac:dyDescent="0.25">
      <c r="A496">
        <v>495</v>
      </c>
      <c r="C496" s="2">
        <v>2</v>
      </c>
      <c r="D496" s="3">
        <v>3</v>
      </c>
      <c r="E496" s="4">
        <v>4</v>
      </c>
    </row>
    <row r="497" spans="1:5" x14ac:dyDescent="0.25">
      <c r="A497">
        <v>496</v>
      </c>
      <c r="C497" s="2">
        <v>2</v>
      </c>
      <c r="D497" s="3">
        <v>3</v>
      </c>
      <c r="E497" s="4">
        <v>4</v>
      </c>
    </row>
    <row r="498" spans="1:5" x14ac:dyDescent="0.25">
      <c r="A498">
        <v>497</v>
      </c>
      <c r="D498" s="3">
        <v>3</v>
      </c>
      <c r="E498" s="4">
        <v>4</v>
      </c>
    </row>
    <row r="499" spans="1:5" x14ac:dyDescent="0.25">
      <c r="A499">
        <v>498</v>
      </c>
      <c r="D499" s="3">
        <v>3</v>
      </c>
      <c r="E499" s="4">
        <v>4</v>
      </c>
    </row>
    <row r="500" spans="1:5" x14ac:dyDescent="0.25">
      <c r="A500">
        <v>499</v>
      </c>
      <c r="E500" s="4">
        <v>4</v>
      </c>
    </row>
    <row r="501" spans="1:5" x14ac:dyDescent="0.25">
      <c r="A501">
        <v>500</v>
      </c>
      <c r="E501" s="4">
        <v>4</v>
      </c>
    </row>
    <row r="502" spans="1:5" x14ac:dyDescent="0.25">
      <c r="A502">
        <v>501</v>
      </c>
      <c r="E502" s="4">
        <v>4</v>
      </c>
    </row>
    <row r="503" spans="1:5" x14ac:dyDescent="0.25">
      <c r="A503">
        <v>502</v>
      </c>
      <c r="E503" s="4">
        <v>4</v>
      </c>
    </row>
    <row r="504" spans="1:5" x14ac:dyDescent="0.25">
      <c r="A504">
        <v>503</v>
      </c>
      <c r="E504" s="4">
        <v>4</v>
      </c>
    </row>
    <row r="505" spans="1:5" x14ac:dyDescent="0.25">
      <c r="A505">
        <v>504</v>
      </c>
      <c r="B505" s="5">
        <v>1</v>
      </c>
    </row>
    <row r="506" spans="1:5" x14ac:dyDescent="0.25">
      <c r="A506">
        <v>505</v>
      </c>
      <c r="B506" s="5">
        <v>1</v>
      </c>
    </row>
    <row r="507" spans="1:5" x14ac:dyDescent="0.25">
      <c r="A507">
        <v>506</v>
      </c>
      <c r="B507" s="5">
        <v>1</v>
      </c>
    </row>
    <row r="508" spans="1:5" x14ac:dyDescent="0.25">
      <c r="A508">
        <v>507</v>
      </c>
      <c r="B508" s="5">
        <v>1</v>
      </c>
    </row>
    <row r="509" spans="1:5" x14ac:dyDescent="0.25">
      <c r="A509">
        <v>508</v>
      </c>
      <c r="B509" s="5">
        <v>1</v>
      </c>
    </row>
    <row r="510" spans="1:5" x14ac:dyDescent="0.25">
      <c r="A510">
        <v>509</v>
      </c>
      <c r="B510" s="5">
        <v>1</v>
      </c>
    </row>
    <row r="511" spans="1:5" x14ac:dyDescent="0.25">
      <c r="A511">
        <v>510</v>
      </c>
      <c r="B511" s="5">
        <v>1</v>
      </c>
    </row>
    <row r="512" spans="1:5" x14ac:dyDescent="0.25">
      <c r="A512">
        <v>511</v>
      </c>
      <c r="B512" s="5">
        <v>1</v>
      </c>
    </row>
    <row r="513" spans="1:4" x14ac:dyDescent="0.25">
      <c r="A513">
        <v>512</v>
      </c>
      <c r="B513" s="5">
        <v>1</v>
      </c>
    </row>
    <row r="514" spans="1:4" x14ac:dyDescent="0.25">
      <c r="A514">
        <v>513</v>
      </c>
      <c r="B514" s="5">
        <v>1</v>
      </c>
    </row>
    <row r="515" spans="1:4" x14ac:dyDescent="0.25">
      <c r="A515">
        <v>514</v>
      </c>
      <c r="D515" s="3">
        <v>3</v>
      </c>
    </row>
    <row r="516" spans="1:4" x14ac:dyDescent="0.25">
      <c r="A516">
        <v>515</v>
      </c>
      <c r="D516" s="3">
        <v>3</v>
      </c>
    </row>
    <row r="517" spans="1:4" x14ac:dyDescent="0.25">
      <c r="A517">
        <v>516</v>
      </c>
      <c r="D517" s="3">
        <v>3</v>
      </c>
    </row>
    <row r="518" spans="1:4" x14ac:dyDescent="0.25">
      <c r="A518">
        <v>517</v>
      </c>
      <c r="D518" s="3">
        <v>3</v>
      </c>
    </row>
    <row r="519" spans="1:4" x14ac:dyDescent="0.25">
      <c r="A519">
        <v>518</v>
      </c>
      <c r="C519" s="2">
        <v>2</v>
      </c>
      <c r="D519" s="3">
        <v>3</v>
      </c>
    </row>
    <row r="520" spans="1:4" x14ac:dyDescent="0.25">
      <c r="A520">
        <v>519</v>
      </c>
      <c r="C520" s="2">
        <v>2</v>
      </c>
      <c r="D520" s="3">
        <v>3</v>
      </c>
    </row>
    <row r="521" spans="1:4" x14ac:dyDescent="0.25">
      <c r="A521">
        <v>520</v>
      </c>
      <c r="C521" s="2">
        <v>2</v>
      </c>
      <c r="D521" s="3">
        <v>3</v>
      </c>
    </row>
    <row r="522" spans="1:4" x14ac:dyDescent="0.25">
      <c r="A522">
        <v>521</v>
      </c>
      <c r="C522" s="2">
        <v>2</v>
      </c>
      <c r="D522" s="3">
        <v>3</v>
      </c>
    </row>
    <row r="523" spans="1:4" x14ac:dyDescent="0.25">
      <c r="A523">
        <v>522</v>
      </c>
      <c r="C523" s="2">
        <v>2</v>
      </c>
      <c r="D523" s="3">
        <v>3</v>
      </c>
    </row>
    <row r="524" spans="1:4" x14ac:dyDescent="0.25">
      <c r="A524">
        <v>523</v>
      </c>
      <c r="C524" s="2">
        <v>2</v>
      </c>
      <c r="D524" s="3">
        <v>3</v>
      </c>
    </row>
    <row r="525" spans="1:4" x14ac:dyDescent="0.25">
      <c r="A525">
        <v>524</v>
      </c>
      <c r="C525" s="2">
        <v>2</v>
      </c>
    </row>
    <row r="526" spans="1:4" x14ac:dyDescent="0.25">
      <c r="A526">
        <v>525</v>
      </c>
      <c r="C526" s="2">
        <v>2</v>
      </c>
    </row>
    <row r="527" spans="1:4" x14ac:dyDescent="0.25">
      <c r="A527">
        <v>526</v>
      </c>
      <c r="C527" s="2">
        <v>2</v>
      </c>
    </row>
    <row r="528" spans="1:4" x14ac:dyDescent="0.25">
      <c r="A528">
        <v>527</v>
      </c>
      <c r="B528" s="5">
        <v>1</v>
      </c>
      <c r="C528" s="2">
        <v>2</v>
      </c>
    </row>
    <row r="529" spans="1:5" x14ac:dyDescent="0.25">
      <c r="A529">
        <v>528</v>
      </c>
      <c r="B529" s="5">
        <v>1</v>
      </c>
    </row>
    <row r="530" spans="1:5" x14ac:dyDescent="0.25">
      <c r="A530">
        <v>529</v>
      </c>
      <c r="B530" s="5">
        <v>1</v>
      </c>
      <c r="E530" s="4">
        <v>4</v>
      </c>
    </row>
    <row r="531" spans="1:5" x14ac:dyDescent="0.25">
      <c r="A531">
        <v>530</v>
      </c>
      <c r="B531" s="5">
        <v>1</v>
      </c>
      <c r="E531" s="4">
        <v>4</v>
      </c>
    </row>
    <row r="532" spans="1:5" x14ac:dyDescent="0.25">
      <c r="A532">
        <v>531</v>
      </c>
      <c r="B532" s="5">
        <v>1</v>
      </c>
      <c r="E532" s="4">
        <v>4</v>
      </c>
    </row>
    <row r="533" spans="1:5" x14ac:dyDescent="0.25">
      <c r="A533">
        <v>532</v>
      </c>
      <c r="B533" s="5">
        <v>1</v>
      </c>
      <c r="E533" s="4">
        <v>4</v>
      </c>
    </row>
    <row r="534" spans="1:5" x14ac:dyDescent="0.25">
      <c r="A534">
        <v>533</v>
      </c>
      <c r="B534" s="5">
        <v>1</v>
      </c>
      <c r="E534" s="4">
        <v>4</v>
      </c>
    </row>
    <row r="535" spans="1:5" x14ac:dyDescent="0.25">
      <c r="A535">
        <v>534</v>
      </c>
      <c r="B535" s="5">
        <v>1</v>
      </c>
      <c r="E535" s="4">
        <v>4</v>
      </c>
    </row>
    <row r="536" spans="1:5" x14ac:dyDescent="0.25">
      <c r="A536">
        <v>535</v>
      </c>
      <c r="B536" s="5">
        <v>1</v>
      </c>
      <c r="D536" s="3">
        <v>3</v>
      </c>
      <c r="E536" s="4">
        <v>4</v>
      </c>
    </row>
    <row r="537" spans="1:5" x14ac:dyDescent="0.25">
      <c r="A537">
        <v>536</v>
      </c>
      <c r="B537" s="5">
        <v>1</v>
      </c>
      <c r="D537" s="3">
        <v>3</v>
      </c>
      <c r="E537" s="4">
        <v>4</v>
      </c>
    </row>
    <row r="538" spans="1:5" x14ac:dyDescent="0.25">
      <c r="A538">
        <v>537</v>
      </c>
      <c r="D538" s="3">
        <v>3</v>
      </c>
      <c r="E538" s="4">
        <v>4</v>
      </c>
    </row>
    <row r="539" spans="1:5" x14ac:dyDescent="0.25">
      <c r="A539">
        <v>538</v>
      </c>
      <c r="D539" s="3">
        <v>3</v>
      </c>
      <c r="E539" s="4">
        <v>4</v>
      </c>
    </row>
    <row r="540" spans="1:5" x14ac:dyDescent="0.25">
      <c r="A540">
        <v>539</v>
      </c>
      <c r="D540" s="3">
        <v>3</v>
      </c>
    </row>
    <row r="541" spans="1:5" x14ac:dyDescent="0.25">
      <c r="A541">
        <v>540</v>
      </c>
      <c r="D541" s="3">
        <v>3</v>
      </c>
    </row>
    <row r="542" spans="1:5" x14ac:dyDescent="0.25">
      <c r="A542">
        <v>541</v>
      </c>
      <c r="D542" s="3">
        <v>3</v>
      </c>
    </row>
    <row r="543" spans="1:5" x14ac:dyDescent="0.25">
      <c r="A543">
        <v>542</v>
      </c>
      <c r="C543" s="2">
        <v>2</v>
      </c>
      <c r="D543" s="3">
        <v>3</v>
      </c>
    </row>
    <row r="544" spans="1:5" x14ac:dyDescent="0.25">
      <c r="A544">
        <v>543</v>
      </c>
      <c r="C544" s="2">
        <v>2</v>
      </c>
      <c r="D544" s="3">
        <v>3</v>
      </c>
    </row>
    <row r="545" spans="1:5" x14ac:dyDescent="0.25">
      <c r="A545">
        <v>544</v>
      </c>
      <c r="C545" s="2">
        <v>2</v>
      </c>
      <c r="D545" s="3">
        <v>3</v>
      </c>
    </row>
    <row r="546" spans="1:5" x14ac:dyDescent="0.25">
      <c r="A546">
        <v>545</v>
      </c>
      <c r="C546" s="2">
        <v>2</v>
      </c>
      <c r="D546" s="3">
        <v>3</v>
      </c>
    </row>
    <row r="547" spans="1:5" x14ac:dyDescent="0.25">
      <c r="A547">
        <v>546</v>
      </c>
      <c r="C547" s="2">
        <v>2</v>
      </c>
    </row>
    <row r="548" spans="1:5" x14ac:dyDescent="0.25">
      <c r="A548">
        <v>547</v>
      </c>
      <c r="C548" s="2">
        <v>2</v>
      </c>
    </row>
    <row r="549" spans="1:5" x14ac:dyDescent="0.25">
      <c r="A549">
        <v>548</v>
      </c>
      <c r="C549" s="2">
        <v>2</v>
      </c>
    </row>
    <row r="550" spans="1:5" x14ac:dyDescent="0.25">
      <c r="A550">
        <v>549</v>
      </c>
      <c r="C550" s="2">
        <v>2</v>
      </c>
    </row>
    <row r="551" spans="1:5" x14ac:dyDescent="0.25">
      <c r="A551">
        <v>550</v>
      </c>
      <c r="C551" s="2">
        <v>2</v>
      </c>
    </row>
    <row r="552" spans="1:5" x14ac:dyDescent="0.25">
      <c r="A552">
        <v>551</v>
      </c>
      <c r="C552" s="2">
        <v>2</v>
      </c>
    </row>
    <row r="553" spans="1:5" x14ac:dyDescent="0.25">
      <c r="A553">
        <v>552</v>
      </c>
      <c r="B553" s="5">
        <v>1</v>
      </c>
    </row>
    <row r="554" spans="1:5" x14ac:dyDescent="0.25">
      <c r="A554">
        <v>553</v>
      </c>
      <c r="B554" s="5">
        <v>1</v>
      </c>
    </row>
    <row r="555" spans="1:5" x14ac:dyDescent="0.25">
      <c r="A555">
        <v>554</v>
      </c>
      <c r="B555" s="5">
        <v>1</v>
      </c>
      <c r="E555" s="4">
        <v>4</v>
      </c>
    </row>
    <row r="556" spans="1:5" x14ac:dyDescent="0.25">
      <c r="A556">
        <v>555</v>
      </c>
      <c r="B556" s="5">
        <v>1</v>
      </c>
      <c r="E556" s="4">
        <v>4</v>
      </c>
    </row>
    <row r="557" spans="1:5" x14ac:dyDescent="0.25">
      <c r="A557">
        <v>556</v>
      </c>
      <c r="B557" s="5">
        <v>1</v>
      </c>
      <c r="E557" s="4">
        <v>4</v>
      </c>
    </row>
    <row r="558" spans="1:5" x14ac:dyDescent="0.25">
      <c r="A558">
        <v>557</v>
      </c>
      <c r="B558" s="5">
        <v>1</v>
      </c>
      <c r="E558" s="4">
        <v>4</v>
      </c>
    </row>
    <row r="559" spans="1:5" x14ac:dyDescent="0.25">
      <c r="A559">
        <v>558</v>
      </c>
      <c r="B559" s="5">
        <v>1</v>
      </c>
      <c r="E559" s="4">
        <v>4</v>
      </c>
    </row>
    <row r="560" spans="1:5" x14ac:dyDescent="0.25">
      <c r="A560">
        <v>559</v>
      </c>
      <c r="B560" s="5">
        <v>1</v>
      </c>
      <c r="E560" s="4">
        <v>4</v>
      </c>
    </row>
    <row r="561" spans="1:5" x14ac:dyDescent="0.25">
      <c r="A561">
        <v>560</v>
      </c>
      <c r="B561" s="5">
        <v>1</v>
      </c>
      <c r="E561" s="4">
        <v>4</v>
      </c>
    </row>
    <row r="562" spans="1:5" x14ac:dyDescent="0.25">
      <c r="A562">
        <v>561</v>
      </c>
      <c r="B562" s="5">
        <v>1</v>
      </c>
      <c r="E562" s="4">
        <v>4</v>
      </c>
    </row>
    <row r="563" spans="1:5" x14ac:dyDescent="0.25">
      <c r="A563">
        <v>562</v>
      </c>
      <c r="D563" s="3">
        <v>3</v>
      </c>
      <c r="E563" s="4">
        <v>4</v>
      </c>
    </row>
    <row r="564" spans="1:5" x14ac:dyDescent="0.25">
      <c r="A564">
        <v>563</v>
      </c>
      <c r="D564" s="3">
        <v>3</v>
      </c>
      <c r="E564" s="4">
        <v>4</v>
      </c>
    </row>
    <row r="565" spans="1:5" x14ac:dyDescent="0.25">
      <c r="A565">
        <v>564</v>
      </c>
      <c r="D565" s="3">
        <v>3</v>
      </c>
    </row>
    <row r="566" spans="1:5" x14ac:dyDescent="0.25">
      <c r="A566">
        <v>565</v>
      </c>
      <c r="D566" s="3">
        <v>3</v>
      </c>
    </row>
    <row r="567" spans="1:5" x14ac:dyDescent="0.25">
      <c r="A567">
        <v>566</v>
      </c>
      <c r="D567" s="3">
        <v>3</v>
      </c>
    </row>
    <row r="568" spans="1:5" x14ac:dyDescent="0.25">
      <c r="A568">
        <v>567</v>
      </c>
      <c r="C568" s="2">
        <v>2</v>
      </c>
      <c r="D568" s="3">
        <v>3</v>
      </c>
    </row>
    <row r="569" spans="1:5" x14ac:dyDescent="0.25">
      <c r="A569">
        <v>568</v>
      </c>
      <c r="C569" s="2">
        <v>2</v>
      </c>
      <c r="D569" s="3">
        <v>3</v>
      </c>
    </row>
    <row r="570" spans="1:5" x14ac:dyDescent="0.25">
      <c r="A570">
        <v>569</v>
      </c>
      <c r="C570" s="2">
        <v>2</v>
      </c>
      <c r="D570" s="3">
        <v>3</v>
      </c>
    </row>
    <row r="571" spans="1:5" x14ac:dyDescent="0.25">
      <c r="A571">
        <v>570</v>
      </c>
      <c r="C571" s="2">
        <v>2</v>
      </c>
    </row>
    <row r="572" spans="1:5" x14ac:dyDescent="0.25">
      <c r="A572">
        <v>571</v>
      </c>
      <c r="C572" s="2">
        <v>2</v>
      </c>
    </row>
    <row r="573" spans="1:5" x14ac:dyDescent="0.25">
      <c r="A573">
        <v>572</v>
      </c>
      <c r="C573" s="2">
        <v>2</v>
      </c>
    </row>
    <row r="574" spans="1:5" x14ac:dyDescent="0.25">
      <c r="A574">
        <v>573</v>
      </c>
      <c r="C574" s="2">
        <v>2</v>
      </c>
    </row>
    <row r="575" spans="1:5" x14ac:dyDescent="0.25">
      <c r="A575">
        <v>574</v>
      </c>
      <c r="C575" s="2">
        <v>2</v>
      </c>
    </row>
    <row r="576" spans="1:5" x14ac:dyDescent="0.25">
      <c r="A576">
        <v>575</v>
      </c>
      <c r="C576" s="2">
        <v>2</v>
      </c>
    </row>
    <row r="577" spans="1:5" x14ac:dyDescent="0.25">
      <c r="A577">
        <v>576</v>
      </c>
      <c r="B577" s="5">
        <v>1</v>
      </c>
      <c r="C577" s="2">
        <v>2</v>
      </c>
    </row>
    <row r="578" spans="1:5" x14ac:dyDescent="0.25">
      <c r="A578">
        <v>577</v>
      </c>
      <c r="B578" s="5">
        <v>1</v>
      </c>
    </row>
    <row r="579" spans="1:5" x14ac:dyDescent="0.25">
      <c r="A579">
        <v>578</v>
      </c>
      <c r="B579" s="5">
        <v>1</v>
      </c>
    </row>
    <row r="580" spans="1:5" x14ac:dyDescent="0.25">
      <c r="A580">
        <v>579</v>
      </c>
      <c r="B580" s="5">
        <v>1</v>
      </c>
      <c r="E580" s="4">
        <v>4</v>
      </c>
    </row>
    <row r="581" spans="1:5" x14ac:dyDescent="0.25">
      <c r="A581">
        <v>580</v>
      </c>
      <c r="B581" s="5">
        <v>1</v>
      </c>
      <c r="E581" s="4">
        <v>4</v>
      </c>
    </row>
    <row r="582" spans="1:5" x14ac:dyDescent="0.25">
      <c r="A582">
        <v>581</v>
      </c>
      <c r="B582" s="5">
        <v>1</v>
      </c>
      <c r="E582" s="4">
        <v>4</v>
      </c>
    </row>
    <row r="583" spans="1:5" x14ac:dyDescent="0.25">
      <c r="A583">
        <v>582</v>
      </c>
      <c r="B583" s="5">
        <v>1</v>
      </c>
      <c r="E583" s="4">
        <v>4</v>
      </c>
    </row>
    <row r="584" spans="1:5" x14ac:dyDescent="0.25">
      <c r="A584">
        <v>583</v>
      </c>
      <c r="B584" s="5">
        <v>1</v>
      </c>
      <c r="E584" s="4">
        <v>4</v>
      </c>
    </row>
    <row r="585" spans="1:5" x14ac:dyDescent="0.25">
      <c r="A585">
        <v>584</v>
      </c>
      <c r="B585" s="5">
        <v>1</v>
      </c>
      <c r="D585" s="3">
        <v>3</v>
      </c>
      <c r="E585" s="4">
        <v>4</v>
      </c>
    </row>
    <row r="586" spans="1:5" x14ac:dyDescent="0.25">
      <c r="A586">
        <v>585</v>
      </c>
      <c r="D586" s="3">
        <v>3</v>
      </c>
      <c r="E586" s="4">
        <v>4</v>
      </c>
    </row>
    <row r="587" spans="1:5" x14ac:dyDescent="0.25">
      <c r="A587">
        <v>586</v>
      </c>
      <c r="D587" s="3">
        <v>3</v>
      </c>
      <c r="E587" s="4">
        <v>4</v>
      </c>
    </row>
    <row r="588" spans="1:5" x14ac:dyDescent="0.25">
      <c r="A588">
        <v>587</v>
      </c>
      <c r="D588" s="3">
        <v>3</v>
      </c>
      <c r="E588" s="4">
        <v>4</v>
      </c>
    </row>
    <row r="589" spans="1:5" x14ac:dyDescent="0.25">
      <c r="A589">
        <v>588</v>
      </c>
      <c r="D589" s="3">
        <v>3</v>
      </c>
    </row>
    <row r="590" spans="1:5" x14ac:dyDescent="0.25">
      <c r="A590">
        <v>589</v>
      </c>
      <c r="D590" s="3">
        <v>3</v>
      </c>
    </row>
    <row r="591" spans="1:5" x14ac:dyDescent="0.25">
      <c r="A591">
        <v>590</v>
      </c>
      <c r="D591" s="3">
        <v>3</v>
      </c>
    </row>
    <row r="592" spans="1:5" x14ac:dyDescent="0.25">
      <c r="A592">
        <v>591</v>
      </c>
      <c r="C592" s="2">
        <v>2</v>
      </c>
      <c r="D592" s="3">
        <v>3</v>
      </c>
    </row>
    <row r="593" spans="1:5" x14ac:dyDescent="0.25">
      <c r="A593">
        <v>592</v>
      </c>
      <c r="C593" s="2">
        <v>2</v>
      </c>
      <c r="D593" s="3">
        <v>3</v>
      </c>
    </row>
    <row r="594" spans="1:5" x14ac:dyDescent="0.25">
      <c r="A594">
        <v>593</v>
      </c>
      <c r="C594" s="2">
        <v>2</v>
      </c>
    </row>
    <row r="595" spans="1:5" x14ac:dyDescent="0.25">
      <c r="A595">
        <v>594</v>
      </c>
      <c r="C595" s="2">
        <v>2</v>
      </c>
    </row>
    <row r="596" spans="1:5" x14ac:dyDescent="0.25">
      <c r="A596">
        <v>595</v>
      </c>
      <c r="C596" s="2">
        <v>2</v>
      </c>
    </row>
    <row r="597" spans="1:5" x14ac:dyDescent="0.25">
      <c r="A597">
        <v>596</v>
      </c>
      <c r="C597" s="2">
        <v>2</v>
      </c>
    </row>
    <row r="598" spans="1:5" x14ac:dyDescent="0.25">
      <c r="A598">
        <v>597</v>
      </c>
      <c r="C598" s="2">
        <v>2</v>
      </c>
    </row>
    <row r="599" spans="1:5" x14ac:dyDescent="0.25">
      <c r="A599">
        <v>598</v>
      </c>
      <c r="C599" s="2">
        <v>2</v>
      </c>
    </row>
    <row r="600" spans="1:5" x14ac:dyDescent="0.25">
      <c r="A600">
        <v>599</v>
      </c>
      <c r="C600" s="2">
        <v>2</v>
      </c>
    </row>
    <row r="601" spans="1:5" x14ac:dyDescent="0.25">
      <c r="A601">
        <v>600</v>
      </c>
      <c r="B601" s="5">
        <v>1</v>
      </c>
    </row>
    <row r="602" spans="1:5" x14ac:dyDescent="0.25">
      <c r="A602">
        <v>601</v>
      </c>
      <c r="B602" s="5">
        <v>1</v>
      </c>
    </row>
    <row r="603" spans="1:5" x14ac:dyDescent="0.25">
      <c r="A603">
        <v>602</v>
      </c>
      <c r="B603" s="5">
        <v>1</v>
      </c>
    </row>
    <row r="604" spans="1:5" x14ac:dyDescent="0.25">
      <c r="A604">
        <v>603</v>
      </c>
      <c r="B604" s="5">
        <v>1</v>
      </c>
    </row>
    <row r="605" spans="1:5" x14ac:dyDescent="0.25">
      <c r="A605">
        <v>604</v>
      </c>
      <c r="B605" s="5">
        <v>1</v>
      </c>
      <c r="E605" s="4">
        <v>4</v>
      </c>
    </row>
    <row r="606" spans="1:5" x14ac:dyDescent="0.25">
      <c r="A606">
        <v>605</v>
      </c>
      <c r="B606" s="5">
        <v>1</v>
      </c>
      <c r="E606" s="4">
        <v>4</v>
      </c>
    </row>
    <row r="607" spans="1:5" x14ac:dyDescent="0.25">
      <c r="A607">
        <v>606</v>
      </c>
      <c r="B607" s="5">
        <v>1</v>
      </c>
      <c r="E607" s="4">
        <v>4</v>
      </c>
    </row>
    <row r="608" spans="1:5" x14ac:dyDescent="0.25">
      <c r="A608">
        <v>607</v>
      </c>
      <c r="B608" s="5">
        <v>1</v>
      </c>
      <c r="D608" s="3">
        <v>3</v>
      </c>
      <c r="E608" s="4">
        <v>4</v>
      </c>
    </row>
    <row r="609" spans="1:5" x14ac:dyDescent="0.25">
      <c r="A609">
        <v>608</v>
      </c>
      <c r="D609" s="3">
        <v>3</v>
      </c>
      <c r="E609" s="4">
        <v>4</v>
      </c>
    </row>
    <row r="610" spans="1:5" x14ac:dyDescent="0.25">
      <c r="A610">
        <v>609</v>
      </c>
      <c r="D610" s="3">
        <v>3</v>
      </c>
      <c r="E610" s="4">
        <v>4</v>
      </c>
    </row>
    <row r="611" spans="1:5" x14ac:dyDescent="0.25">
      <c r="A611">
        <v>610</v>
      </c>
      <c r="D611" s="3">
        <v>3</v>
      </c>
      <c r="E611" s="4">
        <v>4</v>
      </c>
    </row>
    <row r="612" spans="1:5" x14ac:dyDescent="0.25">
      <c r="A612">
        <v>611</v>
      </c>
      <c r="D612" s="3">
        <v>3</v>
      </c>
      <c r="E612" s="4">
        <v>4</v>
      </c>
    </row>
    <row r="613" spans="1:5" x14ac:dyDescent="0.25">
      <c r="A613">
        <v>612</v>
      </c>
      <c r="D613" s="3">
        <v>3</v>
      </c>
    </row>
    <row r="614" spans="1:5" x14ac:dyDescent="0.25">
      <c r="A614">
        <v>613</v>
      </c>
      <c r="D614" s="3">
        <v>3</v>
      </c>
    </row>
    <row r="615" spans="1:5" x14ac:dyDescent="0.25">
      <c r="A615">
        <v>614</v>
      </c>
      <c r="C615" s="2">
        <v>2</v>
      </c>
      <c r="D615" s="3">
        <v>3</v>
      </c>
    </row>
    <row r="616" spans="1:5" x14ac:dyDescent="0.25">
      <c r="A616">
        <v>615</v>
      </c>
      <c r="C616" s="2">
        <v>2</v>
      </c>
      <c r="D616" s="3">
        <v>3</v>
      </c>
    </row>
    <row r="617" spans="1:5" x14ac:dyDescent="0.25">
      <c r="A617">
        <v>616</v>
      </c>
      <c r="C617" s="2">
        <v>2</v>
      </c>
    </row>
    <row r="618" spans="1:5" x14ac:dyDescent="0.25">
      <c r="A618">
        <v>617</v>
      </c>
      <c r="C618" s="2">
        <v>2</v>
      </c>
    </row>
    <row r="619" spans="1:5" x14ac:dyDescent="0.25">
      <c r="A619">
        <v>618</v>
      </c>
      <c r="C619" s="2">
        <v>2</v>
      </c>
    </row>
    <row r="620" spans="1:5" x14ac:dyDescent="0.25">
      <c r="A620">
        <v>619</v>
      </c>
      <c r="C620" s="2">
        <v>2</v>
      </c>
    </row>
    <row r="621" spans="1:5" x14ac:dyDescent="0.25">
      <c r="A621">
        <v>620</v>
      </c>
      <c r="C621" s="2">
        <v>2</v>
      </c>
    </row>
    <row r="622" spans="1:5" x14ac:dyDescent="0.25">
      <c r="A622">
        <v>621</v>
      </c>
      <c r="B622" s="5">
        <v>1</v>
      </c>
      <c r="C622" s="2">
        <v>2</v>
      </c>
    </row>
    <row r="623" spans="1:5" x14ac:dyDescent="0.25">
      <c r="A623">
        <v>622</v>
      </c>
      <c r="B623" s="5">
        <v>1</v>
      </c>
      <c r="C623" s="2">
        <v>2</v>
      </c>
    </row>
    <row r="624" spans="1:5" x14ac:dyDescent="0.25">
      <c r="A624">
        <v>623</v>
      </c>
      <c r="B624" s="5">
        <v>1</v>
      </c>
      <c r="C624" s="2">
        <v>2</v>
      </c>
    </row>
    <row r="625" spans="1:5" x14ac:dyDescent="0.25">
      <c r="A625">
        <v>624</v>
      </c>
      <c r="B625" s="5">
        <v>1</v>
      </c>
    </row>
    <row r="626" spans="1:5" x14ac:dyDescent="0.25">
      <c r="A626">
        <v>625</v>
      </c>
      <c r="B626" s="5">
        <v>1</v>
      </c>
    </row>
    <row r="627" spans="1:5" x14ac:dyDescent="0.25">
      <c r="A627">
        <v>626</v>
      </c>
      <c r="B627" s="5">
        <v>1</v>
      </c>
    </row>
    <row r="628" spans="1:5" x14ac:dyDescent="0.25">
      <c r="A628">
        <v>627</v>
      </c>
      <c r="B628" s="5">
        <v>1</v>
      </c>
      <c r="E628" s="4">
        <v>4</v>
      </c>
    </row>
    <row r="629" spans="1:5" x14ac:dyDescent="0.25">
      <c r="A629">
        <v>628</v>
      </c>
      <c r="B629" s="5">
        <v>1</v>
      </c>
      <c r="E629" s="4">
        <v>4</v>
      </c>
    </row>
    <row r="630" spans="1:5" x14ac:dyDescent="0.25">
      <c r="A630">
        <v>629</v>
      </c>
      <c r="B630" s="5">
        <v>1</v>
      </c>
      <c r="D630" s="3">
        <v>3</v>
      </c>
      <c r="E630" s="4">
        <v>4</v>
      </c>
    </row>
    <row r="631" spans="1:5" x14ac:dyDescent="0.25">
      <c r="A631">
        <v>630</v>
      </c>
      <c r="D631" s="3">
        <v>3</v>
      </c>
      <c r="E631" s="4">
        <v>4</v>
      </c>
    </row>
    <row r="632" spans="1:5" x14ac:dyDescent="0.25">
      <c r="A632">
        <v>631</v>
      </c>
      <c r="D632" s="3">
        <v>3</v>
      </c>
      <c r="E632" s="4">
        <v>4</v>
      </c>
    </row>
    <row r="633" spans="1:5" x14ac:dyDescent="0.25">
      <c r="A633">
        <v>632</v>
      </c>
      <c r="D633" s="3">
        <v>3</v>
      </c>
      <c r="E633" s="4">
        <v>4</v>
      </c>
    </row>
    <row r="634" spans="1:5" x14ac:dyDescent="0.25">
      <c r="A634">
        <v>633</v>
      </c>
      <c r="D634" s="3">
        <v>3</v>
      </c>
      <c r="E634" s="4">
        <v>4</v>
      </c>
    </row>
    <row r="635" spans="1:5" x14ac:dyDescent="0.25">
      <c r="A635">
        <v>634</v>
      </c>
      <c r="D635" s="3">
        <v>3</v>
      </c>
      <c r="E635" s="4">
        <v>4</v>
      </c>
    </row>
    <row r="636" spans="1:5" x14ac:dyDescent="0.25">
      <c r="A636">
        <v>635</v>
      </c>
      <c r="D636" s="3">
        <v>3</v>
      </c>
      <c r="E636" s="4">
        <v>4</v>
      </c>
    </row>
    <row r="637" spans="1:5" x14ac:dyDescent="0.25">
      <c r="A637">
        <v>636</v>
      </c>
      <c r="D637" s="3">
        <v>3</v>
      </c>
    </row>
    <row r="638" spans="1:5" x14ac:dyDescent="0.25">
      <c r="A638">
        <v>637</v>
      </c>
      <c r="C638" s="2">
        <v>2</v>
      </c>
      <c r="D638" s="3">
        <v>3</v>
      </c>
    </row>
    <row r="639" spans="1:5" x14ac:dyDescent="0.25">
      <c r="A639">
        <v>638</v>
      </c>
      <c r="C639" s="2">
        <v>2</v>
      </c>
    </row>
    <row r="640" spans="1:5" x14ac:dyDescent="0.25">
      <c r="A640">
        <v>639</v>
      </c>
      <c r="C640" s="2">
        <v>2</v>
      </c>
    </row>
    <row r="641" spans="1:5" x14ac:dyDescent="0.25">
      <c r="A641">
        <v>640</v>
      </c>
      <c r="C641" s="2">
        <v>2</v>
      </c>
    </row>
    <row r="642" spans="1:5" x14ac:dyDescent="0.25">
      <c r="A642">
        <v>641</v>
      </c>
      <c r="C642" s="2">
        <v>2</v>
      </c>
    </row>
    <row r="643" spans="1:5" x14ac:dyDescent="0.25">
      <c r="A643">
        <v>642</v>
      </c>
      <c r="C643" s="2">
        <v>2</v>
      </c>
    </row>
    <row r="644" spans="1:5" x14ac:dyDescent="0.25">
      <c r="A644">
        <v>643</v>
      </c>
      <c r="C644" s="2">
        <v>2</v>
      </c>
    </row>
    <row r="645" spans="1:5" x14ac:dyDescent="0.25">
      <c r="A645">
        <v>644</v>
      </c>
      <c r="C645" s="2">
        <v>2</v>
      </c>
    </row>
    <row r="646" spans="1:5" x14ac:dyDescent="0.25">
      <c r="A646">
        <v>645</v>
      </c>
      <c r="C646" s="2">
        <v>2</v>
      </c>
    </row>
    <row r="647" spans="1:5" x14ac:dyDescent="0.25">
      <c r="A647">
        <v>646</v>
      </c>
      <c r="C647" s="2">
        <v>2</v>
      </c>
    </row>
    <row r="648" spans="1:5" x14ac:dyDescent="0.25">
      <c r="A648">
        <v>647</v>
      </c>
      <c r="B648" s="5">
        <v>1</v>
      </c>
    </row>
    <row r="649" spans="1:5" x14ac:dyDescent="0.25">
      <c r="A649">
        <v>648</v>
      </c>
      <c r="B649" s="5">
        <v>1</v>
      </c>
    </row>
    <row r="650" spans="1:5" x14ac:dyDescent="0.25">
      <c r="A650">
        <v>649</v>
      </c>
      <c r="B650" s="5">
        <v>1</v>
      </c>
      <c r="E650" s="4">
        <v>4</v>
      </c>
    </row>
    <row r="651" spans="1:5" x14ac:dyDescent="0.25">
      <c r="A651">
        <v>650</v>
      </c>
      <c r="B651" s="5">
        <v>1</v>
      </c>
      <c r="E651" s="4">
        <v>4</v>
      </c>
    </row>
    <row r="652" spans="1:5" x14ac:dyDescent="0.25">
      <c r="A652">
        <v>651</v>
      </c>
      <c r="B652" s="5">
        <v>1</v>
      </c>
      <c r="E652" s="4">
        <v>4</v>
      </c>
    </row>
    <row r="653" spans="1:5" x14ac:dyDescent="0.25">
      <c r="A653">
        <v>652</v>
      </c>
      <c r="B653" s="5">
        <v>1</v>
      </c>
      <c r="E653" s="4">
        <v>4</v>
      </c>
    </row>
    <row r="654" spans="1:5" x14ac:dyDescent="0.25">
      <c r="A654">
        <v>653</v>
      </c>
      <c r="B654" s="5">
        <v>1</v>
      </c>
      <c r="E654" s="4">
        <v>4</v>
      </c>
    </row>
    <row r="655" spans="1:5" x14ac:dyDescent="0.25">
      <c r="A655">
        <v>654</v>
      </c>
      <c r="B655" s="5">
        <v>1</v>
      </c>
      <c r="D655" s="3">
        <v>3</v>
      </c>
      <c r="E655" s="4">
        <v>4</v>
      </c>
    </row>
    <row r="656" spans="1:5" x14ac:dyDescent="0.25">
      <c r="A656">
        <v>655</v>
      </c>
      <c r="D656" s="3">
        <v>3</v>
      </c>
      <c r="E656" s="4">
        <v>4</v>
      </c>
    </row>
    <row r="657" spans="1:5" x14ac:dyDescent="0.25">
      <c r="A657">
        <v>656</v>
      </c>
      <c r="D657" s="3">
        <v>3</v>
      </c>
      <c r="E657" s="4">
        <v>4</v>
      </c>
    </row>
    <row r="658" spans="1:5" x14ac:dyDescent="0.25">
      <c r="A658">
        <v>657</v>
      </c>
      <c r="D658" s="3">
        <v>3</v>
      </c>
      <c r="E658" s="4">
        <v>4</v>
      </c>
    </row>
    <row r="659" spans="1:5" x14ac:dyDescent="0.25">
      <c r="A659">
        <v>658</v>
      </c>
      <c r="D659" s="3">
        <v>3</v>
      </c>
      <c r="E659" s="4">
        <v>4</v>
      </c>
    </row>
    <row r="660" spans="1:5" x14ac:dyDescent="0.25">
      <c r="A660">
        <v>659</v>
      </c>
      <c r="D660" s="3">
        <v>3</v>
      </c>
    </row>
    <row r="661" spans="1:5" x14ac:dyDescent="0.25">
      <c r="A661">
        <v>660</v>
      </c>
      <c r="C661" s="2">
        <v>2</v>
      </c>
      <c r="D661" s="3">
        <v>3</v>
      </c>
    </row>
    <row r="662" spans="1:5" x14ac:dyDescent="0.25">
      <c r="A662">
        <v>661</v>
      </c>
      <c r="C662" s="2">
        <v>2</v>
      </c>
      <c r="D662" s="3">
        <v>3</v>
      </c>
    </row>
    <row r="663" spans="1:5" x14ac:dyDescent="0.25">
      <c r="A663">
        <v>662</v>
      </c>
      <c r="C663" s="2">
        <v>2</v>
      </c>
      <c r="D663" s="3">
        <v>3</v>
      </c>
    </row>
    <row r="664" spans="1:5" x14ac:dyDescent="0.25">
      <c r="A664">
        <v>663</v>
      </c>
      <c r="C664" s="2">
        <v>2</v>
      </c>
    </row>
    <row r="665" spans="1:5" x14ac:dyDescent="0.25">
      <c r="A665">
        <v>664</v>
      </c>
      <c r="C665" s="2">
        <v>2</v>
      </c>
    </row>
    <row r="666" spans="1:5" x14ac:dyDescent="0.25">
      <c r="A666">
        <v>665</v>
      </c>
      <c r="C666" s="2">
        <v>2</v>
      </c>
    </row>
    <row r="667" spans="1:5" x14ac:dyDescent="0.25">
      <c r="A667">
        <v>666</v>
      </c>
      <c r="C667" s="2">
        <v>2</v>
      </c>
    </row>
    <row r="668" spans="1:5" x14ac:dyDescent="0.25">
      <c r="A668">
        <v>667</v>
      </c>
      <c r="C668" s="2">
        <v>2</v>
      </c>
    </row>
    <row r="669" spans="1:5" x14ac:dyDescent="0.25">
      <c r="A669">
        <v>668</v>
      </c>
      <c r="C669" s="2">
        <v>2</v>
      </c>
    </row>
    <row r="670" spans="1:5" x14ac:dyDescent="0.25">
      <c r="A670">
        <v>669</v>
      </c>
      <c r="C670" s="2">
        <v>2</v>
      </c>
    </row>
    <row r="671" spans="1:5" x14ac:dyDescent="0.25">
      <c r="A671">
        <v>670</v>
      </c>
      <c r="B671" s="5">
        <v>1</v>
      </c>
    </row>
    <row r="672" spans="1:5" x14ac:dyDescent="0.25">
      <c r="A672">
        <v>671</v>
      </c>
      <c r="B672" s="5">
        <v>1</v>
      </c>
    </row>
    <row r="673" spans="1:5" x14ac:dyDescent="0.25">
      <c r="A673">
        <v>672</v>
      </c>
      <c r="B673" s="5">
        <v>1</v>
      </c>
    </row>
    <row r="674" spans="1:5" x14ac:dyDescent="0.25">
      <c r="A674">
        <v>673</v>
      </c>
      <c r="B674" s="5">
        <v>1</v>
      </c>
      <c r="E674" s="4">
        <v>4</v>
      </c>
    </row>
    <row r="675" spans="1:5" x14ac:dyDescent="0.25">
      <c r="A675">
        <v>674</v>
      </c>
      <c r="B675" s="5">
        <v>1</v>
      </c>
      <c r="E675" s="4">
        <v>4</v>
      </c>
    </row>
    <row r="676" spans="1:5" x14ac:dyDescent="0.25">
      <c r="A676">
        <v>675</v>
      </c>
      <c r="B676" s="5">
        <v>1</v>
      </c>
      <c r="E676" s="4">
        <v>4</v>
      </c>
    </row>
    <row r="677" spans="1:5" x14ac:dyDescent="0.25">
      <c r="A677">
        <v>676</v>
      </c>
      <c r="B677" s="5">
        <v>1</v>
      </c>
      <c r="E677" s="4">
        <v>4</v>
      </c>
    </row>
    <row r="678" spans="1:5" x14ac:dyDescent="0.25">
      <c r="A678">
        <v>677</v>
      </c>
      <c r="B678" s="5">
        <v>1</v>
      </c>
      <c r="E678" s="4">
        <v>4</v>
      </c>
    </row>
    <row r="679" spans="1:5" x14ac:dyDescent="0.25">
      <c r="A679">
        <v>678</v>
      </c>
      <c r="B679" s="5">
        <v>1</v>
      </c>
      <c r="D679" s="3">
        <v>3</v>
      </c>
      <c r="E679" s="4">
        <v>4</v>
      </c>
    </row>
    <row r="680" spans="1:5" x14ac:dyDescent="0.25">
      <c r="A680">
        <v>679</v>
      </c>
      <c r="B680" s="5">
        <v>1</v>
      </c>
      <c r="D680" s="3">
        <v>3</v>
      </c>
      <c r="E680" s="4">
        <v>4</v>
      </c>
    </row>
    <row r="681" spans="1:5" x14ac:dyDescent="0.25">
      <c r="A681">
        <v>680</v>
      </c>
      <c r="D681" s="3">
        <v>3</v>
      </c>
      <c r="E681" s="4">
        <v>4</v>
      </c>
    </row>
    <row r="682" spans="1:5" x14ac:dyDescent="0.25">
      <c r="A682">
        <v>681</v>
      </c>
      <c r="D682" s="3">
        <v>3</v>
      </c>
      <c r="E682" s="4">
        <v>4</v>
      </c>
    </row>
    <row r="683" spans="1:5" x14ac:dyDescent="0.25">
      <c r="A683">
        <v>682</v>
      </c>
      <c r="C683" s="2">
        <v>2</v>
      </c>
      <c r="D683" s="3">
        <v>3</v>
      </c>
      <c r="E683" s="4">
        <v>4</v>
      </c>
    </row>
    <row r="684" spans="1:5" x14ac:dyDescent="0.25">
      <c r="A684">
        <v>683</v>
      </c>
      <c r="C684" s="2">
        <v>2</v>
      </c>
      <c r="D684" s="3">
        <v>3</v>
      </c>
    </row>
    <row r="685" spans="1:5" x14ac:dyDescent="0.25">
      <c r="A685">
        <v>684</v>
      </c>
      <c r="C685" s="2">
        <v>2</v>
      </c>
      <c r="D685" s="3">
        <v>3</v>
      </c>
    </row>
    <row r="686" spans="1:5" x14ac:dyDescent="0.25">
      <c r="A686">
        <v>685</v>
      </c>
      <c r="C686" s="2">
        <v>2</v>
      </c>
      <c r="D686" s="3">
        <v>3</v>
      </c>
    </row>
    <row r="687" spans="1:5" x14ac:dyDescent="0.25">
      <c r="A687">
        <v>686</v>
      </c>
      <c r="C687" s="2">
        <v>2</v>
      </c>
      <c r="D687" s="3">
        <v>3</v>
      </c>
    </row>
    <row r="688" spans="1:5" x14ac:dyDescent="0.25">
      <c r="A688">
        <v>687</v>
      </c>
      <c r="C688" s="2">
        <v>2</v>
      </c>
      <c r="D688" s="3">
        <v>3</v>
      </c>
    </row>
    <row r="689" spans="1:6" x14ac:dyDescent="0.25">
      <c r="A689">
        <v>688</v>
      </c>
      <c r="C689" s="2">
        <v>2</v>
      </c>
      <c r="D689" s="3">
        <v>3</v>
      </c>
    </row>
    <row r="690" spans="1:6" x14ac:dyDescent="0.25">
      <c r="A690">
        <v>689</v>
      </c>
      <c r="C690" s="2">
        <v>2</v>
      </c>
    </row>
    <row r="691" spans="1:6" x14ac:dyDescent="0.25">
      <c r="A691">
        <v>690</v>
      </c>
      <c r="C691" s="2">
        <v>2</v>
      </c>
    </row>
    <row r="692" spans="1:6" x14ac:dyDescent="0.25">
      <c r="A692">
        <v>691</v>
      </c>
      <c r="C692" s="2">
        <v>2</v>
      </c>
    </row>
    <row r="693" spans="1:6" x14ac:dyDescent="0.25">
      <c r="A693">
        <v>692</v>
      </c>
      <c r="C693" s="2">
        <v>2</v>
      </c>
    </row>
    <row r="694" spans="1:6" x14ac:dyDescent="0.25">
      <c r="A694">
        <v>693</v>
      </c>
      <c r="B694" s="5">
        <v>1</v>
      </c>
      <c r="C694" s="2">
        <v>2</v>
      </c>
    </row>
    <row r="695" spans="1:6" x14ac:dyDescent="0.25">
      <c r="A695">
        <v>694</v>
      </c>
      <c r="B695" s="5">
        <v>1</v>
      </c>
      <c r="C695" s="2">
        <v>2</v>
      </c>
    </row>
    <row r="696" spans="1:6" x14ac:dyDescent="0.25">
      <c r="A696">
        <v>695</v>
      </c>
      <c r="B696" s="5">
        <v>1</v>
      </c>
    </row>
    <row r="697" spans="1:6" x14ac:dyDescent="0.25">
      <c r="A697">
        <v>696</v>
      </c>
      <c r="B697" s="5">
        <v>1</v>
      </c>
      <c r="F697" t="s">
        <v>22</v>
      </c>
    </row>
    <row r="698" spans="1:6" x14ac:dyDescent="0.25">
      <c r="A698">
        <v>697</v>
      </c>
    </row>
    <row r="699" spans="1:6" x14ac:dyDescent="0.25">
      <c r="A699">
        <v>698</v>
      </c>
      <c r="F699" t="s">
        <v>22</v>
      </c>
    </row>
    <row r="700" spans="1:6" x14ac:dyDescent="0.25">
      <c r="A700">
        <v>699</v>
      </c>
      <c r="B700" s="5">
        <v>1</v>
      </c>
    </row>
    <row r="701" spans="1:6" x14ac:dyDescent="0.25">
      <c r="A701">
        <v>700</v>
      </c>
      <c r="B701" s="5">
        <v>1</v>
      </c>
    </row>
    <row r="702" spans="1:6" x14ac:dyDescent="0.25">
      <c r="A702">
        <v>701</v>
      </c>
      <c r="B702" s="5">
        <v>1</v>
      </c>
    </row>
    <row r="703" spans="1:6" x14ac:dyDescent="0.25">
      <c r="A703">
        <v>702</v>
      </c>
      <c r="B703" s="5">
        <v>1</v>
      </c>
    </row>
    <row r="704" spans="1:6" x14ac:dyDescent="0.25">
      <c r="A704">
        <v>703</v>
      </c>
      <c r="B704" s="5">
        <v>1</v>
      </c>
    </row>
    <row r="705" spans="1:4" x14ac:dyDescent="0.25">
      <c r="A705">
        <v>704</v>
      </c>
      <c r="B705" s="5">
        <v>1</v>
      </c>
    </row>
    <row r="706" spans="1:4" x14ac:dyDescent="0.25">
      <c r="A706">
        <v>705</v>
      </c>
      <c r="B706" s="5">
        <v>1</v>
      </c>
    </row>
    <row r="707" spans="1:4" x14ac:dyDescent="0.25">
      <c r="A707">
        <v>706</v>
      </c>
      <c r="B707" s="5">
        <v>1</v>
      </c>
    </row>
    <row r="708" spans="1:4" x14ac:dyDescent="0.25">
      <c r="A708">
        <v>707</v>
      </c>
      <c r="B708" s="5">
        <v>1</v>
      </c>
    </row>
    <row r="709" spans="1:4" x14ac:dyDescent="0.25">
      <c r="A709">
        <v>708</v>
      </c>
      <c r="B709" s="5">
        <v>1</v>
      </c>
    </row>
    <row r="710" spans="1:4" x14ac:dyDescent="0.25">
      <c r="A710">
        <v>709</v>
      </c>
      <c r="B710" s="5">
        <v>1</v>
      </c>
    </row>
    <row r="711" spans="1:4" x14ac:dyDescent="0.25">
      <c r="A711">
        <v>710</v>
      </c>
      <c r="B711" s="5">
        <v>1</v>
      </c>
    </row>
    <row r="712" spans="1:4" x14ac:dyDescent="0.25">
      <c r="A712">
        <v>711</v>
      </c>
      <c r="B712" s="5">
        <v>1</v>
      </c>
    </row>
    <row r="713" spans="1:4" x14ac:dyDescent="0.25">
      <c r="A713">
        <v>712</v>
      </c>
      <c r="D713" s="3">
        <v>3</v>
      </c>
    </row>
    <row r="714" spans="1:4" x14ac:dyDescent="0.25">
      <c r="A714">
        <v>713</v>
      </c>
      <c r="D714" s="3">
        <v>3</v>
      </c>
    </row>
    <row r="715" spans="1:4" x14ac:dyDescent="0.25">
      <c r="A715">
        <v>714</v>
      </c>
      <c r="D715" s="3">
        <v>3</v>
      </c>
    </row>
    <row r="716" spans="1:4" x14ac:dyDescent="0.25">
      <c r="A716">
        <v>715</v>
      </c>
      <c r="C716" s="2">
        <v>2</v>
      </c>
      <c r="D716" s="3">
        <v>3</v>
      </c>
    </row>
    <row r="717" spans="1:4" x14ac:dyDescent="0.25">
      <c r="A717">
        <v>716</v>
      </c>
      <c r="C717" s="2">
        <v>2</v>
      </c>
      <c r="D717" s="3">
        <v>3</v>
      </c>
    </row>
    <row r="718" spans="1:4" x14ac:dyDescent="0.25">
      <c r="A718">
        <v>717</v>
      </c>
      <c r="C718" s="2">
        <v>2</v>
      </c>
      <c r="D718" s="3">
        <v>3</v>
      </c>
    </row>
    <row r="719" spans="1:4" x14ac:dyDescent="0.25">
      <c r="A719">
        <v>718</v>
      </c>
      <c r="C719" s="2">
        <v>2</v>
      </c>
      <c r="D719" s="3">
        <v>3</v>
      </c>
    </row>
    <row r="720" spans="1:4" x14ac:dyDescent="0.25">
      <c r="A720">
        <v>719</v>
      </c>
      <c r="C720" s="2">
        <v>2</v>
      </c>
      <c r="D720" s="3">
        <v>3</v>
      </c>
    </row>
    <row r="721" spans="1:5" x14ac:dyDescent="0.25">
      <c r="A721">
        <v>720</v>
      </c>
      <c r="C721" s="2">
        <v>2</v>
      </c>
      <c r="D721" s="3">
        <v>3</v>
      </c>
    </row>
    <row r="722" spans="1:5" x14ac:dyDescent="0.25">
      <c r="A722">
        <v>721</v>
      </c>
      <c r="C722" s="2">
        <v>2</v>
      </c>
      <c r="D722" s="3">
        <v>3</v>
      </c>
    </row>
    <row r="723" spans="1:5" x14ac:dyDescent="0.25">
      <c r="A723">
        <v>722</v>
      </c>
      <c r="C723" s="2">
        <v>2</v>
      </c>
      <c r="D723" s="3">
        <v>3</v>
      </c>
    </row>
    <row r="724" spans="1:5" x14ac:dyDescent="0.25">
      <c r="A724">
        <v>723</v>
      </c>
      <c r="C724" s="2">
        <v>2</v>
      </c>
    </row>
    <row r="725" spans="1:5" x14ac:dyDescent="0.25">
      <c r="A725">
        <v>724</v>
      </c>
      <c r="C725" s="2">
        <v>2</v>
      </c>
    </row>
    <row r="726" spans="1:5" x14ac:dyDescent="0.25">
      <c r="A726">
        <v>725</v>
      </c>
      <c r="C726" s="2">
        <v>2</v>
      </c>
    </row>
    <row r="727" spans="1:5" x14ac:dyDescent="0.25">
      <c r="A727">
        <v>726</v>
      </c>
    </row>
    <row r="728" spans="1:5" x14ac:dyDescent="0.25">
      <c r="A728">
        <v>727</v>
      </c>
      <c r="E728" s="4">
        <v>4</v>
      </c>
    </row>
    <row r="729" spans="1:5" x14ac:dyDescent="0.25">
      <c r="A729">
        <v>728</v>
      </c>
      <c r="E729" s="4">
        <v>4</v>
      </c>
    </row>
    <row r="730" spans="1:5" x14ac:dyDescent="0.25">
      <c r="A730">
        <v>729</v>
      </c>
      <c r="B730" s="5">
        <v>1</v>
      </c>
      <c r="E730" s="4">
        <v>4</v>
      </c>
    </row>
    <row r="731" spans="1:5" x14ac:dyDescent="0.25">
      <c r="A731">
        <v>730</v>
      </c>
      <c r="B731" s="5">
        <v>1</v>
      </c>
      <c r="E731" s="4">
        <v>4</v>
      </c>
    </row>
    <row r="732" spans="1:5" x14ac:dyDescent="0.25">
      <c r="A732">
        <v>731</v>
      </c>
      <c r="B732" s="5">
        <v>1</v>
      </c>
      <c r="E732" s="4">
        <v>4</v>
      </c>
    </row>
    <row r="733" spans="1:5" x14ac:dyDescent="0.25">
      <c r="A733">
        <v>732</v>
      </c>
      <c r="B733" s="5">
        <v>1</v>
      </c>
      <c r="E733" s="4">
        <v>4</v>
      </c>
    </row>
    <row r="734" spans="1:5" x14ac:dyDescent="0.25">
      <c r="A734">
        <v>733</v>
      </c>
      <c r="B734" s="5">
        <v>1</v>
      </c>
      <c r="E734" s="4">
        <v>4</v>
      </c>
    </row>
    <row r="735" spans="1:5" x14ac:dyDescent="0.25">
      <c r="A735">
        <v>734</v>
      </c>
      <c r="B735" s="5">
        <v>1</v>
      </c>
      <c r="E735" s="4">
        <v>4</v>
      </c>
    </row>
    <row r="736" spans="1:5" x14ac:dyDescent="0.25">
      <c r="A736">
        <v>735</v>
      </c>
      <c r="B736" s="5">
        <v>1</v>
      </c>
      <c r="E736" s="4">
        <v>4</v>
      </c>
    </row>
    <row r="737" spans="1:5" x14ac:dyDescent="0.25">
      <c r="A737">
        <v>736</v>
      </c>
      <c r="B737" s="5">
        <v>1</v>
      </c>
      <c r="E737" s="4">
        <v>4</v>
      </c>
    </row>
    <row r="738" spans="1:5" x14ac:dyDescent="0.25">
      <c r="A738">
        <v>737</v>
      </c>
      <c r="B738" s="5">
        <v>1</v>
      </c>
      <c r="E738" s="4">
        <v>4</v>
      </c>
    </row>
    <row r="739" spans="1:5" x14ac:dyDescent="0.25">
      <c r="A739">
        <v>738</v>
      </c>
      <c r="B739" s="5">
        <v>1</v>
      </c>
    </row>
    <row r="740" spans="1:5" x14ac:dyDescent="0.25">
      <c r="A740">
        <v>739</v>
      </c>
      <c r="B740" s="5">
        <v>1</v>
      </c>
    </row>
    <row r="741" spans="1:5" x14ac:dyDescent="0.25">
      <c r="A741">
        <v>740</v>
      </c>
      <c r="C741" s="2">
        <v>2</v>
      </c>
    </row>
    <row r="742" spans="1:5" x14ac:dyDescent="0.25">
      <c r="A742">
        <v>741</v>
      </c>
      <c r="C742" s="2">
        <v>2</v>
      </c>
    </row>
    <row r="743" spans="1:5" x14ac:dyDescent="0.25">
      <c r="A743">
        <v>742</v>
      </c>
      <c r="C743" s="2">
        <v>2</v>
      </c>
      <c r="D743" s="3">
        <v>3</v>
      </c>
    </row>
    <row r="744" spans="1:5" x14ac:dyDescent="0.25">
      <c r="A744">
        <v>743</v>
      </c>
      <c r="C744" s="2">
        <v>2</v>
      </c>
      <c r="D744" s="3">
        <v>3</v>
      </c>
    </row>
    <row r="745" spans="1:5" x14ac:dyDescent="0.25">
      <c r="A745">
        <v>744</v>
      </c>
      <c r="C745" s="2">
        <v>2</v>
      </c>
      <c r="D745" s="3">
        <v>3</v>
      </c>
    </row>
    <row r="746" spans="1:5" x14ac:dyDescent="0.25">
      <c r="A746">
        <v>745</v>
      </c>
      <c r="C746" s="2">
        <v>2</v>
      </c>
      <c r="D746" s="3">
        <v>3</v>
      </c>
    </row>
    <row r="747" spans="1:5" x14ac:dyDescent="0.25">
      <c r="A747">
        <v>746</v>
      </c>
      <c r="C747" s="2">
        <v>2</v>
      </c>
      <c r="D747" s="3">
        <v>3</v>
      </c>
    </row>
    <row r="748" spans="1:5" x14ac:dyDescent="0.25">
      <c r="A748">
        <v>747</v>
      </c>
      <c r="C748" s="2">
        <v>2</v>
      </c>
      <c r="D748" s="3">
        <v>3</v>
      </c>
    </row>
    <row r="749" spans="1:5" x14ac:dyDescent="0.25">
      <c r="A749">
        <v>748</v>
      </c>
      <c r="C749" s="2">
        <v>2</v>
      </c>
      <c r="D749" s="3">
        <v>3</v>
      </c>
    </row>
    <row r="750" spans="1:5" x14ac:dyDescent="0.25">
      <c r="A750">
        <v>749</v>
      </c>
      <c r="C750" s="2">
        <v>2</v>
      </c>
      <c r="D750" s="3">
        <v>3</v>
      </c>
    </row>
    <row r="751" spans="1:5" x14ac:dyDescent="0.25">
      <c r="A751">
        <v>750</v>
      </c>
      <c r="C751" s="2">
        <v>2</v>
      </c>
      <c r="D751" s="3">
        <v>3</v>
      </c>
    </row>
    <row r="752" spans="1:5" x14ac:dyDescent="0.25">
      <c r="A752">
        <v>751</v>
      </c>
      <c r="D752" s="3">
        <v>3</v>
      </c>
      <c r="E752" s="4">
        <v>4</v>
      </c>
    </row>
    <row r="753" spans="1:5" x14ac:dyDescent="0.25">
      <c r="A753">
        <v>752</v>
      </c>
      <c r="E753" s="4">
        <v>4</v>
      </c>
    </row>
    <row r="754" spans="1:5" x14ac:dyDescent="0.25">
      <c r="A754">
        <v>753</v>
      </c>
      <c r="E754" s="4">
        <v>4</v>
      </c>
    </row>
    <row r="755" spans="1:5" x14ac:dyDescent="0.25">
      <c r="A755">
        <v>754</v>
      </c>
      <c r="E755" s="4">
        <v>4</v>
      </c>
    </row>
    <row r="756" spans="1:5" x14ac:dyDescent="0.25">
      <c r="A756">
        <v>755</v>
      </c>
      <c r="B756" s="5">
        <v>1</v>
      </c>
      <c r="E756" s="4">
        <v>4</v>
      </c>
    </row>
    <row r="757" spans="1:5" x14ac:dyDescent="0.25">
      <c r="A757">
        <v>756</v>
      </c>
      <c r="B757" s="5">
        <v>1</v>
      </c>
      <c r="E757" s="4">
        <v>4</v>
      </c>
    </row>
    <row r="758" spans="1:5" x14ac:dyDescent="0.25">
      <c r="A758">
        <v>757</v>
      </c>
      <c r="B758" s="5">
        <v>1</v>
      </c>
      <c r="E758" s="4">
        <v>4</v>
      </c>
    </row>
    <row r="759" spans="1:5" x14ac:dyDescent="0.25">
      <c r="A759">
        <v>758</v>
      </c>
      <c r="B759" s="5">
        <v>1</v>
      </c>
      <c r="E759" s="4">
        <v>4</v>
      </c>
    </row>
    <row r="760" spans="1:5" x14ac:dyDescent="0.25">
      <c r="A760">
        <v>759</v>
      </c>
      <c r="B760" s="5">
        <v>1</v>
      </c>
      <c r="E760" s="4">
        <v>4</v>
      </c>
    </row>
    <row r="761" spans="1:5" x14ac:dyDescent="0.25">
      <c r="A761">
        <v>760</v>
      </c>
      <c r="B761" s="5">
        <v>1</v>
      </c>
    </row>
    <row r="762" spans="1:5" x14ac:dyDescent="0.25">
      <c r="A762">
        <v>761</v>
      </c>
      <c r="B762" s="5">
        <v>1</v>
      </c>
    </row>
    <row r="763" spans="1:5" x14ac:dyDescent="0.25">
      <c r="A763">
        <v>762</v>
      </c>
      <c r="B763" s="5">
        <v>1</v>
      </c>
    </row>
    <row r="764" spans="1:5" x14ac:dyDescent="0.25">
      <c r="A764">
        <v>763</v>
      </c>
      <c r="B764" s="5">
        <v>1</v>
      </c>
    </row>
    <row r="765" spans="1:5" x14ac:dyDescent="0.25">
      <c r="A765">
        <v>764</v>
      </c>
      <c r="B765" s="5">
        <v>1</v>
      </c>
    </row>
    <row r="766" spans="1:5" x14ac:dyDescent="0.25">
      <c r="A766">
        <v>765</v>
      </c>
      <c r="B766" s="5">
        <v>1</v>
      </c>
    </row>
    <row r="767" spans="1:5" x14ac:dyDescent="0.25">
      <c r="A767">
        <v>766</v>
      </c>
      <c r="C767" s="2">
        <v>2</v>
      </c>
    </row>
    <row r="768" spans="1:5" x14ac:dyDescent="0.25">
      <c r="A768">
        <v>767</v>
      </c>
      <c r="C768" s="2">
        <v>2</v>
      </c>
    </row>
    <row r="769" spans="1:5" x14ac:dyDescent="0.25">
      <c r="A769">
        <v>768</v>
      </c>
      <c r="C769" s="2">
        <v>2</v>
      </c>
      <c r="D769" s="3">
        <v>3</v>
      </c>
    </row>
    <row r="770" spans="1:5" x14ac:dyDescent="0.25">
      <c r="A770">
        <v>769</v>
      </c>
      <c r="C770" s="2">
        <v>2</v>
      </c>
      <c r="D770" s="3">
        <v>3</v>
      </c>
    </row>
    <row r="771" spans="1:5" x14ac:dyDescent="0.25">
      <c r="A771">
        <v>770</v>
      </c>
      <c r="C771" s="2">
        <v>2</v>
      </c>
      <c r="D771" s="3">
        <v>3</v>
      </c>
    </row>
    <row r="772" spans="1:5" x14ac:dyDescent="0.25">
      <c r="A772">
        <v>771</v>
      </c>
      <c r="C772" s="2">
        <v>2</v>
      </c>
      <c r="D772" s="3">
        <v>3</v>
      </c>
    </row>
    <row r="773" spans="1:5" x14ac:dyDescent="0.25">
      <c r="A773">
        <v>772</v>
      </c>
      <c r="C773" s="2">
        <v>2</v>
      </c>
      <c r="D773" s="3">
        <v>3</v>
      </c>
    </row>
    <row r="774" spans="1:5" x14ac:dyDescent="0.25">
      <c r="A774">
        <v>773</v>
      </c>
      <c r="C774" s="2">
        <v>2</v>
      </c>
      <c r="D774" s="3">
        <v>3</v>
      </c>
    </row>
    <row r="775" spans="1:5" x14ac:dyDescent="0.25">
      <c r="A775">
        <v>774</v>
      </c>
      <c r="C775" s="2">
        <v>2</v>
      </c>
      <c r="D775" s="3">
        <v>3</v>
      </c>
    </row>
    <row r="776" spans="1:5" x14ac:dyDescent="0.25">
      <c r="A776">
        <v>775</v>
      </c>
      <c r="C776" s="2">
        <v>2</v>
      </c>
      <c r="D776" s="3">
        <v>3</v>
      </c>
    </row>
    <row r="777" spans="1:5" x14ac:dyDescent="0.25">
      <c r="A777">
        <v>776</v>
      </c>
      <c r="D777" s="3">
        <v>3</v>
      </c>
    </row>
    <row r="778" spans="1:5" x14ac:dyDescent="0.25">
      <c r="A778">
        <v>777</v>
      </c>
      <c r="D778" s="3">
        <v>3</v>
      </c>
    </row>
    <row r="779" spans="1:5" x14ac:dyDescent="0.25">
      <c r="A779">
        <v>778</v>
      </c>
      <c r="E779" s="4">
        <v>4</v>
      </c>
    </row>
    <row r="780" spans="1:5" x14ac:dyDescent="0.25">
      <c r="A780">
        <v>779</v>
      </c>
      <c r="E780" s="4">
        <v>4</v>
      </c>
    </row>
    <row r="781" spans="1:5" x14ac:dyDescent="0.25">
      <c r="A781">
        <v>780</v>
      </c>
      <c r="B781" s="5">
        <v>1</v>
      </c>
      <c r="E781" s="4">
        <v>4</v>
      </c>
    </row>
    <row r="782" spans="1:5" x14ac:dyDescent="0.25">
      <c r="A782">
        <v>781</v>
      </c>
      <c r="B782" s="5">
        <v>1</v>
      </c>
      <c r="E782" s="4">
        <v>4</v>
      </c>
    </row>
    <row r="783" spans="1:5" x14ac:dyDescent="0.25">
      <c r="A783">
        <v>782</v>
      </c>
      <c r="B783" s="5">
        <v>1</v>
      </c>
      <c r="E783" s="4">
        <v>4</v>
      </c>
    </row>
    <row r="784" spans="1:5" x14ac:dyDescent="0.25">
      <c r="A784">
        <v>783</v>
      </c>
      <c r="B784" s="5">
        <v>1</v>
      </c>
      <c r="E784" s="4">
        <v>4</v>
      </c>
    </row>
    <row r="785" spans="1:5" x14ac:dyDescent="0.25">
      <c r="A785">
        <v>784</v>
      </c>
      <c r="B785" s="5">
        <v>1</v>
      </c>
      <c r="E785" s="4">
        <v>4</v>
      </c>
    </row>
    <row r="786" spans="1:5" x14ac:dyDescent="0.25">
      <c r="A786">
        <v>785</v>
      </c>
      <c r="B786" s="5">
        <v>1</v>
      </c>
      <c r="E786" s="4">
        <v>4</v>
      </c>
    </row>
    <row r="787" spans="1:5" x14ac:dyDescent="0.25">
      <c r="A787">
        <v>786</v>
      </c>
      <c r="B787" s="5">
        <v>1</v>
      </c>
    </row>
    <row r="788" spans="1:5" x14ac:dyDescent="0.25">
      <c r="A788">
        <v>787</v>
      </c>
      <c r="B788" s="5">
        <v>1</v>
      </c>
    </row>
    <row r="789" spans="1:5" x14ac:dyDescent="0.25">
      <c r="A789">
        <v>788</v>
      </c>
      <c r="B789" s="5">
        <v>1</v>
      </c>
    </row>
    <row r="790" spans="1:5" x14ac:dyDescent="0.25">
      <c r="A790">
        <v>789</v>
      </c>
      <c r="B790" s="5">
        <v>1</v>
      </c>
    </row>
    <row r="791" spans="1:5" x14ac:dyDescent="0.25">
      <c r="A791">
        <v>790</v>
      </c>
      <c r="C791" s="2">
        <v>2</v>
      </c>
    </row>
    <row r="792" spans="1:5" x14ac:dyDescent="0.25">
      <c r="A792">
        <v>791</v>
      </c>
      <c r="C792" s="2">
        <v>2</v>
      </c>
    </row>
    <row r="793" spans="1:5" x14ac:dyDescent="0.25">
      <c r="A793">
        <v>792</v>
      </c>
      <c r="C793" s="2">
        <v>2</v>
      </c>
    </row>
    <row r="794" spans="1:5" x14ac:dyDescent="0.25">
      <c r="A794">
        <v>793</v>
      </c>
      <c r="C794" s="2">
        <v>2</v>
      </c>
      <c r="D794" s="3">
        <v>3</v>
      </c>
    </row>
    <row r="795" spans="1:5" x14ac:dyDescent="0.25">
      <c r="A795">
        <v>794</v>
      </c>
      <c r="C795" s="2">
        <v>2</v>
      </c>
      <c r="D795" s="3">
        <v>3</v>
      </c>
    </row>
    <row r="796" spans="1:5" x14ac:dyDescent="0.25">
      <c r="A796">
        <v>795</v>
      </c>
      <c r="C796" s="2">
        <v>2</v>
      </c>
      <c r="D796" s="3">
        <v>3</v>
      </c>
    </row>
    <row r="797" spans="1:5" x14ac:dyDescent="0.25">
      <c r="A797">
        <v>796</v>
      </c>
      <c r="C797" s="2">
        <v>2</v>
      </c>
      <c r="D797" s="3">
        <v>3</v>
      </c>
    </row>
    <row r="798" spans="1:5" x14ac:dyDescent="0.25">
      <c r="A798">
        <v>797</v>
      </c>
      <c r="C798" s="2">
        <v>2</v>
      </c>
      <c r="D798" s="3">
        <v>3</v>
      </c>
    </row>
    <row r="799" spans="1:5" x14ac:dyDescent="0.25">
      <c r="A799">
        <v>798</v>
      </c>
      <c r="C799" s="2">
        <v>2</v>
      </c>
      <c r="D799" s="3">
        <v>3</v>
      </c>
    </row>
    <row r="800" spans="1:5" x14ac:dyDescent="0.25">
      <c r="A800">
        <v>799</v>
      </c>
      <c r="D800" s="3">
        <v>3</v>
      </c>
    </row>
    <row r="801" spans="1:5" x14ac:dyDescent="0.25">
      <c r="A801">
        <v>800</v>
      </c>
      <c r="D801" s="3">
        <v>3</v>
      </c>
    </row>
    <row r="802" spans="1:5" x14ac:dyDescent="0.25">
      <c r="A802">
        <v>801</v>
      </c>
      <c r="D802" s="3">
        <v>3</v>
      </c>
      <c r="E802" s="4">
        <v>4</v>
      </c>
    </row>
    <row r="803" spans="1:5" x14ac:dyDescent="0.25">
      <c r="A803">
        <v>802</v>
      </c>
      <c r="B803" s="5">
        <v>1</v>
      </c>
      <c r="E803" s="4">
        <v>4</v>
      </c>
    </row>
    <row r="804" spans="1:5" x14ac:dyDescent="0.25">
      <c r="A804">
        <v>803</v>
      </c>
      <c r="B804" s="5">
        <v>1</v>
      </c>
      <c r="E804" s="4">
        <v>4</v>
      </c>
    </row>
    <row r="805" spans="1:5" x14ac:dyDescent="0.25">
      <c r="A805">
        <v>804</v>
      </c>
      <c r="B805" s="5">
        <v>1</v>
      </c>
      <c r="E805" s="4">
        <v>4</v>
      </c>
    </row>
    <row r="806" spans="1:5" x14ac:dyDescent="0.25">
      <c r="A806">
        <v>805</v>
      </c>
      <c r="B806" s="5">
        <v>1</v>
      </c>
      <c r="E806" s="4">
        <v>4</v>
      </c>
    </row>
    <row r="807" spans="1:5" x14ac:dyDescent="0.25">
      <c r="A807">
        <v>806</v>
      </c>
      <c r="B807" s="5">
        <v>1</v>
      </c>
      <c r="E807" s="4">
        <v>4</v>
      </c>
    </row>
    <row r="808" spans="1:5" x14ac:dyDescent="0.25">
      <c r="A808">
        <v>807</v>
      </c>
      <c r="B808" s="5">
        <v>1</v>
      </c>
      <c r="E808" s="4">
        <v>4</v>
      </c>
    </row>
    <row r="809" spans="1:5" x14ac:dyDescent="0.25">
      <c r="A809">
        <v>808</v>
      </c>
      <c r="B809" s="5">
        <v>1</v>
      </c>
      <c r="E809" s="4">
        <v>4</v>
      </c>
    </row>
    <row r="810" spans="1:5" x14ac:dyDescent="0.25">
      <c r="A810">
        <v>809</v>
      </c>
      <c r="B810" s="5">
        <v>1</v>
      </c>
      <c r="E810" s="4">
        <v>4</v>
      </c>
    </row>
    <row r="811" spans="1:5" x14ac:dyDescent="0.25">
      <c r="A811">
        <v>810</v>
      </c>
      <c r="B811" s="5">
        <v>1</v>
      </c>
    </row>
    <row r="812" spans="1:5" x14ac:dyDescent="0.25">
      <c r="A812">
        <v>811</v>
      </c>
      <c r="B812" s="5">
        <v>1</v>
      </c>
    </row>
    <row r="813" spans="1:5" x14ac:dyDescent="0.25">
      <c r="A813">
        <v>812</v>
      </c>
      <c r="B813" s="5">
        <v>1</v>
      </c>
    </row>
    <row r="814" spans="1:5" x14ac:dyDescent="0.25">
      <c r="A814">
        <v>813</v>
      </c>
      <c r="B814" s="5">
        <v>1</v>
      </c>
    </row>
    <row r="815" spans="1:5" x14ac:dyDescent="0.25">
      <c r="A815">
        <v>814</v>
      </c>
    </row>
    <row r="816" spans="1:5" x14ac:dyDescent="0.25">
      <c r="A816">
        <v>815</v>
      </c>
      <c r="C816" s="2">
        <v>2</v>
      </c>
    </row>
    <row r="817" spans="1:5" x14ac:dyDescent="0.25">
      <c r="A817">
        <v>816</v>
      </c>
      <c r="C817" s="2">
        <v>2</v>
      </c>
      <c r="D817" s="3">
        <v>3</v>
      </c>
    </row>
    <row r="818" spans="1:5" x14ac:dyDescent="0.25">
      <c r="A818">
        <v>817</v>
      </c>
      <c r="C818" s="2">
        <v>2</v>
      </c>
      <c r="D818" s="3">
        <v>3</v>
      </c>
    </row>
    <row r="819" spans="1:5" x14ac:dyDescent="0.25">
      <c r="A819">
        <v>818</v>
      </c>
      <c r="C819" s="2">
        <v>2</v>
      </c>
      <c r="D819" s="3">
        <v>3</v>
      </c>
    </row>
    <row r="820" spans="1:5" x14ac:dyDescent="0.25">
      <c r="A820">
        <v>819</v>
      </c>
      <c r="C820" s="2">
        <v>2</v>
      </c>
      <c r="D820" s="3">
        <v>3</v>
      </c>
    </row>
    <row r="821" spans="1:5" x14ac:dyDescent="0.25">
      <c r="A821">
        <v>820</v>
      </c>
      <c r="C821" s="2">
        <v>2</v>
      </c>
      <c r="D821" s="3">
        <v>3</v>
      </c>
    </row>
    <row r="822" spans="1:5" x14ac:dyDescent="0.25">
      <c r="A822">
        <v>821</v>
      </c>
      <c r="C822" s="2">
        <v>2</v>
      </c>
      <c r="D822" s="3">
        <v>3</v>
      </c>
    </row>
    <row r="823" spans="1:5" x14ac:dyDescent="0.25">
      <c r="A823">
        <v>822</v>
      </c>
      <c r="C823" s="2">
        <v>2</v>
      </c>
      <c r="D823" s="3">
        <v>3</v>
      </c>
    </row>
    <row r="824" spans="1:5" x14ac:dyDescent="0.25">
      <c r="A824">
        <v>823</v>
      </c>
      <c r="C824" s="2">
        <v>2</v>
      </c>
      <c r="D824" s="3">
        <v>3</v>
      </c>
    </row>
    <row r="825" spans="1:5" x14ac:dyDescent="0.25">
      <c r="A825">
        <v>824</v>
      </c>
      <c r="C825" s="2">
        <v>2</v>
      </c>
      <c r="D825" s="3">
        <v>3</v>
      </c>
    </row>
    <row r="826" spans="1:5" x14ac:dyDescent="0.25">
      <c r="A826">
        <v>825</v>
      </c>
      <c r="C826" s="2">
        <v>2</v>
      </c>
      <c r="D826" s="3">
        <v>3</v>
      </c>
    </row>
    <row r="827" spans="1:5" x14ac:dyDescent="0.25">
      <c r="A827">
        <v>826</v>
      </c>
      <c r="D827" s="3">
        <v>3</v>
      </c>
      <c r="E827" s="4">
        <v>4</v>
      </c>
    </row>
    <row r="828" spans="1:5" x14ac:dyDescent="0.25">
      <c r="A828">
        <v>827</v>
      </c>
      <c r="E828" s="4">
        <v>4</v>
      </c>
    </row>
    <row r="829" spans="1:5" x14ac:dyDescent="0.25">
      <c r="A829">
        <v>828</v>
      </c>
      <c r="E829" s="4">
        <v>4</v>
      </c>
    </row>
    <row r="830" spans="1:5" x14ac:dyDescent="0.25">
      <c r="A830">
        <v>829</v>
      </c>
      <c r="E830" s="4">
        <v>4</v>
      </c>
    </row>
    <row r="831" spans="1:5" x14ac:dyDescent="0.25">
      <c r="A831">
        <v>830</v>
      </c>
      <c r="B831" s="5">
        <v>1</v>
      </c>
      <c r="E831" s="4">
        <v>4</v>
      </c>
    </row>
    <row r="832" spans="1:5" x14ac:dyDescent="0.25">
      <c r="A832">
        <v>831</v>
      </c>
      <c r="B832" s="5">
        <v>1</v>
      </c>
      <c r="E832" s="4">
        <v>4</v>
      </c>
    </row>
    <row r="833" spans="1:5" x14ac:dyDescent="0.25">
      <c r="A833">
        <v>832</v>
      </c>
      <c r="B833" s="5">
        <v>1</v>
      </c>
      <c r="E833" s="4">
        <v>4</v>
      </c>
    </row>
    <row r="834" spans="1:5" x14ac:dyDescent="0.25">
      <c r="A834">
        <v>833</v>
      </c>
      <c r="B834" s="5">
        <v>1</v>
      </c>
      <c r="E834" s="4">
        <v>4</v>
      </c>
    </row>
    <row r="835" spans="1:5" x14ac:dyDescent="0.25">
      <c r="A835">
        <v>834</v>
      </c>
      <c r="B835" s="5">
        <v>1</v>
      </c>
      <c r="E835" s="4">
        <v>4</v>
      </c>
    </row>
    <row r="836" spans="1:5" x14ac:dyDescent="0.25">
      <c r="A836">
        <v>835</v>
      </c>
      <c r="B836" s="5">
        <v>1</v>
      </c>
      <c r="E836" s="4">
        <v>4</v>
      </c>
    </row>
    <row r="837" spans="1:5" x14ac:dyDescent="0.25">
      <c r="A837">
        <v>836</v>
      </c>
      <c r="B837" s="5">
        <v>1</v>
      </c>
      <c r="E837" s="4">
        <v>4</v>
      </c>
    </row>
    <row r="838" spans="1:5" x14ac:dyDescent="0.25">
      <c r="A838">
        <v>837</v>
      </c>
      <c r="B838" s="5">
        <v>1</v>
      </c>
    </row>
    <row r="839" spans="1:5" x14ac:dyDescent="0.25">
      <c r="A839">
        <v>838</v>
      </c>
      <c r="B839" s="5">
        <v>1</v>
      </c>
    </row>
    <row r="840" spans="1:5" x14ac:dyDescent="0.25">
      <c r="A840">
        <v>839</v>
      </c>
      <c r="B840" s="5">
        <v>1</v>
      </c>
    </row>
    <row r="841" spans="1:5" x14ac:dyDescent="0.25">
      <c r="A841">
        <v>840</v>
      </c>
      <c r="B841" s="5">
        <v>1</v>
      </c>
    </row>
    <row r="842" spans="1:5" x14ac:dyDescent="0.25">
      <c r="A842">
        <v>841</v>
      </c>
    </row>
    <row r="843" spans="1:5" x14ac:dyDescent="0.25">
      <c r="A843">
        <v>842</v>
      </c>
      <c r="C843" s="2">
        <v>2</v>
      </c>
    </row>
    <row r="844" spans="1:5" x14ac:dyDescent="0.25">
      <c r="A844">
        <v>843</v>
      </c>
      <c r="C844" s="2">
        <v>2</v>
      </c>
    </row>
    <row r="845" spans="1:5" x14ac:dyDescent="0.25">
      <c r="A845">
        <v>844</v>
      </c>
      <c r="C845" s="2">
        <v>2</v>
      </c>
      <c r="D845" s="3">
        <v>3</v>
      </c>
    </row>
    <row r="846" spans="1:5" x14ac:dyDescent="0.25">
      <c r="A846">
        <v>845</v>
      </c>
      <c r="C846" s="2">
        <v>2</v>
      </c>
      <c r="D846" s="3">
        <v>3</v>
      </c>
    </row>
    <row r="847" spans="1:5" x14ac:dyDescent="0.25">
      <c r="A847">
        <v>846</v>
      </c>
      <c r="C847" s="2">
        <v>2</v>
      </c>
      <c r="D847" s="3">
        <v>3</v>
      </c>
    </row>
    <row r="848" spans="1:5" x14ac:dyDescent="0.25">
      <c r="A848">
        <v>847</v>
      </c>
      <c r="C848" s="2">
        <v>2</v>
      </c>
      <c r="D848" s="3">
        <v>3</v>
      </c>
    </row>
    <row r="849" spans="1:5" x14ac:dyDescent="0.25">
      <c r="A849">
        <v>848</v>
      </c>
      <c r="C849" s="2">
        <v>2</v>
      </c>
      <c r="D849" s="3">
        <v>3</v>
      </c>
    </row>
    <row r="850" spans="1:5" x14ac:dyDescent="0.25">
      <c r="A850">
        <v>849</v>
      </c>
      <c r="C850" s="2">
        <v>2</v>
      </c>
      <c r="D850" s="3">
        <v>3</v>
      </c>
    </row>
    <row r="851" spans="1:5" x14ac:dyDescent="0.25">
      <c r="A851">
        <v>850</v>
      </c>
      <c r="C851" s="2">
        <v>2</v>
      </c>
      <c r="D851" s="3">
        <v>3</v>
      </c>
    </row>
    <row r="852" spans="1:5" x14ac:dyDescent="0.25">
      <c r="A852">
        <v>851</v>
      </c>
      <c r="C852" s="2">
        <v>2</v>
      </c>
      <c r="D852" s="3">
        <v>3</v>
      </c>
      <c r="E852" s="4">
        <v>4</v>
      </c>
    </row>
    <row r="853" spans="1:5" x14ac:dyDescent="0.25">
      <c r="A853">
        <v>852</v>
      </c>
      <c r="D853" s="3">
        <v>3</v>
      </c>
      <c r="E853" s="4">
        <v>4</v>
      </c>
    </row>
    <row r="854" spans="1:5" x14ac:dyDescent="0.25">
      <c r="A854">
        <v>853</v>
      </c>
      <c r="D854" s="3">
        <v>3</v>
      </c>
      <c r="E854" s="4">
        <v>4</v>
      </c>
    </row>
    <row r="855" spans="1:5" x14ac:dyDescent="0.25">
      <c r="A855">
        <v>854</v>
      </c>
      <c r="E855" s="4">
        <v>4</v>
      </c>
    </row>
    <row r="856" spans="1:5" x14ac:dyDescent="0.25">
      <c r="A856">
        <v>855</v>
      </c>
      <c r="E856" s="4">
        <v>4</v>
      </c>
    </row>
    <row r="857" spans="1:5" x14ac:dyDescent="0.25">
      <c r="A857">
        <v>856</v>
      </c>
      <c r="E857" s="4">
        <v>4</v>
      </c>
    </row>
    <row r="858" spans="1:5" x14ac:dyDescent="0.25">
      <c r="A858">
        <v>857</v>
      </c>
      <c r="B858" s="5">
        <v>1</v>
      </c>
      <c r="E858" s="4">
        <v>4</v>
      </c>
    </row>
    <row r="859" spans="1:5" x14ac:dyDescent="0.25">
      <c r="A859">
        <v>858</v>
      </c>
      <c r="B859" s="5">
        <v>1</v>
      </c>
      <c r="E859" s="4">
        <v>4</v>
      </c>
    </row>
    <row r="860" spans="1:5" x14ac:dyDescent="0.25">
      <c r="A860">
        <v>859</v>
      </c>
      <c r="B860" s="5">
        <v>1</v>
      </c>
      <c r="E860" s="4">
        <v>4</v>
      </c>
    </row>
    <row r="861" spans="1:5" x14ac:dyDescent="0.25">
      <c r="A861">
        <v>860</v>
      </c>
      <c r="B861" s="5">
        <v>1</v>
      </c>
    </row>
    <row r="862" spans="1:5" x14ac:dyDescent="0.25">
      <c r="A862">
        <v>861</v>
      </c>
      <c r="B862" s="5">
        <v>1</v>
      </c>
    </row>
    <row r="863" spans="1:5" x14ac:dyDescent="0.25">
      <c r="A863">
        <v>862</v>
      </c>
      <c r="B863" s="5">
        <v>1</v>
      </c>
    </row>
    <row r="864" spans="1:5" x14ac:dyDescent="0.25">
      <c r="A864">
        <v>863</v>
      </c>
      <c r="B864" s="5">
        <v>1</v>
      </c>
    </row>
    <row r="865" spans="1:5" x14ac:dyDescent="0.25">
      <c r="A865">
        <v>864</v>
      </c>
      <c r="B865" s="5">
        <v>1</v>
      </c>
    </row>
    <row r="866" spans="1:5" x14ac:dyDescent="0.25">
      <c r="A866">
        <v>865</v>
      </c>
      <c r="B866" s="5">
        <v>1</v>
      </c>
    </row>
    <row r="867" spans="1:5" x14ac:dyDescent="0.25">
      <c r="A867">
        <v>866</v>
      </c>
      <c r="C867" s="2">
        <v>2</v>
      </c>
    </row>
    <row r="868" spans="1:5" x14ac:dyDescent="0.25">
      <c r="A868">
        <v>867</v>
      </c>
      <c r="C868" s="2">
        <v>2</v>
      </c>
    </row>
    <row r="869" spans="1:5" x14ac:dyDescent="0.25">
      <c r="A869">
        <v>868</v>
      </c>
      <c r="C869" s="2">
        <v>2</v>
      </c>
    </row>
    <row r="870" spans="1:5" x14ac:dyDescent="0.25">
      <c r="A870">
        <v>869</v>
      </c>
      <c r="C870" s="2">
        <v>2</v>
      </c>
      <c r="D870" s="3">
        <v>3</v>
      </c>
    </row>
    <row r="871" spans="1:5" x14ac:dyDescent="0.25">
      <c r="A871">
        <v>870</v>
      </c>
      <c r="C871" s="2">
        <v>2</v>
      </c>
      <c r="D871" s="3">
        <v>3</v>
      </c>
    </row>
    <row r="872" spans="1:5" x14ac:dyDescent="0.25">
      <c r="A872">
        <v>871</v>
      </c>
      <c r="C872" s="2">
        <v>2</v>
      </c>
      <c r="D872" s="3">
        <v>3</v>
      </c>
    </row>
    <row r="873" spans="1:5" x14ac:dyDescent="0.25">
      <c r="A873">
        <v>872</v>
      </c>
      <c r="C873" s="2">
        <v>2</v>
      </c>
      <c r="D873" s="3">
        <v>3</v>
      </c>
      <c r="E873" s="4">
        <v>4</v>
      </c>
    </row>
    <row r="874" spans="1:5" x14ac:dyDescent="0.25">
      <c r="A874">
        <v>873</v>
      </c>
      <c r="C874" s="2">
        <v>2</v>
      </c>
      <c r="D874" s="3">
        <v>3</v>
      </c>
      <c r="E874" s="4">
        <v>4</v>
      </c>
    </row>
    <row r="875" spans="1:5" x14ac:dyDescent="0.25">
      <c r="A875">
        <v>874</v>
      </c>
      <c r="C875" s="2">
        <v>2</v>
      </c>
      <c r="D875" s="3">
        <v>3</v>
      </c>
      <c r="E875" s="4">
        <v>4</v>
      </c>
    </row>
    <row r="876" spans="1:5" x14ac:dyDescent="0.25">
      <c r="A876">
        <v>875</v>
      </c>
      <c r="D876" s="3">
        <v>3</v>
      </c>
      <c r="E876" s="4">
        <v>4</v>
      </c>
    </row>
    <row r="877" spans="1:5" x14ac:dyDescent="0.25">
      <c r="A877">
        <v>876</v>
      </c>
      <c r="D877" s="3">
        <v>3</v>
      </c>
      <c r="E877" s="4">
        <v>4</v>
      </c>
    </row>
    <row r="878" spans="1:5" x14ac:dyDescent="0.25">
      <c r="A878">
        <v>877</v>
      </c>
      <c r="D878" s="3">
        <v>3</v>
      </c>
      <c r="E878" s="4">
        <v>4</v>
      </c>
    </row>
    <row r="879" spans="1:5" x14ac:dyDescent="0.25">
      <c r="A879">
        <v>878</v>
      </c>
      <c r="E879" s="4">
        <v>4</v>
      </c>
    </row>
    <row r="880" spans="1:5" x14ac:dyDescent="0.25">
      <c r="A880">
        <v>879</v>
      </c>
      <c r="E880" s="4">
        <v>4</v>
      </c>
    </row>
    <row r="881" spans="1:5" x14ac:dyDescent="0.25">
      <c r="A881">
        <v>880</v>
      </c>
      <c r="B881" s="5">
        <v>1</v>
      </c>
      <c r="E881" s="4">
        <v>4</v>
      </c>
    </row>
    <row r="882" spans="1:5" x14ac:dyDescent="0.25">
      <c r="A882">
        <v>881</v>
      </c>
      <c r="B882" s="5">
        <v>1</v>
      </c>
      <c r="E882" s="4">
        <v>4</v>
      </c>
    </row>
    <row r="883" spans="1:5" x14ac:dyDescent="0.25">
      <c r="A883">
        <v>882</v>
      </c>
      <c r="B883" s="5">
        <v>1</v>
      </c>
    </row>
    <row r="884" spans="1:5" x14ac:dyDescent="0.25">
      <c r="A884">
        <v>883</v>
      </c>
      <c r="B884" s="5">
        <v>1</v>
      </c>
    </row>
    <row r="885" spans="1:5" x14ac:dyDescent="0.25">
      <c r="A885">
        <v>884</v>
      </c>
      <c r="B885" s="5">
        <v>1</v>
      </c>
    </row>
    <row r="886" spans="1:5" x14ac:dyDescent="0.25">
      <c r="A886">
        <v>885</v>
      </c>
      <c r="B886" s="5">
        <v>1</v>
      </c>
    </row>
    <row r="887" spans="1:5" x14ac:dyDescent="0.25">
      <c r="A887">
        <v>886</v>
      </c>
      <c r="B887" s="5">
        <v>1</v>
      </c>
    </row>
    <row r="888" spans="1:5" x14ac:dyDescent="0.25">
      <c r="A888">
        <v>887</v>
      </c>
      <c r="B888" s="5">
        <v>1</v>
      </c>
    </row>
    <row r="889" spans="1:5" x14ac:dyDescent="0.25">
      <c r="A889">
        <v>888</v>
      </c>
      <c r="B889" s="5">
        <v>1</v>
      </c>
    </row>
    <row r="890" spans="1:5" x14ac:dyDescent="0.25">
      <c r="A890">
        <v>889</v>
      </c>
      <c r="B890" s="5">
        <v>1</v>
      </c>
      <c r="C890" s="2">
        <v>2</v>
      </c>
    </row>
    <row r="891" spans="1:5" x14ac:dyDescent="0.25">
      <c r="A891">
        <v>890</v>
      </c>
      <c r="B891" s="5">
        <v>1</v>
      </c>
      <c r="C891" s="2">
        <v>2</v>
      </c>
    </row>
    <row r="892" spans="1:5" x14ac:dyDescent="0.25">
      <c r="A892">
        <v>891</v>
      </c>
      <c r="C892" s="2">
        <v>2</v>
      </c>
    </row>
    <row r="893" spans="1:5" x14ac:dyDescent="0.25">
      <c r="A893">
        <v>892</v>
      </c>
      <c r="C893" s="2">
        <v>2</v>
      </c>
    </row>
    <row r="894" spans="1:5" x14ac:dyDescent="0.25">
      <c r="A894">
        <v>893</v>
      </c>
      <c r="C894" s="2">
        <v>2</v>
      </c>
    </row>
    <row r="895" spans="1:5" x14ac:dyDescent="0.25">
      <c r="A895">
        <v>894</v>
      </c>
      <c r="C895" s="2">
        <v>2</v>
      </c>
      <c r="D895" s="3">
        <v>3</v>
      </c>
    </row>
    <row r="896" spans="1:5" x14ac:dyDescent="0.25">
      <c r="A896">
        <v>895</v>
      </c>
      <c r="C896" s="2">
        <v>2</v>
      </c>
      <c r="D896" s="3">
        <v>3</v>
      </c>
    </row>
    <row r="897" spans="1:5" x14ac:dyDescent="0.25">
      <c r="A897">
        <v>896</v>
      </c>
      <c r="C897" s="2">
        <v>2</v>
      </c>
      <c r="D897" s="3">
        <v>3</v>
      </c>
    </row>
    <row r="898" spans="1:5" x14ac:dyDescent="0.25">
      <c r="A898">
        <v>897</v>
      </c>
      <c r="C898" s="2">
        <v>2</v>
      </c>
      <c r="D898" s="3">
        <v>3</v>
      </c>
    </row>
    <row r="899" spans="1:5" x14ac:dyDescent="0.25">
      <c r="A899">
        <v>898</v>
      </c>
      <c r="C899" s="2">
        <v>2</v>
      </c>
      <c r="D899" s="3">
        <v>3</v>
      </c>
    </row>
    <row r="900" spans="1:5" x14ac:dyDescent="0.25">
      <c r="A900">
        <v>899</v>
      </c>
      <c r="D900" s="3">
        <v>3</v>
      </c>
      <c r="E900" s="4">
        <v>4</v>
      </c>
    </row>
    <row r="901" spans="1:5" x14ac:dyDescent="0.25">
      <c r="A901">
        <v>900</v>
      </c>
      <c r="D901" s="3">
        <v>3</v>
      </c>
      <c r="E901" s="4">
        <v>4</v>
      </c>
    </row>
    <row r="902" spans="1:5" x14ac:dyDescent="0.25">
      <c r="A902">
        <v>901</v>
      </c>
      <c r="B902" s="5">
        <v>1</v>
      </c>
      <c r="D902" s="3">
        <v>3</v>
      </c>
      <c r="E902" s="4">
        <v>4</v>
      </c>
    </row>
    <row r="903" spans="1:5" x14ac:dyDescent="0.25">
      <c r="A903">
        <v>902</v>
      </c>
      <c r="B903" s="5">
        <v>1</v>
      </c>
      <c r="D903" s="3">
        <v>3</v>
      </c>
      <c r="E903" s="4">
        <v>4</v>
      </c>
    </row>
    <row r="904" spans="1:5" x14ac:dyDescent="0.25">
      <c r="A904">
        <v>903</v>
      </c>
      <c r="B904" s="5">
        <v>1</v>
      </c>
      <c r="D904" s="3">
        <v>3</v>
      </c>
      <c r="E904" s="4">
        <v>4</v>
      </c>
    </row>
    <row r="905" spans="1:5" x14ac:dyDescent="0.25">
      <c r="A905">
        <v>904</v>
      </c>
      <c r="B905" s="5">
        <v>1</v>
      </c>
      <c r="E905" s="4">
        <v>4</v>
      </c>
    </row>
    <row r="906" spans="1:5" x14ac:dyDescent="0.25">
      <c r="A906">
        <v>905</v>
      </c>
      <c r="B906" s="5">
        <v>1</v>
      </c>
      <c r="E906" s="4">
        <v>4</v>
      </c>
    </row>
    <row r="907" spans="1:5" x14ac:dyDescent="0.25">
      <c r="A907">
        <v>906</v>
      </c>
      <c r="B907" s="5">
        <v>1</v>
      </c>
      <c r="E907" s="4">
        <v>4</v>
      </c>
    </row>
    <row r="908" spans="1:5" x14ac:dyDescent="0.25">
      <c r="A908">
        <v>907</v>
      </c>
      <c r="B908" s="5">
        <v>1</v>
      </c>
      <c r="E908" s="4">
        <v>4</v>
      </c>
    </row>
    <row r="909" spans="1:5" x14ac:dyDescent="0.25">
      <c r="A909">
        <v>908</v>
      </c>
      <c r="B909" s="5">
        <v>1</v>
      </c>
      <c r="E909" s="4">
        <v>4</v>
      </c>
    </row>
    <row r="910" spans="1:5" x14ac:dyDescent="0.25">
      <c r="A910">
        <v>909</v>
      </c>
      <c r="B910" s="5">
        <v>1</v>
      </c>
      <c r="E910" s="4">
        <v>4</v>
      </c>
    </row>
    <row r="911" spans="1:5" x14ac:dyDescent="0.25">
      <c r="A911">
        <v>910</v>
      </c>
      <c r="B911" s="5">
        <v>1</v>
      </c>
      <c r="E911" s="4">
        <v>4</v>
      </c>
    </row>
    <row r="912" spans="1:5" x14ac:dyDescent="0.25">
      <c r="A912">
        <v>911</v>
      </c>
      <c r="B912" s="5">
        <v>1</v>
      </c>
    </row>
    <row r="913" spans="1:4" x14ac:dyDescent="0.25">
      <c r="A913">
        <v>912</v>
      </c>
      <c r="B913" s="5">
        <v>1</v>
      </c>
    </row>
    <row r="914" spans="1:4" x14ac:dyDescent="0.25">
      <c r="A914">
        <v>913</v>
      </c>
      <c r="B914" s="5">
        <v>1</v>
      </c>
    </row>
    <row r="915" spans="1:4" x14ac:dyDescent="0.25">
      <c r="A915">
        <v>914</v>
      </c>
    </row>
    <row r="916" spans="1:4" x14ac:dyDescent="0.25">
      <c r="A916">
        <v>915</v>
      </c>
      <c r="C916" s="2">
        <v>2</v>
      </c>
    </row>
    <row r="917" spans="1:4" x14ac:dyDescent="0.25">
      <c r="A917">
        <v>916</v>
      </c>
      <c r="C917" s="2">
        <v>2</v>
      </c>
      <c r="D917" s="3">
        <v>3</v>
      </c>
    </row>
    <row r="918" spans="1:4" x14ac:dyDescent="0.25">
      <c r="A918">
        <v>917</v>
      </c>
      <c r="C918" s="2">
        <v>2</v>
      </c>
      <c r="D918" s="3">
        <v>3</v>
      </c>
    </row>
    <row r="919" spans="1:4" x14ac:dyDescent="0.25">
      <c r="A919">
        <v>918</v>
      </c>
      <c r="C919" s="2">
        <v>2</v>
      </c>
      <c r="D919" s="3">
        <v>3</v>
      </c>
    </row>
    <row r="920" spans="1:4" x14ac:dyDescent="0.25">
      <c r="A920">
        <v>919</v>
      </c>
      <c r="C920" s="2">
        <v>2</v>
      </c>
      <c r="D920" s="3">
        <v>3</v>
      </c>
    </row>
    <row r="921" spans="1:4" x14ac:dyDescent="0.25">
      <c r="A921">
        <v>920</v>
      </c>
      <c r="C921" s="2">
        <v>2</v>
      </c>
      <c r="D921" s="3">
        <v>3</v>
      </c>
    </row>
    <row r="922" spans="1:4" x14ac:dyDescent="0.25">
      <c r="A922">
        <v>921</v>
      </c>
      <c r="C922" s="2">
        <v>2</v>
      </c>
      <c r="D922" s="3">
        <v>3</v>
      </c>
    </row>
    <row r="923" spans="1:4" x14ac:dyDescent="0.25">
      <c r="A923">
        <v>922</v>
      </c>
      <c r="C923" s="2">
        <v>2</v>
      </c>
      <c r="D923" s="3">
        <v>3</v>
      </c>
    </row>
    <row r="924" spans="1:4" x14ac:dyDescent="0.25">
      <c r="A924">
        <v>923</v>
      </c>
      <c r="C924" s="2">
        <v>2</v>
      </c>
      <c r="D924" s="3">
        <v>3</v>
      </c>
    </row>
    <row r="925" spans="1:4" x14ac:dyDescent="0.25">
      <c r="A925">
        <v>924</v>
      </c>
      <c r="C925" s="2">
        <v>2</v>
      </c>
      <c r="D925" s="3">
        <v>3</v>
      </c>
    </row>
    <row r="926" spans="1:4" x14ac:dyDescent="0.25">
      <c r="A926">
        <v>925</v>
      </c>
      <c r="C926" s="2">
        <v>2</v>
      </c>
      <c r="D926" s="3">
        <v>3</v>
      </c>
    </row>
    <row r="927" spans="1:4" x14ac:dyDescent="0.25">
      <c r="A927">
        <v>926</v>
      </c>
      <c r="C927" s="2">
        <v>2</v>
      </c>
      <c r="D927" s="3">
        <v>3</v>
      </c>
    </row>
    <row r="928" spans="1:4" x14ac:dyDescent="0.25">
      <c r="A928">
        <v>927</v>
      </c>
      <c r="B928" s="5">
        <v>1</v>
      </c>
      <c r="D928" s="3">
        <v>3</v>
      </c>
    </row>
    <row r="929" spans="1:5" x14ac:dyDescent="0.25">
      <c r="A929">
        <v>928</v>
      </c>
      <c r="B929" s="5">
        <v>1</v>
      </c>
    </row>
    <row r="930" spans="1:5" x14ac:dyDescent="0.25">
      <c r="A930">
        <v>929</v>
      </c>
      <c r="B930" s="5">
        <v>1</v>
      </c>
      <c r="E930" s="4">
        <v>4</v>
      </c>
    </row>
    <row r="931" spans="1:5" x14ac:dyDescent="0.25">
      <c r="A931">
        <v>930</v>
      </c>
      <c r="B931" s="5">
        <v>1</v>
      </c>
      <c r="E931" s="4">
        <v>4</v>
      </c>
    </row>
    <row r="932" spans="1:5" x14ac:dyDescent="0.25">
      <c r="A932">
        <v>931</v>
      </c>
      <c r="B932" s="5">
        <v>1</v>
      </c>
      <c r="E932" s="4">
        <v>4</v>
      </c>
    </row>
    <row r="933" spans="1:5" x14ac:dyDescent="0.25">
      <c r="A933">
        <v>932</v>
      </c>
      <c r="B933" s="5">
        <v>1</v>
      </c>
      <c r="E933" s="4">
        <v>4</v>
      </c>
    </row>
    <row r="934" spans="1:5" x14ac:dyDescent="0.25">
      <c r="A934">
        <v>933</v>
      </c>
      <c r="B934" s="5">
        <v>1</v>
      </c>
      <c r="E934" s="4">
        <v>4</v>
      </c>
    </row>
    <row r="935" spans="1:5" x14ac:dyDescent="0.25">
      <c r="A935">
        <v>934</v>
      </c>
      <c r="B935" s="5">
        <v>1</v>
      </c>
      <c r="E935" s="4">
        <v>4</v>
      </c>
    </row>
    <row r="936" spans="1:5" x14ac:dyDescent="0.25">
      <c r="A936">
        <v>935</v>
      </c>
      <c r="B936" s="5">
        <v>1</v>
      </c>
      <c r="E936" s="4">
        <v>4</v>
      </c>
    </row>
    <row r="937" spans="1:5" x14ac:dyDescent="0.25">
      <c r="A937">
        <v>936</v>
      </c>
      <c r="B937" s="5">
        <v>1</v>
      </c>
      <c r="E937" s="4">
        <v>4</v>
      </c>
    </row>
    <row r="938" spans="1:5" x14ac:dyDescent="0.25">
      <c r="A938">
        <v>937</v>
      </c>
      <c r="B938" s="5">
        <v>1</v>
      </c>
      <c r="E938" s="4">
        <v>4</v>
      </c>
    </row>
    <row r="939" spans="1:5" x14ac:dyDescent="0.25">
      <c r="A939">
        <v>938</v>
      </c>
      <c r="B939" s="5">
        <v>1</v>
      </c>
      <c r="E939" s="4">
        <v>4</v>
      </c>
    </row>
    <row r="940" spans="1:5" x14ac:dyDescent="0.25">
      <c r="A940">
        <v>939</v>
      </c>
      <c r="B940" s="5">
        <v>1</v>
      </c>
      <c r="E940" s="4">
        <v>4</v>
      </c>
    </row>
    <row r="941" spans="1:5" x14ac:dyDescent="0.25">
      <c r="A941">
        <v>940</v>
      </c>
      <c r="B941" s="5">
        <v>1</v>
      </c>
      <c r="E941" s="4">
        <v>4</v>
      </c>
    </row>
    <row r="942" spans="1:5" x14ac:dyDescent="0.25">
      <c r="A942">
        <v>941</v>
      </c>
      <c r="B942" s="5">
        <v>1</v>
      </c>
      <c r="E942" s="4">
        <v>4</v>
      </c>
    </row>
    <row r="943" spans="1:5" x14ac:dyDescent="0.25">
      <c r="A943">
        <v>942</v>
      </c>
      <c r="B943" s="5">
        <v>1</v>
      </c>
      <c r="C943" s="2">
        <v>2</v>
      </c>
      <c r="E943" s="4">
        <v>4</v>
      </c>
    </row>
    <row r="944" spans="1:5" x14ac:dyDescent="0.25">
      <c r="A944">
        <v>943</v>
      </c>
      <c r="C944" s="2">
        <v>2</v>
      </c>
    </row>
    <row r="945" spans="1:6" x14ac:dyDescent="0.25">
      <c r="A945">
        <v>944</v>
      </c>
      <c r="C945" s="2">
        <v>2</v>
      </c>
      <c r="D945" s="3">
        <v>3</v>
      </c>
      <c r="F945" t="s">
        <v>22</v>
      </c>
    </row>
    <row r="946" spans="1:6" x14ac:dyDescent="0.25">
      <c r="A946">
        <v>945</v>
      </c>
    </row>
    <row r="947" spans="1:6" x14ac:dyDescent="0.25">
      <c r="A947">
        <v>946</v>
      </c>
      <c r="F947" t="s">
        <v>22</v>
      </c>
    </row>
    <row r="948" spans="1:6" x14ac:dyDescent="0.25">
      <c r="A948">
        <v>947</v>
      </c>
      <c r="B948" s="5">
        <v>1</v>
      </c>
      <c r="E948" s="4">
        <v>4</v>
      </c>
    </row>
    <row r="949" spans="1:6" x14ac:dyDescent="0.25">
      <c r="A949">
        <v>948</v>
      </c>
      <c r="B949" s="5">
        <v>1</v>
      </c>
      <c r="E949" s="4">
        <v>4</v>
      </c>
    </row>
    <row r="950" spans="1:6" x14ac:dyDescent="0.25">
      <c r="A950">
        <v>949</v>
      </c>
      <c r="B950" s="5">
        <v>1</v>
      </c>
      <c r="E950" s="4">
        <v>4</v>
      </c>
    </row>
    <row r="951" spans="1:6" x14ac:dyDescent="0.25">
      <c r="A951">
        <v>950</v>
      </c>
      <c r="B951" s="5">
        <v>1</v>
      </c>
      <c r="E951" s="4">
        <v>4</v>
      </c>
    </row>
    <row r="952" spans="1:6" x14ac:dyDescent="0.25">
      <c r="A952">
        <v>951</v>
      </c>
      <c r="B952" s="5">
        <v>1</v>
      </c>
      <c r="E952" s="4">
        <v>4</v>
      </c>
    </row>
    <row r="953" spans="1:6" x14ac:dyDescent="0.25">
      <c r="A953">
        <v>952</v>
      </c>
      <c r="B953" s="5">
        <v>1</v>
      </c>
      <c r="E953" s="4">
        <v>4</v>
      </c>
    </row>
    <row r="954" spans="1:6" x14ac:dyDescent="0.25">
      <c r="A954">
        <v>953</v>
      </c>
      <c r="B954" s="5">
        <v>1</v>
      </c>
      <c r="E954" s="4">
        <v>4</v>
      </c>
    </row>
    <row r="955" spans="1:6" x14ac:dyDescent="0.25">
      <c r="A955">
        <v>954</v>
      </c>
      <c r="B955" s="5">
        <v>1</v>
      </c>
      <c r="E955" s="4">
        <v>4</v>
      </c>
    </row>
    <row r="956" spans="1:6" x14ac:dyDescent="0.25">
      <c r="A956">
        <v>955</v>
      </c>
      <c r="B956" s="5">
        <v>1</v>
      </c>
      <c r="E956" s="4">
        <v>4</v>
      </c>
    </row>
    <row r="957" spans="1:6" x14ac:dyDescent="0.25">
      <c r="A957">
        <v>956</v>
      </c>
      <c r="B957" s="5">
        <v>1</v>
      </c>
      <c r="E957" s="4">
        <v>4</v>
      </c>
    </row>
    <row r="958" spans="1:6" x14ac:dyDescent="0.25">
      <c r="A958">
        <v>957</v>
      </c>
      <c r="E958" s="4">
        <v>4</v>
      </c>
    </row>
    <row r="959" spans="1:6" x14ac:dyDescent="0.25">
      <c r="A959">
        <v>958</v>
      </c>
      <c r="E959" s="4">
        <v>4</v>
      </c>
    </row>
    <row r="960" spans="1:6" x14ac:dyDescent="0.25">
      <c r="A960">
        <v>959</v>
      </c>
      <c r="D960" s="3">
        <v>3</v>
      </c>
    </row>
    <row r="961" spans="1:4" x14ac:dyDescent="0.25">
      <c r="A961">
        <v>960</v>
      </c>
      <c r="D961" s="3">
        <v>3</v>
      </c>
    </row>
    <row r="962" spans="1:4" x14ac:dyDescent="0.25">
      <c r="A962">
        <v>961</v>
      </c>
      <c r="D962" s="3">
        <v>3</v>
      </c>
    </row>
    <row r="963" spans="1:4" x14ac:dyDescent="0.25">
      <c r="A963">
        <v>962</v>
      </c>
      <c r="D963" s="3">
        <v>3</v>
      </c>
    </row>
    <row r="964" spans="1:4" x14ac:dyDescent="0.25">
      <c r="A964">
        <v>963</v>
      </c>
      <c r="C964" s="2">
        <v>2</v>
      </c>
      <c r="D964" s="3">
        <v>3</v>
      </c>
    </row>
    <row r="965" spans="1:4" x14ac:dyDescent="0.25">
      <c r="A965">
        <v>964</v>
      </c>
      <c r="C965" s="2">
        <v>2</v>
      </c>
      <c r="D965" s="3">
        <v>3</v>
      </c>
    </row>
    <row r="966" spans="1:4" x14ac:dyDescent="0.25">
      <c r="A966">
        <v>965</v>
      </c>
      <c r="C966" s="2">
        <v>2</v>
      </c>
      <c r="D966" s="3">
        <v>3</v>
      </c>
    </row>
    <row r="967" spans="1:4" x14ac:dyDescent="0.25">
      <c r="A967">
        <v>966</v>
      </c>
      <c r="C967" s="2">
        <v>2</v>
      </c>
      <c r="D967" s="3">
        <v>3</v>
      </c>
    </row>
    <row r="968" spans="1:4" x14ac:dyDescent="0.25">
      <c r="A968">
        <v>967</v>
      </c>
      <c r="C968" s="2">
        <v>2</v>
      </c>
      <c r="D968" s="3">
        <v>3</v>
      </c>
    </row>
    <row r="969" spans="1:4" x14ac:dyDescent="0.25">
      <c r="A969">
        <v>968</v>
      </c>
      <c r="C969" s="2">
        <v>2</v>
      </c>
      <c r="D969" s="3">
        <v>3</v>
      </c>
    </row>
    <row r="970" spans="1:4" x14ac:dyDescent="0.25">
      <c r="A970">
        <v>969</v>
      </c>
      <c r="C970" s="2">
        <v>2</v>
      </c>
      <c r="D970" s="3">
        <v>3</v>
      </c>
    </row>
    <row r="971" spans="1:4" x14ac:dyDescent="0.25">
      <c r="A971">
        <v>970</v>
      </c>
      <c r="C971" s="2">
        <v>2</v>
      </c>
    </row>
    <row r="972" spans="1:4" x14ac:dyDescent="0.25">
      <c r="A972">
        <v>971</v>
      </c>
      <c r="C972" s="2">
        <v>2</v>
      </c>
    </row>
    <row r="973" spans="1:4" x14ac:dyDescent="0.25">
      <c r="A973">
        <v>972</v>
      </c>
      <c r="C973" s="2">
        <v>2</v>
      </c>
    </row>
    <row r="974" spans="1:4" x14ac:dyDescent="0.25">
      <c r="A974">
        <v>973</v>
      </c>
      <c r="C974" s="2">
        <v>2</v>
      </c>
    </row>
    <row r="975" spans="1:4" x14ac:dyDescent="0.25">
      <c r="A975">
        <v>974</v>
      </c>
    </row>
    <row r="976" spans="1:4" x14ac:dyDescent="0.25">
      <c r="A976">
        <v>975</v>
      </c>
      <c r="B976" s="5">
        <v>1</v>
      </c>
    </row>
    <row r="977" spans="1:5" x14ac:dyDescent="0.25">
      <c r="A977">
        <v>976</v>
      </c>
      <c r="B977" s="5">
        <v>1</v>
      </c>
      <c r="E977" s="4">
        <v>4</v>
      </c>
    </row>
    <row r="978" spans="1:5" x14ac:dyDescent="0.25">
      <c r="A978">
        <v>977</v>
      </c>
      <c r="B978" s="5">
        <v>1</v>
      </c>
      <c r="E978" s="4">
        <v>4</v>
      </c>
    </row>
    <row r="979" spans="1:5" x14ac:dyDescent="0.25">
      <c r="A979">
        <v>978</v>
      </c>
      <c r="B979" s="5">
        <v>1</v>
      </c>
      <c r="E979" s="4">
        <v>4</v>
      </c>
    </row>
    <row r="980" spans="1:5" x14ac:dyDescent="0.25">
      <c r="A980">
        <v>979</v>
      </c>
      <c r="B980" s="5">
        <v>1</v>
      </c>
      <c r="E980" s="4">
        <v>4</v>
      </c>
    </row>
    <row r="981" spans="1:5" x14ac:dyDescent="0.25">
      <c r="A981">
        <v>980</v>
      </c>
      <c r="B981" s="5">
        <v>1</v>
      </c>
      <c r="E981" s="4">
        <v>4</v>
      </c>
    </row>
    <row r="982" spans="1:5" x14ac:dyDescent="0.25">
      <c r="A982">
        <v>981</v>
      </c>
      <c r="B982" s="5">
        <v>1</v>
      </c>
      <c r="E982" s="4">
        <v>4</v>
      </c>
    </row>
    <row r="983" spans="1:5" x14ac:dyDescent="0.25">
      <c r="A983">
        <v>982</v>
      </c>
      <c r="B983" s="5">
        <v>1</v>
      </c>
      <c r="E983" s="4">
        <v>4</v>
      </c>
    </row>
    <row r="984" spans="1:5" x14ac:dyDescent="0.25">
      <c r="A984">
        <v>983</v>
      </c>
      <c r="B984" s="5">
        <v>1</v>
      </c>
      <c r="E984" s="4">
        <v>4</v>
      </c>
    </row>
    <row r="985" spans="1:5" x14ac:dyDescent="0.25">
      <c r="A985">
        <v>984</v>
      </c>
      <c r="B985" s="5">
        <v>1</v>
      </c>
      <c r="E985" s="4">
        <v>4</v>
      </c>
    </row>
    <row r="986" spans="1:5" x14ac:dyDescent="0.25">
      <c r="A986">
        <v>985</v>
      </c>
      <c r="D986" s="3">
        <v>3</v>
      </c>
      <c r="E986" s="4">
        <v>4</v>
      </c>
    </row>
    <row r="987" spans="1:5" x14ac:dyDescent="0.25">
      <c r="A987">
        <v>986</v>
      </c>
      <c r="D987" s="3">
        <v>3</v>
      </c>
    </row>
    <row r="988" spans="1:5" x14ac:dyDescent="0.25">
      <c r="A988">
        <v>987</v>
      </c>
      <c r="D988" s="3">
        <v>3</v>
      </c>
    </row>
    <row r="989" spans="1:5" x14ac:dyDescent="0.25">
      <c r="A989">
        <v>988</v>
      </c>
      <c r="C989" s="2">
        <v>2</v>
      </c>
      <c r="D989" s="3">
        <v>3</v>
      </c>
    </row>
    <row r="990" spans="1:5" x14ac:dyDescent="0.25">
      <c r="A990">
        <v>989</v>
      </c>
      <c r="C990" s="2">
        <v>2</v>
      </c>
      <c r="D990" s="3">
        <v>3</v>
      </c>
    </row>
    <row r="991" spans="1:5" x14ac:dyDescent="0.25">
      <c r="A991">
        <v>990</v>
      </c>
      <c r="C991" s="2">
        <v>2</v>
      </c>
      <c r="D991" s="3">
        <v>3</v>
      </c>
    </row>
    <row r="992" spans="1:5" x14ac:dyDescent="0.25">
      <c r="A992">
        <v>991</v>
      </c>
      <c r="C992" s="2">
        <v>2</v>
      </c>
      <c r="D992" s="3">
        <v>3</v>
      </c>
    </row>
    <row r="993" spans="1:5" x14ac:dyDescent="0.25">
      <c r="A993">
        <v>992</v>
      </c>
      <c r="C993" s="2">
        <v>2</v>
      </c>
      <c r="D993" s="3">
        <v>3</v>
      </c>
    </row>
    <row r="994" spans="1:5" x14ac:dyDescent="0.25">
      <c r="A994">
        <v>993</v>
      </c>
      <c r="C994" s="2">
        <v>2</v>
      </c>
      <c r="D994" s="3">
        <v>3</v>
      </c>
    </row>
    <row r="995" spans="1:5" x14ac:dyDescent="0.25">
      <c r="A995">
        <v>994</v>
      </c>
      <c r="C995" s="2">
        <v>2</v>
      </c>
    </row>
    <row r="996" spans="1:5" x14ac:dyDescent="0.25">
      <c r="A996">
        <v>995</v>
      </c>
      <c r="C996" s="2">
        <v>2</v>
      </c>
    </row>
    <row r="997" spans="1:5" x14ac:dyDescent="0.25">
      <c r="A997">
        <v>996</v>
      </c>
      <c r="C997" s="2">
        <v>2</v>
      </c>
    </row>
    <row r="998" spans="1:5" x14ac:dyDescent="0.25">
      <c r="A998">
        <v>997</v>
      </c>
      <c r="C998" s="2">
        <v>2</v>
      </c>
    </row>
    <row r="999" spans="1:5" x14ac:dyDescent="0.25">
      <c r="A999">
        <v>998</v>
      </c>
    </row>
    <row r="1000" spans="1:5" x14ac:dyDescent="0.25">
      <c r="A1000">
        <v>999</v>
      </c>
      <c r="B1000" s="5">
        <v>1</v>
      </c>
    </row>
    <row r="1001" spans="1:5" x14ac:dyDescent="0.25">
      <c r="A1001">
        <v>1000</v>
      </c>
      <c r="B1001" s="5">
        <v>1</v>
      </c>
    </row>
    <row r="1002" spans="1:5" x14ac:dyDescent="0.25">
      <c r="A1002">
        <v>1001</v>
      </c>
      <c r="B1002" s="5">
        <v>1</v>
      </c>
    </row>
    <row r="1003" spans="1:5" x14ac:dyDescent="0.25">
      <c r="A1003">
        <v>1002</v>
      </c>
      <c r="B1003" s="5">
        <v>1</v>
      </c>
      <c r="E1003" s="4">
        <v>4</v>
      </c>
    </row>
    <row r="1004" spans="1:5" x14ac:dyDescent="0.25">
      <c r="A1004">
        <v>1003</v>
      </c>
      <c r="B1004" s="5">
        <v>1</v>
      </c>
      <c r="E1004" s="4">
        <v>4</v>
      </c>
    </row>
    <row r="1005" spans="1:5" x14ac:dyDescent="0.25">
      <c r="A1005">
        <v>1004</v>
      </c>
      <c r="B1005" s="5">
        <v>1</v>
      </c>
      <c r="E1005" s="4">
        <v>4</v>
      </c>
    </row>
    <row r="1006" spans="1:5" x14ac:dyDescent="0.25">
      <c r="A1006">
        <v>1005</v>
      </c>
      <c r="B1006" s="5">
        <v>1</v>
      </c>
      <c r="E1006" s="4">
        <v>4</v>
      </c>
    </row>
    <row r="1007" spans="1:5" x14ac:dyDescent="0.25">
      <c r="A1007">
        <v>1006</v>
      </c>
      <c r="B1007" s="5">
        <v>1</v>
      </c>
      <c r="E1007" s="4">
        <v>4</v>
      </c>
    </row>
    <row r="1008" spans="1:5" x14ac:dyDescent="0.25">
      <c r="A1008">
        <v>1007</v>
      </c>
      <c r="B1008" s="5">
        <v>1</v>
      </c>
      <c r="D1008" s="3">
        <v>3</v>
      </c>
      <c r="E1008" s="4">
        <v>4</v>
      </c>
    </row>
    <row r="1009" spans="1:5" x14ac:dyDescent="0.25">
      <c r="A1009">
        <v>1008</v>
      </c>
      <c r="B1009" s="5">
        <v>1</v>
      </c>
      <c r="D1009" s="3">
        <v>3</v>
      </c>
      <c r="E1009" s="4">
        <v>4</v>
      </c>
    </row>
    <row r="1010" spans="1:5" x14ac:dyDescent="0.25">
      <c r="A1010">
        <v>1009</v>
      </c>
      <c r="D1010" s="3">
        <v>3</v>
      </c>
      <c r="E1010" s="4">
        <v>4</v>
      </c>
    </row>
    <row r="1011" spans="1:5" x14ac:dyDescent="0.25">
      <c r="A1011">
        <v>1010</v>
      </c>
      <c r="D1011" s="3">
        <v>3</v>
      </c>
      <c r="E1011" s="4">
        <v>4</v>
      </c>
    </row>
    <row r="1012" spans="1:5" x14ac:dyDescent="0.25">
      <c r="A1012">
        <v>1011</v>
      </c>
      <c r="D1012" s="3">
        <v>3</v>
      </c>
      <c r="E1012" s="4">
        <v>4</v>
      </c>
    </row>
    <row r="1013" spans="1:5" x14ac:dyDescent="0.25">
      <c r="A1013">
        <v>1012</v>
      </c>
      <c r="C1013" s="2">
        <v>2</v>
      </c>
      <c r="D1013" s="3">
        <v>3</v>
      </c>
    </row>
    <row r="1014" spans="1:5" x14ac:dyDescent="0.25">
      <c r="A1014">
        <v>1013</v>
      </c>
      <c r="C1014" s="2">
        <v>2</v>
      </c>
      <c r="D1014" s="3">
        <v>3</v>
      </c>
    </row>
    <row r="1015" spans="1:5" x14ac:dyDescent="0.25">
      <c r="A1015">
        <v>1014</v>
      </c>
      <c r="C1015" s="2">
        <v>2</v>
      </c>
      <c r="D1015" s="3">
        <v>3</v>
      </c>
    </row>
    <row r="1016" spans="1:5" x14ac:dyDescent="0.25">
      <c r="A1016">
        <v>1015</v>
      </c>
      <c r="C1016" s="2">
        <v>2</v>
      </c>
      <c r="D1016" s="3">
        <v>3</v>
      </c>
    </row>
    <row r="1017" spans="1:5" x14ac:dyDescent="0.25">
      <c r="A1017">
        <v>1016</v>
      </c>
      <c r="C1017" s="2">
        <v>2</v>
      </c>
      <c r="D1017" s="3">
        <v>3</v>
      </c>
    </row>
    <row r="1018" spans="1:5" x14ac:dyDescent="0.25">
      <c r="A1018">
        <v>1017</v>
      </c>
      <c r="C1018" s="2">
        <v>2</v>
      </c>
    </row>
    <row r="1019" spans="1:5" x14ac:dyDescent="0.25">
      <c r="A1019">
        <v>1018</v>
      </c>
      <c r="C1019" s="2">
        <v>2</v>
      </c>
    </row>
    <row r="1020" spans="1:5" x14ac:dyDescent="0.25">
      <c r="A1020">
        <v>1019</v>
      </c>
      <c r="C1020" s="2">
        <v>2</v>
      </c>
    </row>
    <row r="1021" spans="1:5" x14ac:dyDescent="0.25">
      <c r="A1021">
        <v>1020</v>
      </c>
      <c r="C1021" s="2">
        <v>2</v>
      </c>
    </row>
    <row r="1022" spans="1:5" x14ac:dyDescent="0.25">
      <c r="A1022">
        <v>1021</v>
      </c>
      <c r="C1022" s="2">
        <v>2</v>
      </c>
    </row>
    <row r="1023" spans="1:5" x14ac:dyDescent="0.25">
      <c r="A1023">
        <v>1022</v>
      </c>
      <c r="C1023" s="2">
        <v>2</v>
      </c>
    </row>
    <row r="1024" spans="1:5" x14ac:dyDescent="0.25">
      <c r="A1024">
        <v>1023</v>
      </c>
      <c r="B1024" s="5">
        <v>1</v>
      </c>
    </row>
    <row r="1025" spans="1:5" x14ac:dyDescent="0.25">
      <c r="A1025">
        <v>1024</v>
      </c>
      <c r="B1025" s="5">
        <v>1</v>
      </c>
    </row>
    <row r="1026" spans="1:5" x14ac:dyDescent="0.25">
      <c r="A1026">
        <v>1025</v>
      </c>
      <c r="B1026" s="5">
        <v>1</v>
      </c>
    </row>
    <row r="1027" spans="1:5" x14ac:dyDescent="0.25">
      <c r="A1027">
        <v>1026</v>
      </c>
      <c r="B1027" s="5">
        <v>1</v>
      </c>
      <c r="E1027" s="4">
        <v>4</v>
      </c>
    </row>
    <row r="1028" spans="1:5" x14ac:dyDescent="0.25">
      <c r="A1028">
        <v>1027</v>
      </c>
      <c r="B1028" s="5">
        <v>1</v>
      </c>
      <c r="E1028" s="4">
        <v>4</v>
      </c>
    </row>
    <row r="1029" spans="1:5" x14ac:dyDescent="0.25">
      <c r="A1029">
        <v>1028</v>
      </c>
      <c r="B1029" s="5">
        <v>1</v>
      </c>
      <c r="E1029" s="4">
        <v>4</v>
      </c>
    </row>
    <row r="1030" spans="1:5" x14ac:dyDescent="0.25">
      <c r="A1030">
        <v>1029</v>
      </c>
      <c r="B1030" s="5">
        <v>1</v>
      </c>
      <c r="E1030" s="4">
        <v>4</v>
      </c>
    </row>
    <row r="1031" spans="1:5" x14ac:dyDescent="0.25">
      <c r="A1031">
        <v>1030</v>
      </c>
      <c r="B1031" s="5">
        <v>1</v>
      </c>
      <c r="D1031" s="3">
        <v>3</v>
      </c>
      <c r="E1031" s="4">
        <v>4</v>
      </c>
    </row>
    <row r="1032" spans="1:5" x14ac:dyDescent="0.25">
      <c r="A1032">
        <v>1031</v>
      </c>
      <c r="B1032" s="5">
        <v>1</v>
      </c>
      <c r="D1032" s="3">
        <v>3</v>
      </c>
      <c r="E1032" s="4">
        <v>4</v>
      </c>
    </row>
    <row r="1033" spans="1:5" x14ac:dyDescent="0.25">
      <c r="A1033">
        <v>1032</v>
      </c>
      <c r="B1033" s="5">
        <v>1</v>
      </c>
      <c r="D1033" s="3">
        <v>3</v>
      </c>
      <c r="E1033" s="4">
        <v>4</v>
      </c>
    </row>
    <row r="1034" spans="1:5" x14ac:dyDescent="0.25">
      <c r="A1034">
        <v>1033</v>
      </c>
      <c r="D1034" s="3">
        <v>3</v>
      </c>
      <c r="E1034" s="4">
        <v>4</v>
      </c>
    </row>
    <row r="1035" spans="1:5" x14ac:dyDescent="0.25">
      <c r="A1035">
        <v>1034</v>
      </c>
      <c r="D1035" s="3">
        <v>3</v>
      </c>
      <c r="E1035" s="4">
        <v>4</v>
      </c>
    </row>
    <row r="1036" spans="1:5" x14ac:dyDescent="0.25">
      <c r="A1036">
        <v>1035</v>
      </c>
      <c r="D1036" s="3">
        <v>3</v>
      </c>
      <c r="E1036" s="4">
        <v>4</v>
      </c>
    </row>
    <row r="1037" spans="1:5" x14ac:dyDescent="0.25">
      <c r="A1037">
        <v>1036</v>
      </c>
      <c r="C1037" s="2">
        <v>2</v>
      </c>
      <c r="D1037" s="3">
        <v>3</v>
      </c>
      <c r="E1037" s="4">
        <v>4</v>
      </c>
    </row>
    <row r="1038" spans="1:5" x14ac:dyDescent="0.25">
      <c r="A1038">
        <v>1037</v>
      </c>
      <c r="C1038" s="2">
        <v>2</v>
      </c>
      <c r="D1038" s="3">
        <v>3</v>
      </c>
    </row>
    <row r="1039" spans="1:5" x14ac:dyDescent="0.25">
      <c r="A1039">
        <v>1038</v>
      </c>
      <c r="C1039" s="2">
        <v>2</v>
      </c>
      <c r="D1039" s="3">
        <v>3</v>
      </c>
    </row>
    <row r="1040" spans="1:5" x14ac:dyDescent="0.25">
      <c r="A1040">
        <v>1039</v>
      </c>
      <c r="C1040" s="2">
        <v>2</v>
      </c>
      <c r="D1040" s="3">
        <v>3</v>
      </c>
    </row>
    <row r="1041" spans="1:5" x14ac:dyDescent="0.25">
      <c r="A1041">
        <v>1040</v>
      </c>
      <c r="C1041" s="2">
        <v>2</v>
      </c>
    </row>
    <row r="1042" spans="1:5" x14ac:dyDescent="0.25">
      <c r="A1042">
        <v>1041</v>
      </c>
      <c r="C1042" s="2">
        <v>2</v>
      </c>
    </row>
    <row r="1043" spans="1:5" x14ac:dyDescent="0.25">
      <c r="A1043">
        <v>1042</v>
      </c>
      <c r="C1043" s="2">
        <v>2</v>
      </c>
    </row>
    <row r="1044" spans="1:5" x14ac:dyDescent="0.25">
      <c r="A1044">
        <v>1043</v>
      </c>
      <c r="C1044" s="2">
        <v>2</v>
      </c>
    </row>
    <row r="1045" spans="1:5" x14ac:dyDescent="0.25">
      <c r="A1045">
        <v>1044</v>
      </c>
      <c r="C1045" s="2">
        <v>2</v>
      </c>
    </row>
    <row r="1046" spans="1:5" x14ac:dyDescent="0.25">
      <c r="A1046">
        <v>1045</v>
      </c>
      <c r="C1046" s="2">
        <v>2</v>
      </c>
    </row>
    <row r="1047" spans="1:5" x14ac:dyDescent="0.25">
      <c r="A1047">
        <v>1046</v>
      </c>
      <c r="C1047" s="2">
        <v>2</v>
      </c>
    </row>
    <row r="1048" spans="1:5" x14ac:dyDescent="0.25">
      <c r="A1048">
        <v>1047</v>
      </c>
    </row>
    <row r="1049" spans="1:5" x14ac:dyDescent="0.25">
      <c r="A1049">
        <v>1048</v>
      </c>
      <c r="B1049" s="5">
        <v>1</v>
      </c>
    </row>
    <row r="1050" spans="1:5" x14ac:dyDescent="0.25">
      <c r="A1050">
        <v>1049</v>
      </c>
      <c r="B1050" s="5">
        <v>1</v>
      </c>
      <c r="E1050" s="4">
        <v>4</v>
      </c>
    </row>
    <row r="1051" spans="1:5" x14ac:dyDescent="0.25">
      <c r="A1051">
        <v>1050</v>
      </c>
      <c r="B1051" s="5">
        <v>1</v>
      </c>
      <c r="E1051" s="4">
        <v>4</v>
      </c>
    </row>
    <row r="1052" spans="1:5" x14ac:dyDescent="0.25">
      <c r="A1052">
        <v>1051</v>
      </c>
      <c r="B1052" s="5">
        <v>1</v>
      </c>
      <c r="E1052" s="4">
        <v>4</v>
      </c>
    </row>
    <row r="1053" spans="1:5" x14ac:dyDescent="0.25">
      <c r="A1053">
        <v>1052</v>
      </c>
      <c r="B1053" s="5">
        <v>1</v>
      </c>
      <c r="E1053" s="4">
        <v>4</v>
      </c>
    </row>
    <row r="1054" spans="1:5" x14ac:dyDescent="0.25">
      <c r="A1054">
        <v>1053</v>
      </c>
      <c r="B1054" s="5">
        <v>1</v>
      </c>
      <c r="E1054" s="4">
        <v>4</v>
      </c>
    </row>
    <row r="1055" spans="1:5" x14ac:dyDescent="0.25">
      <c r="A1055">
        <v>1054</v>
      </c>
      <c r="B1055" s="5">
        <v>1</v>
      </c>
      <c r="E1055" s="4">
        <v>4</v>
      </c>
    </row>
    <row r="1056" spans="1:5" x14ac:dyDescent="0.25">
      <c r="A1056">
        <v>1055</v>
      </c>
      <c r="B1056" s="5">
        <v>1</v>
      </c>
      <c r="D1056" s="3">
        <v>3</v>
      </c>
      <c r="E1056" s="4">
        <v>4</v>
      </c>
    </row>
    <row r="1057" spans="1:5" x14ac:dyDescent="0.25">
      <c r="A1057">
        <v>1056</v>
      </c>
      <c r="B1057" s="5">
        <v>1</v>
      </c>
      <c r="D1057" s="3">
        <v>3</v>
      </c>
      <c r="E1057" s="4">
        <v>4</v>
      </c>
    </row>
    <row r="1058" spans="1:5" x14ac:dyDescent="0.25">
      <c r="A1058">
        <v>1057</v>
      </c>
      <c r="B1058" s="5">
        <v>1</v>
      </c>
      <c r="D1058" s="3">
        <v>3</v>
      </c>
      <c r="E1058" s="4">
        <v>4</v>
      </c>
    </row>
    <row r="1059" spans="1:5" x14ac:dyDescent="0.25">
      <c r="A1059">
        <v>1058</v>
      </c>
      <c r="D1059" s="3">
        <v>3</v>
      </c>
    </row>
    <row r="1060" spans="1:5" x14ac:dyDescent="0.25">
      <c r="A1060">
        <v>1059</v>
      </c>
      <c r="D1060" s="3">
        <v>3</v>
      </c>
    </row>
    <row r="1061" spans="1:5" x14ac:dyDescent="0.25">
      <c r="A1061">
        <v>1060</v>
      </c>
      <c r="C1061" s="2">
        <v>2</v>
      </c>
      <c r="D1061" s="3">
        <v>3</v>
      </c>
    </row>
    <row r="1062" spans="1:5" x14ac:dyDescent="0.25">
      <c r="A1062">
        <v>1061</v>
      </c>
      <c r="C1062" s="2">
        <v>2</v>
      </c>
      <c r="D1062" s="3">
        <v>3</v>
      </c>
    </row>
    <row r="1063" spans="1:5" x14ac:dyDescent="0.25">
      <c r="A1063">
        <v>1062</v>
      </c>
      <c r="C1063" s="2">
        <v>2</v>
      </c>
      <c r="D1063" s="3">
        <v>3</v>
      </c>
    </row>
    <row r="1064" spans="1:5" x14ac:dyDescent="0.25">
      <c r="A1064">
        <v>1063</v>
      </c>
      <c r="C1064" s="2">
        <v>2</v>
      </c>
      <c r="D1064" s="3">
        <v>3</v>
      </c>
    </row>
    <row r="1065" spans="1:5" x14ac:dyDescent="0.25">
      <c r="A1065">
        <v>1064</v>
      </c>
      <c r="C1065" s="2">
        <v>2</v>
      </c>
    </row>
    <row r="1066" spans="1:5" x14ac:dyDescent="0.25">
      <c r="A1066">
        <v>1065</v>
      </c>
      <c r="C1066" s="2">
        <v>2</v>
      </c>
    </row>
    <row r="1067" spans="1:5" x14ac:dyDescent="0.25">
      <c r="A1067">
        <v>1066</v>
      </c>
      <c r="C1067" s="2">
        <v>2</v>
      </c>
    </row>
    <row r="1068" spans="1:5" x14ac:dyDescent="0.25">
      <c r="A1068">
        <v>1067</v>
      </c>
      <c r="C1068" s="2">
        <v>2</v>
      </c>
    </row>
    <row r="1069" spans="1:5" x14ac:dyDescent="0.25">
      <c r="A1069">
        <v>1068</v>
      </c>
      <c r="C1069" s="2">
        <v>2</v>
      </c>
    </row>
    <row r="1070" spans="1:5" x14ac:dyDescent="0.25">
      <c r="A1070">
        <v>1069</v>
      </c>
      <c r="C1070" s="2">
        <v>2</v>
      </c>
    </row>
    <row r="1071" spans="1:5" x14ac:dyDescent="0.25">
      <c r="A1071">
        <v>1070</v>
      </c>
      <c r="C1071" s="2">
        <v>2</v>
      </c>
    </row>
    <row r="1072" spans="1:5" x14ac:dyDescent="0.25">
      <c r="A1072">
        <v>1071</v>
      </c>
      <c r="B1072" s="5">
        <v>1</v>
      </c>
    </row>
    <row r="1073" spans="1:5" x14ac:dyDescent="0.25">
      <c r="A1073">
        <v>1072</v>
      </c>
      <c r="B1073" s="5">
        <v>1</v>
      </c>
    </row>
    <row r="1074" spans="1:5" x14ac:dyDescent="0.25">
      <c r="A1074">
        <v>1073</v>
      </c>
      <c r="B1074" s="5">
        <v>1</v>
      </c>
      <c r="E1074" s="4">
        <v>4</v>
      </c>
    </row>
    <row r="1075" spans="1:5" x14ac:dyDescent="0.25">
      <c r="A1075">
        <v>1074</v>
      </c>
      <c r="B1075" s="5">
        <v>1</v>
      </c>
      <c r="E1075" s="4">
        <v>4</v>
      </c>
    </row>
    <row r="1076" spans="1:5" x14ac:dyDescent="0.25">
      <c r="A1076">
        <v>1075</v>
      </c>
      <c r="B1076" s="5">
        <v>1</v>
      </c>
      <c r="E1076" s="4">
        <v>4</v>
      </c>
    </row>
    <row r="1077" spans="1:5" x14ac:dyDescent="0.25">
      <c r="A1077">
        <v>1076</v>
      </c>
      <c r="B1077" s="5">
        <v>1</v>
      </c>
      <c r="E1077" s="4">
        <v>4</v>
      </c>
    </row>
    <row r="1078" spans="1:5" x14ac:dyDescent="0.25">
      <c r="A1078">
        <v>1077</v>
      </c>
      <c r="B1078" s="5">
        <v>1</v>
      </c>
      <c r="E1078" s="4">
        <v>4</v>
      </c>
    </row>
    <row r="1079" spans="1:5" x14ac:dyDescent="0.25">
      <c r="A1079">
        <v>1078</v>
      </c>
      <c r="B1079" s="5">
        <v>1</v>
      </c>
      <c r="D1079" s="3">
        <v>3</v>
      </c>
      <c r="E1079" s="4">
        <v>4</v>
      </c>
    </row>
    <row r="1080" spans="1:5" x14ac:dyDescent="0.25">
      <c r="A1080">
        <v>1079</v>
      </c>
      <c r="B1080" s="5">
        <v>1</v>
      </c>
      <c r="D1080" s="3">
        <v>3</v>
      </c>
      <c r="E1080" s="4">
        <v>4</v>
      </c>
    </row>
    <row r="1081" spans="1:5" x14ac:dyDescent="0.25">
      <c r="A1081">
        <v>1080</v>
      </c>
      <c r="B1081" s="5">
        <v>1</v>
      </c>
      <c r="D1081" s="3">
        <v>3</v>
      </c>
      <c r="E1081" s="4">
        <v>4</v>
      </c>
    </row>
    <row r="1082" spans="1:5" x14ac:dyDescent="0.25">
      <c r="A1082">
        <v>1081</v>
      </c>
      <c r="D1082" s="3">
        <v>3</v>
      </c>
      <c r="E1082" s="4">
        <v>4</v>
      </c>
    </row>
    <row r="1083" spans="1:5" x14ac:dyDescent="0.25">
      <c r="A1083">
        <v>1082</v>
      </c>
      <c r="D1083" s="3">
        <v>3</v>
      </c>
      <c r="E1083" s="4">
        <v>4</v>
      </c>
    </row>
    <row r="1084" spans="1:5" x14ac:dyDescent="0.25">
      <c r="A1084">
        <v>1083</v>
      </c>
      <c r="D1084" s="3">
        <v>3</v>
      </c>
    </row>
    <row r="1085" spans="1:5" x14ac:dyDescent="0.25">
      <c r="A1085">
        <v>1084</v>
      </c>
      <c r="D1085" s="3">
        <v>3</v>
      </c>
    </row>
    <row r="1086" spans="1:5" x14ac:dyDescent="0.25">
      <c r="A1086">
        <v>1085</v>
      </c>
      <c r="D1086" s="3">
        <v>3</v>
      </c>
    </row>
    <row r="1087" spans="1:5" x14ac:dyDescent="0.25">
      <c r="A1087">
        <v>1086</v>
      </c>
      <c r="C1087" s="2">
        <v>2</v>
      </c>
      <c r="D1087" s="3">
        <v>3</v>
      </c>
    </row>
    <row r="1088" spans="1:5" x14ac:dyDescent="0.25">
      <c r="A1088">
        <v>1087</v>
      </c>
      <c r="C1088" s="2">
        <v>2</v>
      </c>
      <c r="D1088" s="3">
        <v>3</v>
      </c>
    </row>
    <row r="1089" spans="1:5" x14ac:dyDescent="0.25">
      <c r="A1089">
        <v>1088</v>
      </c>
      <c r="C1089" s="2">
        <v>2</v>
      </c>
    </row>
    <row r="1090" spans="1:5" x14ac:dyDescent="0.25">
      <c r="A1090">
        <v>1089</v>
      </c>
      <c r="C1090" s="2">
        <v>2</v>
      </c>
    </row>
    <row r="1091" spans="1:5" x14ac:dyDescent="0.25">
      <c r="A1091">
        <v>1090</v>
      </c>
      <c r="C1091" s="2">
        <v>2</v>
      </c>
    </row>
    <row r="1092" spans="1:5" x14ac:dyDescent="0.25">
      <c r="A1092">
        <v>1091</v>
      </c>
      <c r="C1092" s="2">
        <v>2</v>
      </c>
    </row>
    <row r="1093" spans="1:5" x14ac:dyDescent="0.25">
      <c r="A1093">
        <v>1092</v>
      </c>
      <c r="C1093" s="2">
        <v>2</v>
      </c>
    </row>
    <row r="1094" spans="1:5" x14ac:dyDescent="0.25">
      <c r="A1094">
        <v>1093</v>
      </c>
      <c r="C1094" s="2">
        <v>2</v>
      </c>
    </row>
    <row r="1095" spans="1:5" x14ac:dyDescent="0.25">
      <c r="A1095">
        <v>1094</v>
      </c>
      <c r="C1095" s="2">
        <v>2</v>
      </c>
    </row>
    <row r="1096" spans="1:5" x14ac:dyDescent="0.25">
      <c r="A1096">
        <v>1095</v>
      </c>
      <c r="C1096" s="2">
        <v>2</v>
      </c>
    </row>
    <row r="1097" spans="1:5" x14ac:dyDescent="0.25">
      <c r="A1097">
        <v>1096</v>
      </c>
    </row>
    <row r="1098" spans="1:5" x14ac:dyDescent="0.25">
      <c r="A1098">
        <v>1097</v>
      </c>
    </row>
    <row r="1099" spans="1:5" x14ac:dyDescent="0.25">
      <c r="A1099">
        <v>1098</v>
      </c>
      <c r="B1099" s="5">
        <v>1</v>
      </c>
      <c r="E1099" s="4">
        <v>4</v>
      </c>
    </row>
    <row r="1100" spans="1:5" x14ac:dyDescent="0.25">
      <c r="A1100">
        <v>1099</v>
      </c>
      <c r="B1100" s="5">
        <v>1</v>
      </c>
      <c r="E1100" s="4">
        <v>4</v>
      </c>
    </row>
    <row r="1101" spans="1:5" x14ac:dyDescent="0.25">
      <c r="A1101">
        <v>1100</v>
      </c>
      <c r="B1101" s="5">
        <v>1</v>
      </c>
      <c r="E1101" s="4">
        <v>4</v>
      </c>
    </row>
    <row r="1102" spans="1:5" x14ac:dyDescent="0.25">
      <c r="A1102">
        <v>1101</v>
      </c>
      <c r="B1102" s="5">
        <v>1</v>
      </c>
      <c r="E1102" s="4">
        <v>4</v>
      </c>
    </row>
    <row r="1103" spans="1:5" x14ac:dyDescent="0.25">
      <c r="A1103">
        <v>1102</v>
      </c>
      <c r="B1103" s="5">
        <v>1</v>
      </c>
      <c r="E1103" s="4">
        <v>4</v>
      </c>
    </row>
    <row r="1104" spans="1:5" x14ac:dyDescent="0.25">
      <c r="A1104">
        <v>1103</v>
      </c>
      <c r="B1104" s="5">
        <v>1</v>
      </c>
      <c r="E1104" s="4">
        <v>4</v>
      </c>
    </row>
    <row r="1105" spans="1:5" x14ac:dyDescent="0.25">
      <c r="A1105">
        <v>1104</v>
      </c>
      <c r="B1105" s="5">
        <v>1</v>
      </c>
      <c r="D1105" s="3">
        <v>3</v>
      </c>
      <c r="E1105" s="4">
        <v>4</v>
      </c>
    </row>
    <row r="1106" spans="1:5" x14ac:dyDescent="0.25">
      <c r="A1106">
        <v>1105</v>
      </c>
      <c r="B1106" s="5">
        <v>1</v>
      </c>
      <c r="D1106" s="3">
        <v>3</v>
      </c>
      <c r="E1106" s="4">
        <v>4</v>
      </c>
    </row>
    <row r="1107" spans="1:5" x14ac:dyDescent="0.25">
      <c r="A1107">
        <v>1106</v>
      </c>
      <c r="B1107" s="5">
        <v>1</v>
      </c>
      <c r="D1107" s="3">
        <v>3</v>
      </c>
      <c r="E1107" s="4">
        <v>4</v>
      </c>
    </row>
    <row r="1108" spans="1:5" x14ac:dyDescent="0.25">
      <c r="A1108">
        <v>1107</v>
      </c>
      <c r="D1108" s="3">
        <v>3</v>
      </c>
      <c r="E1108" s="4">
        <v>4</v>
      </c>
    </row>
    <row r="1109" spans="1:5" x14ac:dyDescent="0.25">
      <c r="A1109">
        <v>1108</v>
      </c>
      <c r="D1109" s="3">
        <v>3</v>
      </c>
    </row>
    <row r="1110" spans="1:5" x14ac:dyDescent="0.25">
      <c r="A1110">
        <v>1109</v>
      </c>
      <c r="D1110" s="3">
        <v>3</v>
      </c>
    </row>
    <row r="1111" spans="1:5" x14ac:dyDescent="0.25">
      <c r="A1111">
        <v>1110</v>
      </c>
      <c r="C1111" s="2">
        <v>2</v>
      </c>
      <c r="D1111" s="3">
        <v>3</v>
      </c>
    </row>
    <row r="1112" spans="1:5" x14ac:dyDescent="0.25">
      <c r="A1112">
        <v>1111</v>
      </c>
      <c r="C1112" s="2">
        <v>2</v>
      </c>
      <c r="D1112" s="3">
        <v>3</v>
      </c>
    </row>
    <row r="1113" spans="1:5" x14ac:dyDescent="0.25">
      <c r="A1113">
        <v>1112</v>
      </c>
      <c r="C1113" s="2">
        <v>2</v>
      </c>
      <c r="D1113" s="3">
        <v>3</v>
      </c>
    </row>
    <row r="1114" spans="1:5" x14ac:dyDescent="0.25">
      <c r="A1114">
        <v>1113</v>
      </c>
      <c r="C1114" s="2">
        <v>2</v>
      </c>
      <c r="D1114" s="3">
        <v>3</v>
      </c>
    </row>
    <row r="1115" spans="1:5" x14ac:dyDescent="0.25">
      <c r="A1115">
        <v>1114</v>
      </c>
      <c r="C1115" s="2">
        <v>2</v>
      </c>
    </row>
    <row r="1116" spans="1:5" x14ac:dyDescent="0.25">
      <c r="A1116">
        <v>1115</v>
      </c>
      <c r="C1116" s="2">
        <v>2</v>
      </c>
    </row>
    <row r="1117" spans="1:5" x14ac:dyDescent="0.25">
      <c r="A1117">
        <v>1116</v>
      </c>
      <c r="C1117" s="2">
        <v>2</v>
      </c>
    </row>
    <row r="1118" spans="1:5" x14ac:dyDescent="0.25">
      <c r="A1118">
        <v>1117</v>
      </c>
      <c r="C1118" s="2">
        <v>2</v>
      </c>
    </row>
    <row r="1119" spans="1:5" x14ac:dyDescent="0.25">
      <c r="A1119">
        <v>1118</v>
      </c>
      <c r="C1119" s="2">
        <v>2</v>
      </c>
    </row>
    <row r="1120" spans="1:5" x14ac:dyDescent="0.25">
      <c r="A1120">
        <v>1119</v>
      </c>
      <c r="C1120" s="2">
        <v>2</v>
      </c>
    </row>
    <row r="1121" spans="1:5" x14ac:dyDescent="0.25">
      <c r="A1121">
        <v>1120</v>
      </c>
      <c r="C1121" s="2">
        <v>2</v>
      </c>
    </row>
    <row r="1122" spans="1:5" x14ac:dyDescent="0.25">
      <c r="A1122">
        <v>1121</v>
      </c>
      <c r="B1122" s="5">
        <v>1</v>
      </c>
    </row>
    <row r="1123" spans="1:5" x14ac:dyDescent="0.25">
      <c r="A1123">
        <v>1122</v>
      </c>
      <c r="B1123" s="5">
        <v>1</v>
      </c>
    </row>
    <row r="1124" spans="1:5" x14ac:dyDescent="0.25">
      <c r="A1124">
        <v>1123</v>
      </c>
      <c r="B1124" s="5">
        <v>1</v>
      </c>
    </row>
    <row r="1125" spans="1:5" x14ac:dyDescent="0.25">
      <c r="A1125">
        <v>1124</v>
      </c>
      <c r="B1125" s="5">
        <v>1</v>
      </c>
      <c r="E1125" s="4">
        <v>4</v>
      </c>
    </row>
    <row r="1126" spans="1:5" x14ac:dyDescent="0.25">
      <c r="A1126">
        <v>1125</v>
      </c>
      <c r="B1126" s="5">
        <v>1</v>
      </c>
      <c r="E1126" s="4">
        <v>4</v>
      </c>
    </row>
    <row r="1127" spans="1:5" x14ac:dyDescent="0.25">
      <c r="A1127">
        <v>1126</v>
      </c>
      <c r="B1127" s="5">
        <v>1</v>
      </c>
      <c r="E1127" s="4">
        <v>4</v>
      </c>
    </row>
    <row r="1128" spans="1:5" x14ac:dyDescent="0.25">
      <c r="A1128">
        <v>1127</v>
      </c>
      <c r="B1128" s="5">
        <v>1</v>
      </c>
      <c r="E1128" s="4">
        <v>4</v>
      </c>
    </row>
    <row r="1129" spans="1:5" x14ac:dyDescent="0.25">
      <c r="A1129">
        <v>1128</v>
      </c>
      <c r="B1129" s="5">
        <v>1</v>
      </c>
      <c r="E1129" s="4">
        <v>4</v>
      </c>
    </row>
    <row r="1130" spans="1:5" x14ac:dyDescent="0.25">
      <c r="A1130">
        <v>1129</v>
      </c>
      <c r="B1130" s="5">
        <v>1</v>
      </c>
      <c r="D1130" s="3">
        <v>3</v>
      </c>
      <c r="E1130" s="4">
        <v>4</v>
      </c>
    </row>
    <row r="1131" spans="1:5" x14ac:dyDescent="0.25">
      <c r="A1131">
        <v>1130</v>
      </c>
      <c r="B1131" s="5">
        <v>1</v>
      </c>
      <c r="D1131" s="3">
        <v>3</v>
      </c>
      <c r="E1131" s="4">
        <v>4</v>
      </c>
    </row>
    <row r="1132" spans="1:5" x14ac:dyDescent="0.25">
      <c r="A1132">
        <v>1131</v>
      </c>
      <c r="D1132" s="3">
        <v>3</v>
      </c>
      <c r="E1132" s="4">
        <v>4</v>
      </c>
    </row>
    <row r="1133" spans="1:5" x14ac:dyDescent="0.25">
      <c r="A1133">
        <v>1132</v>
      </c>
      <c r="D1133" s="3">
        <v>3</v>
      </c>
      <c r="E1133" s="4">
        <v>4</v>
      </c>
    </row>
    <row r="1134" spans="1:5" x14ac:dyDescent="0.25">
      <c r="A1134">
        <v>1133</v>
      </c>
      <c r="C1134" s="2">
        <v>2</v>
      </c>
      <c r="D1134" s="3">
        <v>3</v>
      </c>
      <c r="E1134" s="4">
        <v>4</v>
      </c>
    </row>
    <row r="1135" spans="1:5" x14ac:dyDescent="0.25">
      <c r="A1135">
        <v>1134</v>
      </c>
      <c r="C1135" s="2">
        <v>2</v>
      </c>
      <c r="D1135" s="3">
        <v>3</v>
      </c>
    </row>
    <row r="1136" spans="1:5" x14ac:dyDescent="0.25">
      <c r="A1136">
        <v>1135</v>
      </c>
      <c r="C1136" s="2">
        <v>2</v>
      </c>
      <c r="D1136" s="3">
        <v>3</v>
      </c>
    </row>
    <row r="1137" spans="1:5" x14ac:dyDescent="0.25">
      <c r="A1137">
        <v>1136</v>
      </c>
      <c r="C1137" s="2">
        <v>2</v>
      </c>
      <c r="D1137" s="3">
        <v>3</v>
      </c>
    </row>
    <row r="1138" spans="1:5" x14ac:dyDescent="0.25">
      <c r="A1138">
        <v>1137</v>
      </c>
      <c r="C1138" s="2">
        <v>2</v>
      </c>
      <c r="D1138" s="3">
        <v>3</v>
      </c>
    </row>
    <row r="1139" spans="1:5" x14ac:dyDescent="0.25">
      <c r="A1139">
        <v>1138</v>
      </c>
      <c r="C1139" s="2">
        <v>2</v>
      </c>
      <c r="D1139" s="3">
        <v>3</v>
      </c>
    </row>
    <row r="1140" spans="1:5" x14ac:dyDescent="0.25">
      <c r="A1140">
        <v>1139</v>
      </c>
      <c r="C1140" s="2">
        <v>2</v>
      </c>
      <c r="D1140" s="3">
        <v>3</v>
      </c>
    </row>
    <row r="1141" spans="1:5" x14ac:dyDescent="0.25">
      <c r="A1141">
        <v>1140</v>
      </c>
      <c r="C1141" s="2">
        <v>2</v>
      </c>
      <c r="D1141" s="3">
        <v>3</v>
      </c>
    </row>
    <row r="1142" spans="1:5" x14ac:dyDescent="0.25">
      <c r="A1142">
        <v>1141</v>
      </c>
      <c r="C1142" s="2">
        <v>2</v>
      </c>
    </row>
    <row r="1143" spans="1:5" x14ac:dyDescent="0.25">
      <c r="A1143">
        <v>1142</v>
      </c>
      <c r="C1143" s="2">
        <v>2</v>
      </c>
    </row>
    <row r="1144" spans="1:5" x14ac:dyDescent="0.25">
      <c r="A1144">
        <v>1143</v>
      </c>
      <c r="C1144" s="2">
        <v>2</v>
      </c>
    </row>
    <row r="1145" spans="1:5" x14ac:dyDescent="0.25">
      <c r="A1145">
        <v>1144</v>
      </c>
      <c r="C1145" s="2">
        <v>2</v>
      </c>
    </row>
    <row r="1146" spans="1:5" x14ac:dyDescent="0.25">
      <c r="A1146">
        <v>1145</v>
      </c>
      <c r="C1146" s="2">
        <v>2</v>
      </c>
    </row>
    <row r="1147" spans="1:5" x14ac:dyDescent="0.25">
      <c r="A1147">
        <v>1146</v>
      </c>
      <c r="B1147" s="5">
        <v>1</v>
      </c>
    </row>
    <row r="1148" spans="1:5" x14ac:dyDescent="0.25">
      <c r="A1148">
        <v>1147</v>
      </c>
      <c r="B1148" s="5">
        <v>1</v>
      </c>
      <c r="E1148" s="4">
        <v>4</v>
      </c>
    </row>
    <row r="1149" spans="1:5" x14ac:dyDescent="0.25">
      <c r="A1149">
        <v>1148</v>
      </c>
      <c r="B1149" s="5">
        <v>1</v>
      </c>
      <c r="E1149" s="4">
        <v>4</v>
      </c>
    </row>
    <row r="1150" spans="1:5" x14ac:dyDescent="0.25">
      <c r="A1150">
        <v>1149</v>
      </c>
      <c r="B1150" s="5">
        <v>1</v>
      </c>
      <c r="E1150" s="4">
        <v>4</v>
      </c>
    </row>
    <row r="1151" spans="1:5" x14ac:dyDescent="0.25">
      <c r="A1151">
        <v>1150</v>
      </c>
      <c r="B1151" s="5">
        <v>1</v>
      </c>
      <c r="E1151" s="4">
        <v>4</v>
      </c>
    </row>
    <row r="1152" spans="1:5" x14ac:dyDescent="0.25">
      <c r="A1152">
        <v>1151</v>
      </c>
      <c r="B1152" s="5">
        <v>1</v>
      </c>
      <c r="E1152" s="4">
        <v>4</v>
      </c>
    </row>
    <row r="1153" spans="1:5" x14ac:dyDescent="0.25">
      <c r="A1153">
        <v>1152</v>
      </c>
      <c r="B1153" s="5">
        <v>1</v>
      </c>
      <c r="E1153" s="4">
        <v>4</v>
      </c>
    </row>
    <row r="1154" spans="1:5" x14ac:dyDescent="0.25">
      <c r="A1154">
        <v>1153</v>
      </c>
      <c r="B1154" s="5">
        <v>1</v>
      </c>
      <c r="E1154" s="4">
        <v>4</v>
      </c>
    </row>
    <row r="1155" spans="1:5" x14ac:dyDescent="0.25">
      <c r="A1155">
        <v>1154</v>
      </c>
      <c r="B1155" s="5">
        <v>1</v>
      </c>
      <c r="E1155" s="4">
        <v>4</v>
      </c>
    </row>
    <row r="1156" spans="1:5" x14ac:dyDescent="0.25">
      <c r="A1156">
        <v>1155</v>
      </c>
      <c r="B1156" s="5">
        <v>1</v>
      </c>
      <c r="D1156" s="3">
        <v>3</v>
      </c>
      <c r="E1156" s="4">
        <v>4</v>
      </c>
    </row>
    <row r="1157" spans="1:5" x14ac:dyDescent="0.25">
      <c r="A1157">
        <v>1156</v>
      </c>
      <c r="B1157" s="5">
        <v>1</v>
      </c>
      <c r="D1157" s="3">
        <v>3</v>
      </c>
      <c r="E1157" s="4">
        <v>4</v>
      </c>
    </row>
    <row r="1158" spans="1:5" x14ac:dyDescent="0.25">
      <c r="A1158">
        <v>1157</v>
      </c>
      <c r="D1158" s="3">
        <v>3</v>
      </c>
      <c r="E1158" s="4">
        <v>4</v>
      </c>
    </row>
    <row r="1159" spans="1:5" x14ac:dyDescent="0.25">
      <c r="A1159">
        <v>1158</v>
      </c>
      <c r="D1159" s="3">
        <v>3</v>
      </c>
      <c r="E1159" s="4">
        <v>4</v>
      </c>
    </row>
    <row r="1160" spans="1:5" x14ac:dyDescent="0.25">
      <c r="A1160">
        <v>1159</v>
      </c>
      <c r="C1160" s="2">
        <v>2</v>
      </c>
      <c r="D1160" s="3">
        <v>3</v>
      </c>
      <c r="E1160" s="4">
        <v>4</v>
      </c>
    </row>
    <row r="1161" spans="1:5" x14ac:dyDescent="0.25">
      <c r="A1161">
        <v>1160</v>
      </c>
      <c r="C1161" s="2">
        <v>2</v>
      </c>
      <c r="D1161" s="3">
        <v>3</v>
      </c>
    </row>
    <row r="1162" spans="1:5" x14ac:dyDescent="0.25">
      <c r="A1162">
        <v>1161</v>
      </c>
      <c r="C1162" s="2">
        <v>2</v>
      </c>
      <c r="D1162" s="3">
        <v>3</v>
      </c>
    </row>
    <row r="1163" spans="1:5" x14ac:dyDescent="0.25">
      <c r="A1163">
        <v>1162</v>
      </c>
      <c r="C1163" s="2">
        <v>2</v>
      </c>
      <c r="D1163" s="3">
        <v>3</v>
      </c>
    </row>
    <row r="1164" spans="1:5" x14ac:dyDescent="0.25">
      <c r="A1164">
        <v>1163</v>
      </c>
      <c r="C1164" s="2">
        <v>2</v>
      </c>
      <c r="D1164" s="3">
        <v>3</v>
      </c>
    </row>
    <row r="1165" spans="1:5" x14ac:dyDescent="0.25">
      <c r="A1165">
        <v>1164</v>
      </c>
      <c r="C1165" s="2">
        <v>2</v>
      </c>
      <c r="D1165" s="3">
        <v>3</v>
      </c>
    </row>
    <row r="1166" spans="1:5" x14ac:dyDescent="0.25">
      <c r="A1166">
        <v>1165</v>
      </c>
      <c r="C1166" s="2">
        <v>2</v>
      </c>
      <c r="D1166" s="3">
        <v>3</v>
      </c>
    </row>
    <row r="1167" spans="1:5" x14ac:dyDescent="0.25">
      <c r="A1167">
        <v>1166</v>
      </c>
      <c r="C1167" s="2">
        <v>2</v>
      </c>
      <c r="D1167" s="3">
        <v>3</v>
      </c>
    </row>
    <row r="1168" spans="1:5" x14ac:dyDescent="0.25">
      <c r="A1168">
        <v>1167</v>
      </c>
      <c r="C1168" s="2">
        <v>2</v>
      </c>
      <c r="D1168" s="3">
        <v>3</v>
      </c>
    </row>
    <row r="1169" spans="1:5" x14ac:dyDescent="0.25">
      <c r="A1169">
        <v>1168</v>
      </c>
      <c r="C1169" s="2">
        <v>2</v>
      </c>
      <c r="D1169" s="3">
        <v>3</v>
      </c>
    </row>
    <row r="1170" spans="1:5" x14ac:dyDescent="0.25">
      <c r="A1170">
        <v>1169</v>
      </c>
      <c r="C1170" s="2">
        <v>2</v>
      </c>
    </row>
    <row r="1171" spans="1:5" x14ac:dyDescent="0.25">
      <c r="A1171">
        <v>1170</v>
      </c>
      <c r="C1171" s="2">
        <v>2</v>
      </c>
    </row>
    <row r="1172" spans="1:5" x14ac:dyDescent="0.25">
      <c r="A1172">
        <v>1171</v>
      </c>
      <c r="C1172" s="2">
        <v>2</v>
      </c>
    </row>
    <row r="1173" spans="1:5" x14ac:dyDescent="0.25">
      <c r="A1173">
        <v>1172</v>
      </c>
      <c r="C1173" s="2">
        <v>2</v>
      </c>
    </row>
    <row r="1174" spans="1:5" x14ac:dyDescent="0.25">
      <c r="A1174">
        <v>1173</v>
      </c>
      <c r="C1174" s="2">
        <v>2</v>
      </c>
    </row>
    <row r="1175" spans="1:5" x14ac:dyDescent="0.25">
      <c r="A1175">
        <v>1174</v>
      </c>
      <c r="B1175" s="5">
        <v>1</v>
      </c>
    </row>
    <row r="1176" spans="1:5" x14ac:dyDescent="0.25">
      <c r="A1176">
        <v>1175</v>
      </c>
      <c r="B1176" s="5">
        <v>1</v>
      </c>
      <c r="E1176" s="4">
        <v>4</v>
      </c>
    </row>
    <row r="1177" spans="1:5" x14ac:dyDescent="0.25">
      <c r="A1177">
        <v>1176</v>
      </c>
      <c r="B1177" s="5">
        <v>1</v>
      </c>
      <c r="E1177" s="4">
        <v>4</v>
      </c>
    </row>
    <row r="1178" spans="1:5" x14ac:dyDescent="0.25">
      <c r="A1178">
        <v>1177</v>
      </c>
      <c r="B1178" s="5">
        <v>1</v>
      </c>
      <c r="E1178" s="4">
        <v>4</v>
      </c>
    </row>
    <row r="1179" spans="1:5" x14ac:dyDescent="0.25">
      <c r="A1179">
        <v>1178</v>
      </c>
      <c r="B1179" s="5">
        <v>1</v>
      </c>
      <c r="E1179" s="4">
        <v>4</v>
      </c>
    </row>
    <row r="1180" spans="1:5" x14ac:dyDescent="0.25">
      <c r="A1180">
        <v>1179</v>
      </c>
      <c r="B1180" s="5">
        <v>1</v>
      </c>
      <c r="E1180" s="4">
        <v>4</v>
      </c>
    </row>
    <row r="1181" spans="1:5" x14ac:dyDescent="0.25">
      <c r="A1181">
        <v>1180</v>
      </c>
      <c r="B1181" s="5">
        <v>1</v>
      </c>
      <c r="E1181" s="4">
        <v>4</v>
      </c>
    </row>
    <row r="1182" spans="1:5" x14ac:dyDescent="0.25">
      <c r="A1182">
        <v>1181</v>
      </c>
      <c r="B1182" s="5">
        <v>1</v>
      </c>
      <c r="E1182" s="4">
        <v>4</v>
      </c>
    </row>
    <row r="1183" spans="1:5" x14ac:dyDescent="0.25">
      <c r="A1183">
        <v>1182</v>
      </c>
      <c r="B1183" s="5">
        <v>1</v>
      </c>
      <c r="E1183" s="4">
        <v>4</v>
      </c>
    </row>
    <row r="1184" spans="1:5" x14ac:dyDescent="0.25">
      <c r="A1184">
        <v>1183</v>
      </c>
      <c r="B1184" s="5">
        <v>1</v>
      </c>
      <c r="E1184" s="4">
        <v>4</v>
      </c>
    </row>
    <row r="1185" spans="1:5" x14ac:dyDescent="0.25">
      <c r="A1185">
        <v>1184</v>
      </c>
      <c r="B1185" s="5">
        <v>1</v>
      </c>
      <c r="E1185" s="4">
        <v>4</v>
      </c>
    </row>
    <row r="1186" spans="1:5" x14ac:dyDescent="0.25">
      <c r="A1186">
        <v>1185</v>
      </c>
      <c r="B1186" s="5">
        <v>1</v>
      </c>
      <c r="E1186" s="4">
        <v>4</v>
      </c>
    </row>
    <row r="1187" spans="1:5" x14ac:dyDescent="0.25">
      <c r="A1187">
        <v>1186</v>
      </c>
      <c r="B1187" s="5">
        <v>1</v>
      </c>
      <c r="C1187" s="2">
        <v>2</v>
      </c>
      <c r="E1187" s="4">
        <v>4</v>
      </c>
    </row>
    <row r="1188" spans="1:5" x14ac:dyDescent="0.25">
      <c r="A1188">
        <v>1187</v>
      </c>
      <c r="B1188" s="5">
        <v>1</v>
      </c>
      <c r="C1188" s="2">
        <v>2</v>
      </c>
      <c r="D1188" s="3">
        <v>3</v>
      </c>
      <c r="E1188" s="4">
        <v>4</v>
      </c>
    </row>
    <row r="1189" spans="1:5" x14ac:dyDescent="0.25">
      <c r="A1189">
        <v>1188</v>
      </c>
      <c r="C1189" s="2">
        <v>2</v>
      </c>
      <c r="D1189" s="3">
        <v>3</v>
      </c>
    </row>
    <row r="1190" spans="1:5" x14ac:dyDescent="0.25">
      <c r="A1190">
        <v>1189</v>
      </c>
      <c r="C1190" s="2">
        <v>2</v>
      </c>
      <c r="D1190" s="3">
        <v>3</v>
      </c>
    </row>
    <row r="1191" spans="1:5" x14ac:dyDescent="0.25">
      <c r="A1191">
        <v>1190</v>
      </c>
      <c r="C1191" s="2">
        <v>2</v>
      </c>
      <c r="D1191" s="3">
        <v>3</v>
      </c>
    </row>
    <row r="1192" spans="1:5" x14ac:dyDescent="0.25">
      <c r="A1192">
        <v>1191</v>
      </c>
      <c r="C1192" s="2">
        <v>2</v>
      </c>
      <c r="D1192" s="3">
        <v>3</v>
      </c>
    </row>
    <row r="1193" spans="1:5" x14ac:dyDescent="0.25">
      <c r="A1193">
        <v>1192</v>
      </c>
      <c r="C1193" s="2">
        <v>2</v>
      </c>
      <c r="D1193" s="3">
        <v>3</v>
      </c>
    </row>
    <row r="1194" spans="1:5" x14ac:dyDescent="0.25">
      <c r="A1194">
        <v>1193</v>
      </c>
      <c r="C1194" s="2">
        <v>2</v>
      </c>
      <c r="D1194" s="3">
        <v>3</v>
      </c>
    </row>
    <row r="1195" spans="1:5" x14ac:dyDescent="0.25">
      <c r="A1195">
        <v>1194</v>
      </c>
      <c r="C1195" s="2">
        <v>2</v>
      </c>
      <c r="D1195" s="3">
        <v>3</v>
      </c>
    </row>
    <row r="1196" spans="1:5" x14ac:dyDescent="0.25">
      <c r="A1196">
        <v>1195</v>
      </c>
      <c r="C1196" s="2">
        <v>2</v>
      </c>
      <c r="D1196" s="3">
        <v>3</v>
      </c>
    </row>
    <row r="1197" spans="1:5" x14ac:dyDescent="0.25">
      <c r="A1197">
        <v>1196</v>
      </c>
      <c r="C1197" s="2">
        <v>2</v>
      </c>
      <c r="D1197" s="3">
        <v>3</v>
      </c>
    </row>
    <row r="1198" spans="1:5" x14ac:dyDescent="0.25">
      <c r="A1198">
        <v>1197</v>
      </c>
      <c r="C1198" s="2">
        <v>2</v>
      </c>
      <c r="D1198" s="3">
        <v>3</v>
      </c>
    </row>
    <row r="1199" spans="1:5" x14ac:dyDescent="0.25">
      <c r="A1199">
        <v>1198</v>
      </c>
      <c r="C1199" s="2">
        <v>2</v>
      </c>
      <c r="D1199" s="3">
        <v>3</v>
      </c>
    </row>
    <row r="1200" spans="1:5" x14ac:dyDescent="0.25">
      <c r="A1200">
        <v>1199</v>
      </c>
      <c r="C1200" s="2">
        <v>2</v>
      </c>
      <c r="D1200" s="3">
        <v>3</v>
      </c>
    </row>
    <row r="1201" spans="1:6" x14ac:dyDescent="0.25">
      <c r="A1201">
        <v>1200</v>
      </c>
      <c r="C1201" s="2">
        <v>2</v>
      </c>
      <c r="D1201" s="3">
        <v>3</v>
      </c>
    </row>
    <row r="1202" spans="1:6" x14ac:dyDescent="0.25">
      <c r="A1202">
        <v>1201</v>
      </c>
      <c r="C1202" s="2">
        <v>2</v>
      </c>
      <c r="D1202" s="3">
        <v>3</v>
      </c>
    </row>
    <row r="1203" spans="1:6" x14ac:dyDescent="0.25">
      <c r="A1203">
        <v>1202</v>
      </c>
      <c r="B1203" s="5">
        <v>1</v>
      </c>
      <c r="C1203" s="2">
        <v>2</v>
      </c>
      <c r="D1203" s="3">
        <v>3</v>
      </c>
    </row>
    <row r="1204" spans="1:6" x14ac:dyDescent="0.25">
      <c r="A1204">
        <v>1203</v>
      </c>
      <c r="B1204" s="5">
        <v>1</v>
      </c>
      <c r="C1204" s="2">
        <v>2</v>
      </c>
      <c r="D1204" s="3">
        <v>3</v>
      </c>
    </row>
    <row r="1205" spans="1:6" x14ac:dyDescent="0.25">
      <c r="A1205">
        <v>1204</v>
      </c>
      <c r="B1205" s="5">
        <v>1</v>
      </c>
      <c r="C1205" s="2">
        <v>2</v>
      </c>
      <c r="D1205" s="3">
        <v>3</v>
      </c>
    </row>
    <row r="1206" spans="1:6" x14ac:dyDescent="0.25">
      <c r="A1206">
        <v>1205</v>
      </c>
      <c r="B1206" s="5">
        <v>1</v>
      </c>
      <c r="E1206" s="4">
        <v>4</v>
      </c>
    </row>
    <row r="1207" spans="1:6" x14ac:dyDescent="0.25">
      <c r="A1207">
        <v>1206</v>
      </c>
      <c r="B1207" s="5">
        <v>1</v>
      </c>
      <c r="E1207" s="4">
        <v>4</v>
      </c>
      <c r="F120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2025-07-10T15:36:55Z</dcterms:created>
  <dcterms:modified xsi:type="dcterms:W3CDTF">2025-07-10T15:44:13Z</dcterms:modified>
</cp:coreProperties>
</file>