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intact_groups_analysis\"/>
    </mc:Choice>
  </mc:AlternateContent>
  <xr:revisionPtr revIDLastSave="0" documentId="13_ncr:1_{633956D3-B4DF-499A-AD46-0B4C588221BA}" xr6:coauthVersionLast="47" xr6:coauthVersionMax="47" xr10:uidLastSave="{00000000-0000-0000-0000-000000000000}"/>
  <bookViews>
    <workbookView xWindow="-120" yWindow="-120" windowWidth="29040" windowHeight="16440" xr2:uid="{7B3C3E97-8451-4BDC-93D5-FB9FE3E67E97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Coordination!$R$1826:$R$1829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R4" i="3"/>
  <c r="BS4" i="3"/>
  <c r="BQ12" i="2" s="1"/>
  <c r="BR5" i="3"/>
  <c r="BS5" i="3"/>
  <c r="BR6" i="3"/>
  <c r="BS6" i="3"/>
  <c r="BR7" i="3"/>
  <c r="BS7" i="3"/>
  <c r="BR8" i="3"/>
  <c r="BS8" i="3"/>
  <c r="BR9" i="3"/>
  <c r="BS9" i="3"/>
  <c r="BR10" i="3"/>
  <c r="BS12" i="3"/>
  <c r="BR13" i="3"/>
  <c r="BS13" i="3"/>
  <c r="BR14" i="3"/>
  <c r="BS14" i="3"/>
  <c r="BR15" i="3"/>
  <c r="BS15" i="3"/>
  <c r="BR16" i="3"/>
  <c r="BS16" i="3"/>
  <c r="BR17" i="3"/>
  <c r="BS17" i="3"/>
  <c r="BR18" i="3"/>
  <c r="BR19" i="3"/>
  <c r="BR20" i="3"/>
  <c r="BS20" i="3"/>
  <c r="BS21" i="3"/>
  <c r="BS22" i="3"/>
  <c r="BR23" i="3"/>
  <c r="BS23" i="3"/>
  <c r="BR24" i="3"/>
  <c r="BS24" i="3"/>
  <c r="BR25" i="3"/>
  <c r="BS25" i="3"/>
  <c r="BR26" i="3"/>
  <c r="BS26" i="3"/>
  <c r="BR27" i="3"/>
  <c r="BS27" i="3"/>
  <c r="BR28" i="3"/>
  <c r="BS28" i="3"/>
  <c r="BR29" i="3"/>
  <c r="BS29" i="3"/>
  <c r="BR30" i="3"/>
  <c r="BR31" i="3"/>
  <c r="BS32" i="3"/>
  <c r="BS33" i="3"/>
  <c r="BR34" i="3"/>
  <c r="BS34" i="3"/>
  <c r="BR35" i="3"/>
  <c r="BS35" i="3"/>
  <c r="BR36" i="3"/>
  <c r="BS36" i="3"/>
  <c r="BR37" i="3"/>
  <c r="BS37" i="3"/>
  <c r="BR38" i="3"/>
  <c r="BS38" i="3"/>
  <c r="BR39" i="3"/>
  <c r="BR40" i="3"/>
  <c r="BS41" i="3"/>
  <c r="BS42" i="3"/>
  <c r="BR43" i="3"/>
  <c r="BS43" i="3"/>
  <c r="BR44" i="3"/>
  <c r="BS44" i="3"/>
  <c r="BR45" i="3"/>
  <c r="BS45" i="3"/>
  <c r="BR46" i="3"/>
  <c r="BS46" i="3"/>
  <c r="BR47" i="3"/>
  <c r="BS47" i="3"/>
  <c r="BR48" i="3"/>
  <c r="BS48" i="3"/>
  <c r="BR49" i="3"/>
  <c r="BS49" i="3"/>
  <c r="BR50" i="3"/>
  <c r="BS50" i="3"/>
  <c r="BR51" i="3"/>
  <c r="BR52" i="3"/>
  <c r="BS53" i="3"/>
  <c r="BS54" i="3"/>
  <c r="BR55" i="3"/>
  <c r="BS55" i="3"/>
  <c r="BR56" i="3"/>
  <c r="BS56" i="3"/>
  <c r="BR57" i="3"/>
  <c r="BS57" i="3"/>
  <c r="BR58" i="3"/>
  <c r="BS58" i="3"/>
  <c r="BR59" i="3"/>
  <c r="BS59" i="3"/>
  <c r="BR60" i="3"/>
  <c r="BS60" i="3"/>
  <c r="BR61" i="3"/>
  <c r="BR62" i="3"/>
  <c r="BR63" i="3"/>
  <c r="BR64" i="3"/>
  <c r="BZ69" i="4"/>
  <c r="CB69" i="4"/>
  <c r="CA69" i="4"/>
  <c r="BZ68" i="4"/>
  <c r="CB68" i="4"/>
  <c r="CA68" i="4"/>
  <c r="BZ67" i="4"/>
  <c r="CB67" i="4"/>
  <c r="CA67" i="4"/>
  <c r="BZ66" i="4"/>
  <c r="CB66" i="4"/>
  <c r="CA66" i="4"/>
  <c r="BZ65" i="4"/>
  <c r="CB65" i="4"/>
  <c r="CA65" i="4"/>
  <c r="BZ64" i="4"/>
  <c r="CB64" i="4"/>
  <c r="CA64" i="4"/>
  <c r="BZ63" i="4"/>
  <c r="CB63" i="4"/>
  <c r="CA63" i="4"/>
  <c r="BZ62" i="4"/>
  <c r="CB62" i="4"/>
  <c r="CA62" i="4"/>
  <c r="BZ61" i="4"/>
  <c r="CB61" i="4"/>
  <c r="CA61" i="4"/>
  <c r="BW70" i="4"/>
  <c r="BY70" i="4"/>
  <c r="BX70" i="4"/>
  <c r="BW69" i="4"/>
  <c r="BY69" i="4"/>
  <c r="BX69" i="4"/>
  <c r="BW68" i="4"/>
  <c r="BY68" i="4"/>
  <c r="BX68" i="4"/>
  <c r="BW67" i="4"/>
  <c r="BY67" i="4"/>
  <c r="BX67" i="4"/>
  <c r="BW66" i="4"/>
  <c r="BY66" i="4"/>
  <c r="BX66" i="4"/>
  <c r="BW65" i="4"/>
  <c r="BY65" i="4"/>
  <c r="BX65" i="4"/>
  <c r="BW64" i="4"/>
  <c r="BY64" i="4"/>
  <c r="BX64" i="4"/>
  <c r="BW63" i="4"/>
  <c r="BY63" i="4"/>
  <c r="BX63" i="4"/>
  <c r="BW62" i="4"/>
  <c r="BY62" i="4"/>
  <c r="BX62" i="4"/>
  <c r="BW61" i="4"/>
  <c r="BY61" i="4"/>
  <c r="BX61" i="4"/>
  <c r="BT70" i="4"/>
  <c r="BV70" i="4"/>
  <c r="BU70" i="4"/>
  <c r="BT69" i="4"/>
  <c r="BV69" i="4"/>
  <c r="BU69" i="4"/>
  <c r="BT68" i="4"/>
  <c r="BV68" i="4"/>
  <c r="BU68" i="4"/>
  <c r="BT67" i="4"/>
  <c r="BV67" i="4"/>
  <c r="BU67" i="4"/>
  <c r="BT66" i="4"/>
  <c r="BV66" i="4"/>
  <c r="BU66" i="4"/>
  <c r="BT65" i="4"/>
  <c r="BV65" i="4"/>
  <c r="BU65" i="4"/>
  <c r="BT64" i="4"/>
  <c r="BV64" i="4"/>
  <c r="BU64" i="4"/>
  <c r="BT63" i="4"/>
  <c r="BV63" i="4"/>
  <c r="BU63" i="4"/>
  <c r="BT62" i="4"/>
  <c r="BV62" i="4"/>
  <c r="BU62" i="4"/>
  <c r="BT61" i="4"/>
  <c r="BV61" i="4"/>
  <c r="BU61" i="4"/>
  <c r="BS70" i="4"/>
  <c r="BR70" i="4"/>
  <c r="BQ70" i="4"/>
  <c r="BS69" i="4"/>
  <c r="BR69" i="4"/>
  <c r="BQ69" i="4"/>
  <c r="BS68" i="4"/>
  <c r="BR68" i="4"/>
  <c r="BQ68" i="4"/>
  <c r="BS67" i="4"/>
  <c r="BR67" i="4"/>
  <c r="BQ67" i="4"/>
  <c r="BS66" i="4"/>
  <c r="BR66" i="4"/>
  <c r="BQ66" i="4"/>
  <c r="BS65" i="4"/>
  <c r="BR65" i="4"/>
  <c r="BQ65" i="4"/>
  <c r="BS64" i="4"/>
  <c r="BR64" i="4"/>
  <c r="BQ64" i="4"/>
  <c r="BS63" i="4"/>
  <c r="BR63" i="4"/>
  <c r="BQ63" i="4"/>
  <c r="BS62" i="4"/>
  <c r="BR62" i="4"/>
  <c r="BQ62" i="4"/>
  <c r="BS61" i="4"/>
  <c r="BR61" i="4"/>
  <c r="BQ61" i="4"/>
  <c r="BZ58" i="4"/>
  <c r="CB58" i="4"/>
  <c r="CA58" i="4"/>
  <c r="BZ57" i="4"/>
  <c r="CB57" i="4"/>
  <c r="CA57" i="4"/>
  <c r="BZ56" i="4"/>
  <c r="CB56" i="4"/>
  <c r="CA56" i="4"/>
  <c r="BZ55" i="4"/>
  <c r="CB55" i="4"/>
  <c r="CA55" i="4"/>
  <c r="BZ54" i="4"/>
  <c r="CB54" i="4"/>
  <c r="CA54" i="4"/>
  <c r="BZ53" i="4"/>
  <c r="CB53" i="4"/>
  <c r="CA53" i="4"/>
  <c r="BZ52" i="4"/>
  <c r="CB52" i="4"/>
  <c r="CA52" i="4"/>
  <c r="BZ51" i="4"/>
  <c r="CB51" i="4"/>
  <c r="CA51" i="4"/>
  <c r="BZ50" i="4"/>
  <c r="CB50" i="4"/>
  <c r="CA50" i="4"/>
  <c r="BZ49" i="4"/>
  <c r="BZ48" i="4"/>
  <c r="CB49" i="4"/>
  <c r="CA49" i="4"/>
  <c r="CB48" i="4"/>
  <c r="CA48" i="4"/>
  <c r="BW57" i="4"/>
  <c r="BY57" i="4"/>
  <c r="BX56" i="4"/>
  <c r="BW56" i="4"/>
  <c r="BY56" i="4"/>
  <c r="BX55" i="4"/>
  <c r="BW55" i="4"/>
  <c r="BY55" i="4"/>
  <c r="BX54" i="4"/>
  <c r="BW54" i="4"/>
  <c r="BY54" i="4"/>
  <c r="BX53" i="4"/>
  <c r="BW53" i="4"/>
  <c r="BY53" i="4"/>
  <c r="BX52" i="4"/>
  <c r="BW52" i="4"/>
  <c r="BY52" i="4"/>
  <c r="BX51" i="4"/>
  <c r="BW51" i="4"/>
  <c r="BY51" i="4"/>
  <c r="BX50" i="4"/>
  <c r="BW50" i="4"/>
  <c r="BY50" i="4"/>
  <c r="BX49" i="4"/>
  <c r="BW49" i="4"/>
  <c r="BY49" i="4"/>
  <c r="BX48" i="4"/>
  <c r="BW48" i="4"/>
  <c r="BY48" i="4"/>
  <c r="BT57" i="4"/>
  <c r="BV57" i="4"/>
  <c r="BU58" i="4"/>
  <c r="BT56" i="4"/>
  <c r="BV56" i="4"/>
  <c r="BU57" i="4"/>
  <c r="BT55" i="4"/>
  <c r="BV55" i="4"/>
  <c r="BU56" i="4"/>
  <c r="BT54" i="4"/>
  <c r="BV54" i="4"/>
  <c r="BU55" i="4"/>
  <c r="BT53" i="4"/>
  <c r="BV53" i="4"/>
  <c r="BU54" i="4"/>
  <c r="BT52" i="4"/>
  <c r="BV52" i="4"/>
  <c r="BU53" i="4"/>
  <c r="BT51" i="4"/>
  <c r="BV51" i="4"/>
  <c r="BU52" i="4"/>
  <c r="BT50" i="4"/>
  <c r="BV50" i="4"/>
  <c r="BU51" i="4"/>
  <c r="BT49" i="4"/>
  <c r="BV49" i="4"/>
  <c r="BU50" i="4"/>
  <c r="BT48" i="4"/>
  <c r="BV48" i="4"/>
  <c r="BU49" i="4"/>
  <c r="BU48" i="4"/>
  <c r="BS58" i="4"/>
  <c r="BR58" i="4"/>
  <c r="BQ58" i="4"/>
  <c r="BS57" i="4"/>
  <c r="BR57" i="4"/>
  <c r="BQ57" i="4"/>
  <c r="BS56" i="4"/>
  <c r="BR56" i="4"/>
  <c r="BQ56" i="4"/>
  <c r="BS55" i="4"/>
  <c r="BR55" i="4"/>
  <c r="BQ55" i="4"/>
  <c r="BS54" i="4"/>
  <c r="BR54" i="4"/>
  <c r="BQ54" i="4"/>
  <c r="BS53" i="4"/>
  <c r="BR53" i="4"/>
  <c r="BQ53" i="4"/>
  <c r="BS52" i="4"/>
  <c r="BR52" i="4"/>
  <c r="BQ52" i="4"/>
  <c r="BS51" i="4"/>
  <c r="BR51" i="4"/>
  <c r="BQ51" i="4"/>
  <c r="BS50" i="4"/>
  <c r="BR50" i="4"/>
  <c r="BQ50" i="4"/>
  <c r="BR49" i="4"/>
  <c r="BQ49" i="4"/>
  <c r="BS49" i="4"/>
  <c r="BS48" i="4"/>
  <c r="BR48" i="4"/>
  <c r="BQ48" i="4"/>
  <c r="BZ45" i="4"/>
  <c r="CB44" i="4"/>
  <c r="CA44" i="4"/>
  <c r="BZ44" i="4"/>
  <c r="CB43" i="4"/>
  <c r="CA43" i="4"/>
  <c r="BZ43" i="4"/>
  <c r="CB42" i="4"/>
  <c r="CA42" i="4"/>
  <c r="BZ42" i="4"/>
  <c r="CB41" i="4"/>
  <c r="CA41" i="4"/>
  <c r="BZ41" i="4"/>
  <c r="CB40" i="4"/>
  <c r="CA40" i="4"/>
  <c r="BZ40" i="4"/>
  <c r="CB39" i="4"/>
  <c r="CA39" i="4"/>
  <c r="BZ39" i="4"/>
  <c r="BZ38" i="4"/>
  <c r="CB38" i="4"/>
  <c r="CA38" i="4"/>
  <c r="BZ37" i="4"/>
  <c r="CB37" i="4"/>
  <c r="CA37" i="4"/>
  <c r="BW44" i="4"/>
  <c r="BY44" i="4"/>
  <c r="BX44" i="4"/>
  <c r="BW43" i="4"/>
  <c r="BY43" i="4"/>
  <c r="BX43" i="4"/>
  <c r="BW42" i="4"/>
  <c r="BY42" i="4"/>
  <c r="BX42" i="4"/>
  <c r="BW41" i="4"/>
  <c r="BY41" i="4"/>
  <c r="BX41" i="4"/>
  <c r="BW40" i="4"/>
  <c r="BY40" i="4"/>
  <c r="BX40" i="4"/>
  <c r="BW39" i="4"/>
  <c r="BY39" i="4"/>
  <c r="BX39" i="4"/>
  <c r="BW38" i="4"/>
  <c r="BY38" i="4"/>
  <c r="BX38" i="4"/>
  <c r="BW37" i="4"/>
  <c r="BY37" i="4"/>
  <c r="BX37" i="4"/>
  <c r="BT44" i="4"/>
  <c r="BV44" i="4"/>
  <c r="BU44" i="4"/>
  <c r="BT43" i="4"/>
  <c r="BV43" i="4"/>
  <c r="BU43" i="4"/>
  <c r="BT42" i="4"/>
  <c r="BV42" i="4"/>
  <c r="BU42" i="4"/>
  <c r="BT41" i="4"/>
  <c r="BV41" i="4"/>
  <c r="BU41" i="4"/>
  <c r="BT40" i="4"/>
  <c r="BV40" i="4"/>
  <c r="BU40" i="4"/>
  <c r="BT39" i="4"/>
  <c r="BV39" i="4"/>
  <c r="BU39" i="4"/>
  <c r="BT38" i="4"/>
  <c r="BV38" i="4"/>
  <c r="BU38" i="4"/>
  <c r="BT37" i="4"/>
  <c r="BV37" i="4"/>
  <c r="BU37" i="4"/>
  <c r="BS44" i="4"/>
  <c r="BR45" i="4"/>
  <c r="BQ45" i="4"/>
  <c r="BS43" i="4"/>
  <c r="BR44" i="4"/>
  <c r="BQ44" i="4"/>
  <c r="BS42" i="4"/>
  <c r="BR43" i="4"/>
  <c r="BQ43" i="4"/>
  <c r="BS41" i="4"/>
  <c r="BR42" i="4"/>
  <c r="BQ42" i="4"/>
  <c r="BS40" i="4"/>
  <c r="BR41" i="4"/>
  <c r="BQ41" i="4"/>
  <c r="BS39" i="4"/>
  <c r="BR40" i="4"/>
  <c r="BQ40" i="4"/>
  <c r="BS38" i="4"/>
  <c r="BR39" i="4"/>
  <c r="BQ39" i="4"/>
  <c r="BS37" i="4"/>
  <c r="BR38" i="4"/>
  <c r="BQ38" i="4"/>
  <c r="BR37" i="4"/>
  <c r="BQ37" i="4"/>
  <c r="BZ33" i="4"/>
  <c r="CB33" i="4"/>
  <c r="CA33" i="4"/>
  <c r="BZ32" i="4"/>
  <c r="CB32" i="4"/>
  <c r="CA32" i="4"/>
  <c r="BZ31" i="4"/>
  <c r="CB31" i="4"/>
  <c r="CA31" i="4"/>
  <c r="BZ30" i="4"/>
  <c r="CB30" i="4"/>
  <c r="CA30" i="4"/>
  <c r="BZ29" i="4"/>
  <c r="CB29" i="4"/>
  <c r="CA29" i="4"/>
  <c r="BZ28" i="4"/>
  <c r="CB28" i="4"/>
  <c r="CA28" i="4"/>
  <c r="BZ27" i="4"/>
  <c r="CB27" i="4"/>
  <c r="CA27" i="4"/>
  <c r="BZ26" i="4"/>
  <c r="CB26" i="4"/>
  <c r="CA26" i="4"/>
  <c r="BZ25" i="4"/>
  <c r="CB25" i="4"/>
  <c r="CA25" i="4"/>
  <c r="BZ24" i="4"/>
  <c r="CB24" i="4"/>
  <c r="CA24" i="4"/>
  <c r="BW33" i="4"/>
  <c r="BY33" i="4"/>
  <c r="BX32" i="4"/>
  <c r="BW32" i="4"/>
  <c r="BY32" i="4"/>
  <c r="BX31" i="4"/>
  <c r="BW31" i="4"/>
  <c r="BY31" i="4"/>
  <c r="BX30" i="4"/>
  <c r="BW30" i="4"/>
  <c r="BY30" i="4"/>
  <c r="BX29" i="4"/>
  <c r="BW29" i="4"/>
  <c r="BY29" i="4"/>
  <c r="BX28" i="4"/>
  <c r="BW28" i="4"/>
  <c r="BY28" i="4"/>
  <c r="BX27" i="4"/>
  <c r="BW27" i="4"/>
  <c r="BY27" i="4"/>
  <c r="BX26" i="4"/>
  <c r="BW26" i="4"/>
  <c r="BY26" i="4"/>
  <c r="BX25" i="4"/>
  <c r="BW25" i="4"/>
  <c r="BY25" i="4"/>
  <c r="BX24" i="4"/>
  <c r="BW24" i="4"/>
  <c r="BY24" i="4"/>
  <c r="BU34" i="4"/>
  <c r="BT33" i="4"/>
  <c r="BV33" i="4"/>
  <c r="BU33" i="4"/>
  <c r="BT32" i="4"/>
  <c r="BV32" i="4"/>
  <c r="BU32" i="4"/>
  <c r="BT31" i="4"/>
  <c r="BV31" i="4"/>
  <c r="BU31" i="4"/>
  <c r="BT30" i="4"/>
  <c r="BV30" i="4"/>
  <c r="BU30" i="4"/>
  <c r="BT29" i="4"/>
  <c r="BV29" i="4"/>
  <c r="BU29" i="4"/>
  <c r="BT28" i="4"/>
  <c r="BV28" i="4"/>
  <c r="BU28" i="4"/>
  <c r="BT27" i="4"/>
  <c r="BV27" i="4"/>
  <c r="BU27" i="4"/>
  <c r="BT26" i="4"/>
  <c r="BV26" i="4"/>
  <c r="BU26" i="4"/>
  <c r="BT25" i="4"/>
  <c r="BV25" i="4"/>
  <c r="BU25" i="4"/>
  <c r="BT24" i="4"/>
  <c r="BV24" i="4"/>
  <c r="BU24" i="4"/>
  <c r="BR33" i="4"/>
  <c r="BQ33" i="4"/>
  <c r="BS33" i="4"/>
  <c r="BR32" i="4"/>
  <c r="BQ32" i="4"/>
  <c r="BS32" i="4"/>
  <c r="BR31" i="4"/>
  <c r="BQ31" i="4"/>
  <c r="BS31" i="4"/>
  <c r="BR30" i="4"/>
  <c r="BQ30" i="4"/>
  <c r="BS30" i="4"/>
  <c r="BR29" i="4"/>
  <c r="BQ29" i="4"/>
  <c r="BS29" i="4"/>
  <c r="BR28" i="4"/>
  <c r="BQ28" i="4"/>
  <c r="BS28" i="4"/>
  <c r="BR27" i="4"/>
  <c r="BQ27" i="4"/>
  <c r="BS27" i="4"/>
  <c r="BR26" i="4"/>
  <c r="BQ26" i="4"/>
  <c r="BS26" i="4"/>
  <c r="BR25" i="4"/>
  <c r="BQ25" i="4"/>
  <c r="BS25" i="4"/>
  <c r="BR24" i="4"/>
  <c r="BQ24" i="4"/>
  <c r="BS24" i="4"/>
  <c r="BZ21" i="4"/>
  <c r="CB20" i="4"/>
  <c r="CA20" i="4"/>
  <c r="BZ20" i="4"/>
  <c r="CB19" i="4"/>
  <c r="CA19" i="4"/>
  <c r="BZ19" i="4"/>
  <c r="CB18" i="4"/>
  <c r="CA18" i="4"/>
  <c r="BZ18" i="4"/>
  <c r="CB17" i="4"/>
  <c r="CA17" i="4"/>
  <c r="BZ17" i="4"/>
  <c r="CB16" i="4"/>
  <c r="CA16" i="4"/>
  <c r="BZ16" i="4"/>
  <c r="CB15" i="4"/>
  <c r="CA15" i="4"/>
  <c r="BZ15" i="4"/>
  <c r="CB14" i="4"/>
  <c r="CA14" i="4"/>
  <c r="BZ14" i="4"/>
  <c r="BY21" i="4"/>
  <c r="BW21" i="4"/>
  <c r="BX21" i="4"/>
  <c r="BY20" i="4"/>
  <c r="BW20" i="4"/>
  <c r="BX20" i="4"/>
  <c r="BY19" i="4"/>
  <c r="BW19" i="4"/>
  <c r="BX19" i="4"/>
  <c r="BY18" i="4"/>
  <c r="BW18" i="4"/>
  <c r="BX18" i="4"/>
  <c r="BY17" i="4"/>
  <c r="BW17" i="4"/>
  <c r="BX17" i="4"/>
  <c r="BY16" i="4"/>
  <c r="BW16" i="4"/>
  <c r="BX16" i="4"/>
  <c r="BY15" i="4"/>
  <c r="BW15" i="4"/>
  <c r="BX15" i="4"/>
  <c r="BY14" i="4"/>
  <c r="BW14" i="4"/>
  <c r="BX14" i="4"/>
  <c r="BV21" i="4"/>
  <c r="BU21" i="4"/>
  <c r="BT21" i="4"/>
  <c r="BV20" i="4"/>
  <c r="BU20" i="4"/>
  <c r="BT20" i="4"/>
  <c r="BV19" i="4"/>
  <c r="BU19" i="4"/>
  <c r="BT19" i="4"/>
  <c r="BV18" i="4"/>
  <c r="BU18" i="4"/>
  <c r="BT18" i="4"/>
  <c r="BV17" i="4"/>
  <c r="BU17" i="4"/>
  <c r="BT17" i="4"/>
  <c r="BV16" i="4"/>
  <c r="BU16" i="4"/>
  <c r="BT16" i="4"/>
  <c r="BV15" i="4"/>
  <c r="BU15" i="4"/>
  <c r="BT15" i="4"/>
  <c r="BV14" i="4"/>
  <c r="BU14" i="4"/>
  <c r="BT14" i="4"/>
  <c r="BS20" i="4"/>
  <c r="BR21" i="4"/>
  <c r="BQ21" i="4"/>
  <c r="BS19" i="4"/>
  <c r="BR20" i="4"/>
  <c r="BQ20" i="4"/>
  <c r="BS18" i="4"/>
  <c r="BR19" i="4"/>
  <c r="BQ19" i="4"/>
  <c r="BS17" i="4"/>
  <c r="BR18" i="4"/>
  <c r="BQ18" i="4"/>
  <c r="BS16" i="4"/>
  <c r="BR17" i="4"/>
  <c r="BQ17" i="4"/>
  <c r="BS15" i="4"/>
  <c r="BR16" i="4"/>
  <c r="BQ16" i="4"/>
  <c r="BS14" i="4"/>
  <c r="BR15" i="4"/>
  <c r="BQ15" i="4"/>
  <c r="BR14" i="4"/>
  <c r="BQ14" i="4"/>
  <c r="BZ11" i="4"/>
  <c r="CB11" i="4"/>
  <c r="CA11" i="4"/>
  <c r="BZ10" i="4"/>
  <c r="CB10" i="4"/>
  <c r="CA10" i="4"/>
  <c r="BZ9" i="4"/>
  <c r="CB9" i="4"/>
  <c r="CA9" i="4"/>
  <c r="BZ8" i="4"/>
  <c r="CB8" i="4"/>
  <c r="CA8" i="4"/>
  <c r="BZ7" i="4"/>
  <c r="CB7" i="4"/>
  <c r="CA7" i="4"/>
  <c r="BZ6" i="4"/>
  <c r="CB6" i="4"/>
  <c r="CA6" i="4"/>
  <c r="BZ5" i="4"/>
  <c r="CB5" i="4"/>
  <c r="CA5" i="4"/>
  <c r="BZ4" i="4"/>
  <c r="CB4" i="4"/>
  <c r="CA4" i="4"/>
  <c r="BZ3" i="4"/>
  <c r="CB3" i="4"/>
  <c r="CA3" i="4"/>
  <c r="BZ2" i="4"/>
  <c r="AV2" i="2" s="1"/>
  <c r="CB2" i="4"/>
  <c r="AV4" i="2" s="1"/>
  <c r="CA2" i="4"/>
  <c r="AV3" i="2" s="1"/>
  <c r="BY10" i="4"/>
  <c r="BW10" i="4"/>
  <c r="BX10" i="4"/>
  <c r="BY9" i="4"/>
  <c r="BW9" i="4"/>
  <c r="BX9" i="4"/>
  <c r="BY8" i="4"/>
  <c r="BW8" i="4"/>
  <c r="BX8" i="4"/>
  <c r="BY7" i="4"/>
  <c r="BW7" i="4"/>
  <c r="BX7" i="4"/>
  <c r="BY6" i="4"/>
  <c r="BW6" i="4"/>
  <c r="BX6" i="4"/>
  <c r="BY5" i="4"/>
  <c r="BW5" i="4"/>
  <c r="BX5" i="4"/>
  <c r="BY4" i="4"/>
  <c r="AS4" i="2" s="1"/>
  <c r="BW4" i="4"/>
  <c r="AS2" i="2" s="1"/>
  <c r="BX4" i="4"/>
  <c r="BY3" i="4"/>
  <c r="BW3" i="4"/>
  <c r="BX3" i="4"/>
  <c r="BY2" i="4"/>
  <c r="BW2" i="4"/>
  <c r="BX2" i="4"/>
  <c r="AS3" i="2" s="1"/>
  <c r="BV10" i="4"/>
  <c r="BU10" i="4"/>
  <c r="BT10" i="4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U5" i="4"/>
  <c r="BT5" i="4"/>
  <c r="BV4" i="4"/>
  <c r="BU4" i="4"/>
  <c r="BT4" i="4"/>
  <c r="BV3" i="4"/>
  <c r="BU3" i="4"/>
  <c r="BT3" i="4"/>
  <c r="AP2" i="2" s="1"/>
  <c r="BV2" i="4"/>
  <c r="AP4" i="2" s="1"/>
  <c r="BU2" i="4"/>
  <c r="AP3" i="2" s="1"/>
  <c r="BT2" i="4"/>
  <c r="BS11" i="4"/>
  <c r="BR11" i="4"/>
  <c r="BQ11" i="4"/>
  <c r="BS10" i="4"/>
  <c r="BR10" i="4"/>
  <c r="BQ10" i="4"/>
  <c r="BS9" i="4"/>
  <c r="BR9" i="4"/>
  <c r="BQ9" i="4"/>
  <c r="BS8" i="4"/>
  <c r="BR8" i="4"/>
  <c r="BQ8" i="4"/>
  <c r="BS7" i="4"/>
  <c r="BR7" i="4"/>
  <c r="BQ7" i="4"/>
  <c r="BS6" i="4"/>
  <c r="BR6" i="4"/>
  <c r="BQ6" i="4"/>
  <c r="BS5" i="4"/>
  <c r="BR5" i="4"/>
  <c r="BQ5" i="4"/>
  <c r="BS4" i="4"/>
  <c r="BR4" i="4"/>
  <c r="BQ4" i="4"/>
  <c r="BS3" i="4"/>
  <c r="BR3" i="4"/>
  <c r="AM3" i="2" s="1"/>
  <c r="BQ3" i="4"/>
  <c r="BS2" i="4"/>
  <c r="AM4" i="2" s="1"/>
  <c r="BR2" i="4"/>
  <c r="BQ2" i="4"/>
  <c r="AM2" i="2" s="1"/>
  <c r="BC69" i="4"/>
  <c r="BE69" i="4"/>
  <c r="BD69" i="4"/>
  <c r="BC68" i="4"/>
  <c r="BE68" i="4"/>
  <c r="BD68" i="4"/>
  <c r="BC67" i="4"/>
  <c r="BE67" i="4"/>
  <c r="BD67" i="4"/>
  <c r="BC66" i="4"/>
  <c r="BE66" i="4"/>
  <c r="BD66" i="4"/>
  <c r="BC65" i="4"/>
  <c r="BE65" i="4"/>
  <c r="BD65" i="4"/>
  <c r="BC64" i="4"/>
  <c r="BE64" i="4"/>
  <c r="BD64" i="4"/>
  <c r="BC63" i="4"/>
  <c r="BE63" i="4"/>
  <c r="BD63" i="4"/>
  <c r="BC62" i="4"/>
  <c r="BE62" i="4"/>
  <c r="BD62" i="4"/>
  <c r="BC61" i="4"/>
  <c r="BE61" i="4"/>
  <c r="BD61" i="4"/>
  <c r="AZ70" i="4"/>
  <c r="BB70" i="4"/>
  <c r="BA70" i="4"/>
  <c r="AZ69" i="4"/>
  <c r="BB69" i="4"/>
  <c r="BA69" i="4"/>
  <c r="AZ68" i="4"/>
  <c r="BB68" i="4"/>
  <c r="BA68" i="4"/>
  <c r="AZ67" i="4"/>
  <c r="BB67" i="4"/>
  <c r="BA67" i="4"/>
  <c r="AZ66" i="4"/>
  <c r="BB66" i="4"/>
  <c r="BA66" i="4"/>
  <c r="AZ65" i="4"/>
  <c r="BB65" i="4"/>
  <c r="BA65" i="4"/>
  <c r="AZ64" i="4"/>
  <c r="BB64" i="4"/>
  <c r="BA64" i="4"/>
  <c r="AZ63" i="4"/>
  <c r="BB63" i="4"/>
  <c r="BA63" i="4"/>
  <c r="AZ62" i="4"/>
  <c r="BB62" i="4"/>
  <c r="BA62" i="4"/>
  <c r="AZ61" i="4"/>
  <c r="BB61" i="4"/>
  <c r="BA61" i="4"/>
  <c r="AW70" i="4"/>
  <c r="AY70" i="4"/>
  <c r="AX70" i="4"/>
  <c r="AW69" i="4"/>
  <c r="AY69" i="4"/>
  <c r="AX69" i="4"/>
  <c r="AW68" i="4"/>
  <c r="AY68" i="4"/>
  <c r="AX68" i="4"/>
  <c r="AW67" i="4"/>
  <c r="AY67" i="4"/>
  <c r="AX67" i="4"/>
  <c r="AW66" i="4"/>
  <c r="AY66" i="4"/>
  <c r="AX66" i="4"/>
  <c r="AW65" i="4"/>
  <c r="AY65" i="4"/>
  <c r="AX65" i="4"/>
  <c r="AW64" i="4"/>
  <c r="AY64" i="4"/>
  <c r="AX64" i="4"/>
  <c r="AW63" i="4"/>
  <c r="AY63" i="4"/>
  <c r="AX63" i="4"/>
  <c r="AW62" i="4"/>
  <c r="AY62" i="4"/>
  <c r="AX62" i="4"/>
  <c r="AW61" i="4"/>
  <c r="AY61" i="4"/>
  <c r="AX61" i="4"/>
  <c r="AV70" i="4"/>
  <c r="AU70" i="4"/>
  <c r="AT70" i="4"/>
  <c r="AV69" i="4"/>
  <c r="AU69" i="4"/>
  <c r="AT69" i="4"/>
  <c r="AV68" i="4"/>
  <c r="AU68" i="4"/>
  <c r="AT68" i="4"/>
  <c r="AV67" i="4"/>
  <c r="AU67" i="4"/>
  <c r="AT67" i="4"/>
  <c r="AV66" i="4"/>
  <c r="AU66" i="4"/>
  <c r="AT66" i="4"/>
  <c r="AV65" i="4"/>
  <c r="AU65" i="4"/>
  <c r="AT65" i="4"/>
  <c r="AV64" i="4"/>
  <c r="AU64" i="4"/>
  <c r="AT64" i="4"/>
  <c r="AV63" i="4"/>
  <c r="AU63" i="4"/>
  <c r="AT63" i="4"/>
  <c r="AV62" i="4"/>
  <c r="AU62" i="4"/>
  <c r="AT62" i="4"/>
  <c r="AV61" i="4"/>
  <c r="AU61" i="4"/>
  <c r="AT61" i="4"/>
  <c r="BC58" i="4"/>
  <c r="BE58" i="4"/>
  <c r="BD58" i="4"/>
  <c r="BC57" i="4"/>
  <c r="BE57" i="4"/>
  <c r="BD57" i="4"/>
  <c r="BC56" i="4"/>
  <c r="BE56" i="4"/>
  <c r="BD56" i="4"/>
  <c r="BC55" i="4"/>
  <c r="BE55" i="4"/>
  <c r="BD55" i="4"/>
  <c r="BC54" i="4"/>
  <c r="BE54" i="4"/>
  <c r="BD54" i="4"/>
  <c r="BC53" i="4"/>
  <c r="BE53" i="4"/>
  <c r="BD53" i="4"/>
  <c r="BC52" i="4"/>
  <c r="BE52" i="4"/>
  <c r="BD52" i="4"/>
  <c r="BC51" i="4"/>
  <c r="BE51" i="4"/>
  <c r="BD51" i="4"/>
  <c r="BC50" i="4"/>
  <c r="BE50" i="4"/>
  <c r="BD50" i="4"/>
  <c r="BC49" i="4"/>
  <c r="BC48" i="4"/>
  <c r="BE49" i="4"/>
  <c r="BD49" i="4"/>
  <c r="BE48" i="4"/>
  <c r="BD48" i="4"/>
  <c r="AZ57" i="4"/>
  <c r="BB57" i="4"/>
  <c r="BA56" i="4"/>
  <c r="AZ56" i="4"/>
  <c r="BB56" i="4"/>
  <c r="BA55" i="4"/>
  <c r="AZ55" i="4"/>
  <c r="BB55" i="4"/>
  <c r="BA54" i="4"/>
  <c r="AZ54" i="4"/>
  <c r="BB54" i="4"/>
  <c r="BA53" i="4"/>
  <c r="AZ53" i="4"/>
  <c r="BB53" i="4"/>
  <c r="BA52" i="4"/>
  <c r="AZ52" i="4"/>
  <c r="BB52" i="4"/>
  <c r="BA51" i="4"/>
  <c r="AZ51" i="4"/>
  <c r="BB51" i="4"/>
  <c r="BA50" i="4"/>
  <c r="AZ50" i="4"/>
  <c r="BB50" i="4"/>
  <c r="BA49" i="4"/>
  <c r="AZ49" i="4"/>
  <c r="BB49" i="4"/>
  <c r="BA48" i="4"/>
  <c r="AZ48" i="4"/>
  <c r="BB48" i="4"/>
  <c r="AW57" i="4"/>
  <c r="AY57" i="4"/>
  <c r="AX58" i="4"/>
  <c r="AW56" i="4"/>
  <c r="AY56" i="4"/>
  <c r="AX57" i="4"/>
  <c r="AW55" i="4"/>
  <c r="AY55" i="4"/>
  <c r="AX56" i="4"/>
  <c r="AW54" i="4"/>
  <c r="AY54" i="4"/>
  <c r="AX55" i="4"/>
  <c r="AW53" i="4"/>
  <c r="AY53" i="4"/>
  <c r="AX54" i="4"/>
  <c r="AW52" i="4"/>
  <c r="AY52" i="4"/>
  <c r="AX53" i="4"/>
  <c r="AW51" i="4"/>
  <c r="AY51" i="4"/>
  <c r="AX52" i="4"/>
  <c r="AW50" i="4"/>
  <c r="AY50" i="4"/>
  <c r="AX51" i="4"/>
  <c r="AW49" i="4"/>
  <c r="AY49" i="4"/>
  <c r="AX50" i="4"/>
  <c r="AW48" i="4"/>
  <c r="AY48" i="4"/>
  <c r="AX49" i="4"/>
  <c r="AX48" i="4"/>
  <c r="AV58" i="4"/>
  <c r="AU58" i="4"/>
  <c r="AT58" i="4"/>
  <c r="AV57" i="4"/>
  <c r="AU57" i="4"/>
  <c r="AT57" i="4"/>
  <c r="AV56" i="4"/>
  <c r="AU56" i="4"/>
  <c r="AT56" i="4"/>
  <c r="AV55" i="4"/>
  <c r="AU55" i="4"/>
  <c r="AT55" i="4"/>
  <c r="AV54" i="4"/>
  <c r="AU54" i="4"/>
  <c r="AT54" i="4"/>
  <c r="AV53" i="4"/>
  <c r="AU53" i="4"/>
  <c r="AT53" i="4"/>
  <c r="AV52" i="4"/>
  <c r="AU52" i="4"/>
  <c r="AT52" i="4"/>
  <c r="AV51" i="4"/>
  <c r="AU51" i="4"/>
  <c r="AT51" i="4"/>
  <c r="AV50" i="4"/>
  <c r="AU50" i="4"/>
  <c r="AT50" i="4"/>
  <c r="AU49" i="4"/>
  <c r="AT49" i="4"/>
  <c r="AV49" i="4"/>
  <c r="AV48" i="4"/>
  <c r="AU48" i="4"/>
  <c r="AT48" i="4"/>
  <c r="BC45" i="4"/>
  <c r="BE44" i="4"/>
  <c r="BD44" i="4"/>
  <c r="BC44" i="4"/>
  <c r="BE43" i="4"/>
  <c r="BD43" i="4"/>
  <c r="BC43" i="4"/>
  <c r="BE42" i="4"/>
  <c r="BD42" i="4"/>
  <c r="BC42" i="4"/>
  <c r="BE41" i="4"/>
  <c r="BD41" i="4"/>
  <c r="BC41" i="4"/>
  <c r="BE40" i="4"/>
  <c r="BD40" i="4"/>
  <c r="BC40" i="4"/>
  <c r="BE39" i="4"/>
  <c r="BD39" i="4"/>
  <c r="BC39" i="4"/>
  <c r="BC38" i="4"/>
  <c r="BE38" i="4"/>
  <c r="BD38" i="4"/>
  <c r="BC37" i="4"/>
  <c r="BE37" i="4"/>
  <c r="BD37" i="4"/>
  <c r="AZ44" i="4"/>
  <c r="BB44" i="4"/>
  <c r="BA44" i="4"/>
  <c r="AZ43" i="4"/>
  <c r="BB43" i="4"/>
  <c r="BA43" i="4"/>
  <c r="AZ42" i="4"/>
  <c r="BB42" i="4"/>
  <c r="BA42" i="4"/>
  <c r="AZ41" i="4"/>
  <c r="BB41" i="4"/>
  <c r="BA41" i="4"/>
  <c r="AZ40" i="4"/>
  <c r="BB40" i="4"/>
  <c r="BA40" i="4"/>
  <c r="AZ39" i="4"/>
  <c r="BB39" i="4"/>
  <c r="BA39" i="4"/>
  <c r="AZ38" i="4"/>
  <c r="BB38" i="4"/>
  <c r="BA38" i="4"/>
  <c r="AZ37" i="4"/>
  <c r="BB37" i="4"/>
  <c r="BA37" i="4"/>
  <c r="AW44" i="4"/>
  <c r="AY44" i="4"/>
  <c r="AX44" i="4"/>
  <c r="AW43" i="4"/>
  <c r="AY43" i="4"/>
  <c r="AX43" i="4"/>
  <c r="AW42" i="4"/>
  <c r="AY42" i="4"/>
  <c r="AX42" i="4"/>
  <c r="AW41" i="4"/>
  <c r="AY41" i="4"/>
  <c r="AX41" i="4"/>
  <c r="AW40" i="4"/>
  <c r="AY40" i="4"/>
  <c r="AX40" i="4"/>
  <c r="AW39" i="4"/>
  <c r="AY39" i="4"/>
  <c r="AX39" i="4"/>
  <c r="AW38" i="4"/>
  <c r="AY38" i="4"/>
  <c r="AX38" i="4"/>
  <c r="AW37" i="4"/>
  <c r="AY37" i="4"/>
  <c r="AX37" i="4"/>
  <c r="AV44" i="4"/>
  <c r="AU45" i="4"/>
  <c r="AT45" i="4"/>
  <c r="AV43" i="4"/>
  <c r="AU44" i="4"/>
  <c r="AT44" i="4"/>
  <c r="AV42" i="4"/>
  <c r="AU43" i="4"/>
  <c r="AT43" i="4"/>
  <c r="AV41" i="4"/>
  <c r="AU42" i="4"/>
  <c r="AT42" i="4"/>
  <c r="AV40" i="4"/>
  <c r="AU41" i="4"/>
  <c r="AT41" i="4"/>
  <c r="AV39" i="4"/>
  <c r="AU40" i="4"/>
  <c r="AT40" i="4"/>
  <c r="AV38" i="4"/>
  <c r="AU39" i="4"/>
  <c r="AT39" i="4"/>
  <c r="AV37" i="4"/>
  <c r="AU38" i="4"/>
  <c r="AT38" i="4"/>
  <c r="AU37" i="4"/>
  <c r="AT37" i="4"/>
  <c r="BC33" i="4"/>
  <c r="BE33" i="4"/>
  <c r="BD33" i="4"/>
  <c r="BC32" i="4"/>
  <c r="BE32" i="4"/>
  <c r="BD32" i="4"/>
  <c r="BC31" i="4"/>
  <c r="BE31" i="4"/>
  <c r="BD31" i="4"/>
  <c r="BC30" i="4"/>
  <c r="BE30" i="4"/>
  <c r="BD30" i="4"/>
  <c r="BC29" i="4"/>
  <c r="BE29" i="4"/>
  <c r="BD29" i="4"/>
  <c r="BC28" i="4"/>
  <c r="BE28" i="4"/>
  <c r="BD28" i="4"/>
  <c r="BC27" i="4"/>
  <c r="BE27" i="4"/>
  <c r="BD27" i="4"/>
  <c r="BC26" i="4"/>
  <c r="BE26" i="4"/>
  <c r="BD26" i="4"/>
  <c r="BC25" i="4"/>
  <c r="BE25" i="4"/>
  <c r="BD25" i="4"/>
  <c r="BC24" i="4"/>
  <c r="BE24" i="4"/>
  <c r="BD24" i="4"/>
  <c r="AZ33" i="4"/>
  <c r="BB33" i="4"/>
  <c r="BA32" i="4"/>
  <c r="AZ32" i="4"/>
  <c r="BB32" i="4"/>
  <c r="BA31" i="4"/>
  <c r="AZ31" i="4"/>
  <c r="BB31" i="4"/>
  <c r="BA30" i="4"/>
  <c r="AZ30" i="4"/>
  <c r="BB30" i="4"/>
  <c r="BA29" i="4"/>
  <c r="AZ29" i="4"/>
  <c r="BB29" i="4"/>
  <c r="BA28" i="4"/>
  <c r="AZ28" i="4"/>
  <c r="BB28" i="4"/>
  <c r="BA27" i="4"/>
  <c r="AZ27" i="4"/>
  <c r="BB27" i="4"/>
  <c r="BA26" i="4"/>
  <c r="AZ26" i="4"/>
  <c r="BB26" i="4"/>
  <c r="BA25" i="4"/>
  <c r="AZ25" i="4"/>
  <c r="BB25" i="4"/>
  <c r="BA24" i="4"/>
  <c r="AZ24" i="4"/>
  <c r="BB24" i="4"/>
  <c r="AX34" i="4"/>
  <c r="AW33" i="4"/>
  <c r="AY33" i="4"/>
  <c r="AX33" i="4"/>
  <c r="AW32" i="4"/>
  <c r="AY32" i="4"/>
  <c r="AX32" i="4"/>
  <c r="AW31" i="4"/>
  <c r="AY31" i="4"/>
  <c r="AX31" i="4"/>
  <c r="AW30" i="4"/>
  <c r="AY30" i="4"/>
  <c r="AX30" i="4"/>
  <c r="AW29" i="4"/>
  <c r="AY29" i="4"/>
  <c r="AX29" i="4"/>
  <c r="AW28" i="4"/>
  <c r="AY28" i="4"/>
  <c r="AX28" i="4"/>
  <c r="AW27" i="4"/>
  <c r="AY27" i="4"/>
  <c r="AX27" i="4"/>
  <c r="AW26" i="4"/>
  <c r="AY26" i="4"/>
  <c r="AX26" i="4"/>
  <c r="AW25" i="4"/>
  <c r="AY25" i="4"/>
  <c r="AX25" i="4"/>
  <c r="AW24" i="4"/>
  <c r="AY24" i="4"/>
  <c r="AX24" i="4"/>
  <c r="AU33" i="4"/>
  <c r="AT33" i="4"/>
  <c r="AV33" i="4"/>
  <c r="AU32" i="4"/>
  <c r="AT32" i="4"/>
  <c r="AV32" i="4"/>
  <c r="AU31" i="4"/>
  <c r="AT31" i="4"/>
  <c r="AV31" i="4"/>
  <c r="AU30" i="4"/>
  <c r="AT30" i="4"/>
  <c r="AV30" i="4"/>
  <c r="AU29" i="4"/>
  <c r="AT29" i="4"/>
  <c r="AV29" i="4"/>
  <c r="AU28" i="4"/>
  <c r="AT28" i="4"/>
  <c r="AV28" i="4"/>
  <c r="AU27" i="4"/>
  <c r="AT27" i="4"/>
  <c r="AV27" i="4"/>
  <c r="AU26" i="4"/>
  <c r="AT26" i="4"/>
  <c r="AV26" i="4"/>
  <c r="AU25" i="4"/>
  <c r="AT25" i="4"/>
  <c r="AV25" i="4"/>
  <c r="AU24" i="4"/>
  <c r="AT24" i="4"/>
  <c r="AV24" i="4"/>
  <c r="BC21" i="4"/>
  <c r="BE20" i="4"/>
  <c r="BD20" i="4"/>
  <c r="BC20" i="4"/>
  <c r="BE19" i="4"/>
  <c r="BD19" i="4"/>
  <c r="BC19" i="4"/>
  <c r="BE18" i="4"/>
  <c r="BD18" i="4"/>
  <c r="BC18" i="4"/>
  <c r="BE17" i="4"/>
  <c r="BD17" i="4"/>
  <c r="BC17" i="4"/>
  <c r="BE16" i="4"/>
  <c r="BD16" i="4"/>
  <c r="BC16" i="4"/>
  <c r="BE15" i="4"/>
  <c r="BD15" i="4"/>
  <c r="BC15" i="4"/>
  <c r="BE14" i="4"/>
  <c r="BD14" i="4"/>
  <c r="BC14" i="4"/>
  <c r="BB21" i="4"/>
  <c r="AZ21" i="4"/>
  <c r="BA21" i="4"/>
  <c r="BB20" i="4"/>
  <c r="AZ20" i="4"/>
  <c r="BA20" i="4"/>
  <c r="BB19" i="4"/>
  <c r="AZ19" i="4"/>
  <c r="BA19" i="4"/>
  <c r="BB18" i="4"/>
  <c r="AZ18" i="4"/>
  <c r="BA18" i="4"/>
  <c r="BB17" i="4"/>
  <c r="AZ17" i="4"/>
  <c r="BA17" i="4"/>
  <c r="BB16" i="4"/>
  <c r="AZ16" i="4"/>
  <c r="BA16" i="4"/>
  <c r="BB15" i="4"/>
  <c r="AZ15" i="4"/>
  <c r="BA15" i="4"/>
  <c r="BB14" i="4"/>
  <c r="AZ14" i="4"/>
  <c r="BA14" i="4"/>
  <c r="AY21" i="4"/>
  <c r="AX21" i="4"/>
  <c r="AW21" i="4"/>
  <c r="AY20" i="4"/>
  <c r="AX20" i="4"/>
  <c r="AW20" i="4"/>
  <c r="AY19" i="4"/>
  <c r="AX19" i="4"/>
  <c r="AW19" i="4"/>
  <c r="AY18" i="4"/>
  <c r="AX18" i="4"/>
  <c r="AW18" i="4"/>
  <c r="AY17" i="4"/>
  <c r="AX17" i="4"/>
  <c r="AW17" i="4"/>
  <c r="AY16" i="4"/>
  <c r="AX16" i="4"/>
  <c r="AW16" i="4"/>
  <c r="AY15" i="4"/>
  <c r="AX15" i="4"/>
  <c r="AW15" i="4"/>
  <c r="AY14" i="4"/>
  <c r="AX14" i="4"/>
  <c r="AW14" i="4"/>
  <c r="AV20" i="4"/>
  <c r="AU21" i="4"/>
  <c r="AT21" i="4"/>
  <c r="AV19" i="4"/>
  <c r="AU20" i="4"/>
  <c r="AT20" i="4"/>
  <c r="AV18" i="4"/>
  <c r="AU19" i="4"/>
  <c r="AT19" i="4"/>
  <c r="AV17" i="4"/>
  <c r="AU18" i="4"/>
  <c r="AT18" i="4"/>
  <c r="AV16" i="4"/>
  <c r="AU17" i="4"/>
  <c r="AT17" i="4"/>
  <c r="AV15" i="4"/>
  <c r="AU16" i="4"/>
  <c r="AT16" i="4"/>
  <c r="AV14" i="4"/>
  <c r="AU15" i="4"/>
  <c r="AT15" i="4"/>
  <c r="AU14" i="4"/>
  <c r="AT14" i="4"/>
  <c r="BC11" i="4"/>
  <c r="BE11" i="4"/>
  <c r="BD11" i="4"/>
  <c r="BC10" i="4"/>
  <c r="BE10" i="4"/>
  <c r="BD10" i="4"/>
  <c r="BC9" i="4"/>
  <c r="BE9" i="4"/>
  <c r="BD9" i="4"/>
  <c r="BC8" i="4"/>
  <c r="BE8" i="4"/>
  <c r="BD8" i="4"/>
  <c r="BC7" i="4"/>
  <c r="BE7" i="4"/>
  <c r="BD7" i="4"/>
  <c r="BC6" i="4"/>
  <c r="BE6" i="4"/>
  <c r="BD6" i="4"/>
  <c r="BC5" i="4"/>
  <c r="BE5" i="4"/>
  <c r="BD5" i="4"/>
  <c r="BC4" i="4"/>
  <c r="BE4" i="4"/>
  <c r="BD4" i="4"/>
  <c r="AG3" i="2" s="1"/>
  <c r="BC3" i="4"/>
  <c r="BE3" i="4"/>
  <c r="BD3" i="4"/>
  <c r="BC2" i="4"/>
  <c r="AG2" i="2" s="1"/>
  <c r="BE2" i="4"/>
  <c r="AG4" i="2" s="1"/>
  <c r="BD2" i="4"/>
  <c r="AH3" i="2" s="1"/>
  <c r="BB10" i="4"/>
  <c r="AZ10" i="4"/>
  <c r="BA10" i="4"/>
  <c r="BB9" i="4"/>
  <c r="AZ9" i="4"/>
  <c r="BA9" i="4"/>
  <c r="BB8" i="4"/>
  <c r="AZ8" i="4"/>
  <c r="BA8" i="4"/>
  <c r="BB7" i="4"/>
  <c r="AZ7" i="4"/>
  <c r="BA7" i="4"/>
  <c r="BB6" i="4"/>
  <c r="AZ6" i="4"/>
  <c r="BA6" i="4"/>
  <c r="BB5" i="4"/>
  <c r="AZ5" i="4"/>
  <c r="BA5" i="4"/>
  <c r="BB4" i="4"/>
  <c r="AZ4" i="4"/>
  <c r="BA4" i="4"/>
  <c r="BB3" i="4"/>
  <c r="AZ3" i="4"/>
  <c r="BA3" i="4"/>
  <c r="BB2" i="4"/>
  <c r="AE4" i="2" s="1"/>
  <c r="AZ2" i="4"/>
  <c r="AE2" i="2" s="1"/>
  <c r="BA2" i="4"/>
  <c r="AE3" i="2" s="1"/>
  <c r="AY10" i="4"/>
  <c r="AX10" i="4"/>
  <c r="AW10" i="4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X5" i="4"/>
  <c r="AW5" i="4"/>
  <c r="AY4" i="4"/>
  <c r="AX4" i="4"/>
  <c r="AB3" i="2" s="1"/>
  <c r="AW4" i="4"/>
  <c r="AY3" i="4"/>
  <c r="AX3" i="4"/>
  <c r="AW3" i="4"/>
  <c r="AY2" i="4"/>
  <c r="AB4" i="2" s="1"/>
  <c r="AX2" i="4"/>
  <c r="AW2" i="4"/>
  <c r="AB2" i="2" s="1"/>
  <c r="AV11" i="4"/>
  <c r="AU11" i="4"/>
  <c r="AT11" i="4"/>
  <c r="AV10" i="4"/>
  <c r="AU10" i="4"/>
  <c r="AT10" i="4"/>
  <c r="AV9" i="4"/>
  <c r="AU9" i="4"/>
  <c r="AT9" i="4"/>
  <c r="AV8" i="4"/>
  <c r="AU8" i="4"/>
  <c r="AT8" i="4"/>
  <c r="AV7" i="4"/>
  <c r="AU7" i="4"/>
  <c r="AT7" i="4"/>
  <c r="AV6" i="4"/>
  <c r="AU6" i="4"/>
  <c r="AT6" i="4"/>
  <c r="AV5" i="4"/>
  <c r="AU5" i="4"/>
  <c r="AT5" i="4"/>
  <c r="AV4" i="4"/>
  <c r="AU4" i="4"/>
  <c r="AT4" i="4"/>
  <c r="AV3" i="4"/>
  <c r="AU3" i="4"/>
  <c r="Y3" i="2" s="1"/>
  <c r="AT3" i="4"/>
  <c r="AV2" i="4"/>
  <c r="Y4" i="2" s="1"/>
  <c r="AU2" i="4"/>
  <c r="AT2" i="4"/>
  <c r="Y2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J7" i="4"/>
  <c r="BJ6" i="4"/>
  <c r="BJ5" i="4"/>
  <c r="BJ4" i="4"/>
  <c r="BJ3" i="4"/>
  <c r="BJ2" i="4"/>
  <c r="BK2" i="4" s="1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253" i="4"/>
  <c r="AC249" i="4"/>
  <c r="AC245" i="4"/>
  <c r="AC241" i="4"/>
  <c r="AC237" i="4"/>
  <c r="AC233" i="4"/>
  <c r="AC229" i="4"/>
  <c r="AC225" i="4"/>
  <c r="AC221" i="4"/>
  <c r="AC217" i="4"/>
  <c r="AC209" i="4"/>
  <c r="AC205" i="4"/>
  <c r="AC201" i="4"/>
  <c r="AC197" i="4"/>
  <c r="AC193" i="4"/>
  <c r="AC189" i="4"/>
  <c r="AC185" i="4"/>
  <c r="AC181" i="4"/>
  <c r="AC177" i="4"/>
  <c r="AC173" i="4"/>
  <c r="AC169" i="4"/>
  <c r="AC162" i="4"/>
  <c r="AC158" i="4"/>
  <c r="AC154" i="4"/>
  <c r="AC150" i="4"/>
  <c r="AC146" i="4"/>
  <c r="AC142" i="4"/>
  <c r="AC138" i="4"/>
  <c r="AC134" i="4"/>
  <c r="AC130" i="4"/>
  <c r="AC124" i="4"/>
  <c r="AC120" i="4"/>
  <c r="AC116" i="4"/>
  <c r="AC112" i="4"/>
  <c r="AC108" i="4"/>
  <c r="AC104" i="4"/>
  <c r="AC100" i="4"/>
  <c r="AC96" i="4"/>
  <c r="AC92" i="4"/>
  <c r="AC88" i="4"/>
  <c r="AC84" i="4"/>
  <c r="AC75" i="4"/>
  <c r="AC71" i="4"/>
  <c r="AC67" i="4"/>
  <c r="AC63" i="4"/>
  <c r="AC59" i="4"/>
  <c r="AC55" i="4"/>
  <c r="AC51" i="4"/>
  <c r="AC47" i="4"/>
  <c r="AC39" i="4"/>
  <c r="AC35" i="4"/>
  <c r="AC31" i="4"/>
  <c r="AC27" i="4"/>
  <c r="AC23" i="4"/>
  <c r="AC19" i="4"/>
  <c r="AC15" i="4"/>
  <c r="AC11" i="4"/>
  <c r="AC7" i="4"/>
  <c r="AC3" i="4"/>
  <c r="Q1826" i="4"/>
  <c r="Q1825" i="4"/>
  <c r="Q1824" i="4"/>
  <c r="Q1823" i="4"/>
  <c r="Q1822" i="4"/>
  <c r="Q1821" i="4"/>
  <c r="Q1820" i="4"/>
  <c r="Q1819" i="4"/>
  <c r="Q1818" i="4"/>
  <c r="Q1817" i="4"/>
  <c r="Q1816" i="4"/>
  <c r="Q1815" i="4"/>
  <c r="Q1814" i="4"/>
  <c r="Q1813" i="4"/>
  <c r="Q1812" i="4"/>
  <c r="Q1811" i="4"/>
  <c r="Q1810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4" i="4"/>
  <c r="AJ7" i="4"/>
  <c r="AJ6" i="4"/>
  <c r="AK6" i="4" s="1"/>
  <c r="AJ5" i="4"/>
  <c r="AK5" i="4" s="1"/>
  <c r="AJ4" i="4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69" i="3"/>
  <c r="DZ69" i="3"/>
  <c r="DY69" i="3"/>
  <c r="EA68" i="3"/>
  <c r="DZ68" i="3"/>
  <c r="DY68" i="3"/>
  <c r="EA67" i="3"/>
  <c r="DZ67" i="3"/>
  <c r="DY67" i="3"/>
  <c r="EA66" i="3"/>
  <c r="DZ66" i="3"/>
  <c r="DY66" i="3"/>
  <c r="EA65" i="3"/>
  <c r="DZ65" i="3"/>
  <c r="DY65" i="3"/>
  <c r="EA64" i="3"/>
  <c r="DZ64" i="3"/>
  <c r="DY64" i="3"/>
  <c r="EA63" i="3"/>
  <c r="DZ63" i="3"/>
  <c r="DY63" i="3"/>
  <c r="EA62" i="3"/>
  <c r="DZ62" i="3"/>
  <c r="DY62" i="3"/>
  <c r="EA61" i="3"/>
  <c r="DZ61" i="3"/>
  <c r="DY61" i="3"/>
  <c r="EA60" i="3"/>
  <c r="DZ60" i="3"/>
  <c r="DY60" i="3"/>
  <c r="EA57" i="3"/>
  <c r="DZ57" i="3"/>
  <c r="DY57" i="3"/>
  <c r="EA56" i="3"/>
  <c r="DZ56" i="3"/>
  <c r="DY56" i="3"/>
  <c r="EA55" i="3"/>
  <c r="DZ55" i="3"/>
  <c r="DY55" i="3"/>
  <c r="EA54" i="3"/>
  <c r="DZ54" i="3"/>
  <c r="DY54" i="3"/>
  <c r="EA53" i="3"/>
  <c r="DZ53" i="3"/>
  <c r="DY53" i="3"/>
  <c r="EA52" i="3"/>
  <c r="DZ52" i="3"/>
  <c r="DY52" i="3"/>
  <c r="EA51" i="3"/>
  <c r="DZ51" i="3"/>
  <c r="DY51" i="3"/>
  <c r="EA50" i="3"/>
  <c r="DZ50" i="3"/>
  <c r="DY50" i="3"/>
  <c r="EA49" i="3"/>
  <c r="DZ49" i="3"/>
  <c r="DY49" i="3"/>
  <c r="EA48" i="3"/>
  <c r="DZ48" i="3"/>
  <c r="DY48" i="3"/>
  <c r="EA47" i="3"/>
  <c r="DZ47" i="3"/>
  <c r="DY47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1" i="3"/>
  <c r="DZ11" i="3"/>
  <c r="DY11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EA2" i="3"/>
  <c r="CV4" i="2" s="1"/>
  <c r="DZ2" i="3"/>
  <c r="CV3" i="2" s="1"/>
  <c r="DY2" i="3"/>
  <c r="CV2" i="2" s="1"/>
  <c r="DX70" i="3"/>
  <c r="DW70" i="3"/>
  <c r="DV70" i="3"/>
  <c r="DX69" i="3"/>
  <c r="DW69" i="3"/>
  <c r="DV69" i="3"/>
  <c r="DX68" i="3"/>
  <c r="DW68" i="3"/>
  <c r="DV68" i="3"/>
  <c r="DX67" i="3"/>
  <c r="DW67" i="3"/>
  <c r="DV67" i="3"/>
  <c r="DX66" i="3"/>
  <c r="DW66" i="3"/>
  <c r="DV66" i="3"/>
  <c r="DX65" i="3"/>
  <c r="DW65" i="3"/>
  <c r="DV65" i="3"/>
  <c r="DX64" i="3"/>
  <c r="DW64" i="3"/>
  <c r="DV64" i="3"/>
  <c r="DX63" i="3"/>
  <c r="DW63" i="3"/>
  <c r="DV63" i="3"/>
  <c r="DX62" i="3"/>
  <c r="DW62" i="3"/>
  <c r="DV62" i="3"/>
  <c r="DX61" i="3"/>
  <c r="DW61" i="3"/>
  <c r="DV61" i="3"/>
  <c r="DX60" i="3"/>
  <c r="DW60" i="3"/>
  <c r="DV60" i="3"/>
  <c r="DX57" i="3"/>
  <c r="DW57" i="3"/>
  <c r="DV57" i="3"/>
  <c r="DX56" i="3"/>
  <c r="DW56" i="3"/>
  <c r="DV56" i="3"/>
  <c r="DX55" i="3"/>
  <c r="DW55" i="3"/>
  <c r="DV55" i="3"/>
  <c r="DX54" i="3"/>
  <c r="DW54" i="3"/>
  <c r="DV54" i="3"/>
  <c r="DX53" i="3"/>
  <c r="DW53" i="3"/>
  <c r="DV53" i="3"/>
  <c r="DX52" i="3"/>
  <c r="DW52" i="3"/>
  <c r="DV52" i="3"/>
  <c r="DX51" i="3"/>
  <c r="DW51" i="3"/>
  <c r="DV51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6" i="3"/>
  <c r="DW36" i="3"/>
  <c r="DV36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1" i="3"/>
  <c r="DW11" i="3"/>
  <c r="DV11" i="3"/>
  <c r="DX10" i="3"/>
  <c r="DW10" i="3"/>
  <c r="DV10" i="3"/>
  <c r="DX9" i="3"/>
  <c r="DW9" i="3"/>
  <c r="DV9" i="3"/>
  <c r="DX8" i="3"/>
  <c r="DW8" i="3"/>
  <c r="DV8" i="3"/>
  <c r="CS2" i="2" s="1"/>
  <c r="DX7" i="3"/>
  <c r="DW7" i="3"/>
  <c r="DV7" i="3"/>
  <c r="DX6" i="3"/>
  <c r="DW6" i="3"/>
  <c r="DV6" i="3"/>
  <c r="DX5" i="3"/>
  <c r="DW5" i="3"/>
  <c r="DV5" i="3"/>
  <c r="DX4" i="3"/>
  <c r="DW4" i="3"/>
  <c r="DV4" i="3"/>
  <c r="DX3" i="3"/>
  <c r="DW3" i="3"/>
  <c r="DV3" i="3"/>
  <c r="DX2" i="3"/>
  <c r="CS4" i="2" s="1"/>
  <c r="DW2" i="3"/>
  <c r="CS3" i="2" s="1"/>
  <c r="DV2" i="3"/>
  <c r="DU70" i="3"/>
  <c r="DT70" i="3"/>
  <c r="DS70" i="3"/>
  <c r="DU69" i="3"/>
  <c r="DT69" i="3"/>
  <c r="DS69" i="3"/>
  <c r="DU68" i="3"/>
  <c r="DT68" i="3"/>
  <c r="DS68" i="3"/>
  <c r="DU67" i="3"/>
  <c r="DT67" i="3"/>
  <c r="DS67" i="3"/>
  <c r="DU66" i="3"/>
  <c r="DT66" i="3"/>
  <c r="DS66" i="3"/>
  <c r="DU65" i="3"/>
  <c r="DT65" i="3"/>
  <c r="DS65" i="3"/>
  <c r="DU64" i="3"/>
  <c r="DT64" i="3"/>
  <c r="DS64" i="3"/>
  <c r="DU63" i="3"/>
  <c r="DT63" i="3"/>
  <c r="DS63" i="3"/>
  <c r="DU62" i="3"/>
  <c r="DT62" i="3"/>
  <c r="DS62" i="3"/>
  <c r="DU61" i="3"/>
  <c r="DT61" i="3"/>
  <c r="DS61" i="3"/>
  <c r="DU60" i="3"/>
  <c r="DT60" i="3"/>
  <c r="DS60" i="3"/>
  <c r="DU57" i="3"/>
  <c r="DT57" i="3"/>
  <c r="DS57" i="3"/>
  <c r="DU56" i="3"/>
  <c r="DT56" i="3"/>
  <c r="DS56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1" i="3"/>
  <c r="DT51" i="3"/>
  <c r="DS51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DT3" i="3"/>
  <c r="CP3" i="2" s="1"/>
  <c r="DS3" i="3"/>
  <c r="DU2" i="3"/>
  <c r="CP4" i="2" s="1"/>
  <c r="DT2" i="3"/>
  <c r="DS2" i="3"/>
  <c r="CP2" i="2" s="1"/>
  <c r="DR69" i="3"/>
  <c r="DQ69" i="3"/>
  <c r="DP69" i="3"/>
  <c r="DR68" i="3"/>
  <c r="DQ68" i="3"/>
  <c r="DP68" i="3"/>
  <c r="DR67" i="3"/>
  <c r="DQ67" i="3"/>
  <c r="DP67" i="3"/>
  <c r="DR66" i="3"/>
  <c r="DQ66" i="3"/>
  <c r="DP66" i="3"/>
  <c r="DR65" i="3"/>
  <c r="DQ65" i="3"/>
  <c r="DP65" i="3"/>
  <c r="DR64" i="3"/>
  <c r="DQ64" i="3"/>
  <c r="DP64" i="3"/>
  <c r="DR63" i="3"/>
  <c r="DQ63" i="3"/>
  <c r="DP63" i="3"/>
  <c r="DR62" i="3"/>
  <c r="DQ62" i="3"/>
  <c r="DP62" i="3"/>
  <c r="DR61" i="3"/>
  <c r="DQ61" i="3"/>
  <c r="DP61" i="3"/>
  <c r="DR60" i="3"/>
  <c r="DQ60" i="3"/>
  <c r="DP60" i="3"/>
  <c r="DR57" i="3"/>
  <c r="DQ57" i="3"/>
  <c r="DP57" i="3"/>
  <c r="DR56" i="3"/>
  <c r="DQ56" i="3"/>
  <c r="DP56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9" i="3"/>
  <c r="DQ49" i="3"/>
  <c r="DP49" i="3"/>
  <c r="DR48" i="3"/>
  <c r="DQ48" i="3"/>
  <c r="DP48" i="3"/>
  <c r="DR47" i="3"/>
  <c r="DQ47" i="3"/>
  <c r="DP47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1" i="3"/>
  <c r="DQ11" i="3"/>
  <c r="DP11" i="3"/>
  <c r="DR10" i="3"/>
  <c r="DQ10" i="3"/>
  <c r="DP10" i="3"/>
  <c r="DR9" i="3"/>
  <c r="DQ9" i="3"/>
  <c r="DP9" i="3"/>
  <c r="DR8" i="3"/>
  <c r="DQ8" i="3"/>
  <c r="DP8" i="3"/>
  <c r="CL2" i="2" s="1"/>
  <c r="DR7" i="3"/>
  <c r="DQ7" i="3"/>
  <c r="DP7" i="3"/>
  <c r="DR6" i="3"/>
  <c r="DQ6" i="3"/>
  <c r="DP6" i="3"/>
  <c r="DR5" i="3"/>
  <c r="DQ5" i="3"/>
  <c r="DP5" i="3"/>
  <c r="DR4" i="3"/>
  <c r="DQ4" i="3"/>
  <c r="CL3" i="2" s="1"/>
  <c r="DP4" i="3"/>
  <c r="DR3" i="3"/>
  <c r="DQ3" i="3"/>
  <c r="DP3" i="3"/>
  <c r="CM2" i="2" s="1"/>
  <c r="DR2" i="3"/>
  <c r="CL4" i="2" s="1"/>
  <c r="DQ2" i="3"/>
  <c r="CM3" i="2" s="1"/>
  <c r="DP2" i="3"/>
  <c r="DN68" i="3"/>
  <c r="DM68" i="3"/>
  <c r="DL68" i="3"/>
  <c r="DN67" i="3"/>
  <c r="DM67" i="3"/>
  <c r="DL67" i="3"/>
  <c r="DN66" i="3"/>
  <c r="DM66" i="3"/>
  <c r="DL66" i="3"/>
  <c r="DN65" i="3"/>
  <c r="DM65" i="3"/>
  <c r="DL65" i="3"/>
  <c r="DN64" i="3"/>
  <c r="DM64" i="3"/>
  <c r="DL64" i="3"/>
  <c r="DN63" i="3"/>
  <c r="DM63" i="3"/>
  <c r="DL63" i="3"/>
  <c r="DN62" i="3"/>
  <c r="DM62" i="3"/>
  <c r="DL62" i="3"/>
  <c r="DN61" i="3"/>
  <c r="DM61" i="3"/>
  <c r="DL61" i="3"/>
  <c r="DN60" i="3"/>
  <c r="DM60" i="3"/>
  <c r="DL60" i="3"/>
  <c r="DN57" i="3"/>
  <c r="DM57" i="3"/>
  <c r="DL57" i="3"/>
  <c r="DN56" i="3"/>
  <c r="DM56" i="3"/>
  <c r="DL56" i="3"/>
  <c r="DN55" i="3"/>
  <c r="DM55" i="3"/>
  <c r="DL55" i="3"/>
  <c r="DN54" i="3"/>
  <c r="DM54" i="3"/>
  <c r="DL54" i="3"/>
  <c r="DN53" i="3"/>
  <c r="DM53" i="3"/>
  <c r="DL53" i="3"/>
  <c r="DN52" i="3"/>
  <c r="DM52" i="3"/>
  <c r="DL52" i="3"/>
  <c r="DN51" i="3"/>
  <c r="DM51" i="3"/>
  <c r="DL51" i="3"/>
  <c r="DN50" i="3"/>
  <c r="DM50" i="3"/>
  <c r="DL50" i="3"/>
  <c r="DN49" i="3"/>
  <c r="DM49" i="3"/>
  <c r="DL49" i="3"/>
  <c r="DN48" i="3"/>
  <c r="DM48" i="3"/>
  <c r="DL48" i="3"/>
  <c r="DN47" i="3"/>
  <c r="DM47" i="3"/>
  <c r="DL47" i="3"/>
  <c r="DN43" i="3"/>
  <c r="DM43" i="3"/>
  <c r="DL43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1" i="3"/>
  <c r="DM11" i="3"/>
  <c r="DL11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I4" i="2" s="1"/>
  <c r="DM2" i="3"/>
  <c r="CI3" i="2" s="1"/>
  <c r="DL2" i="3"/>
  <c r="CI2" i="2" s="1"/>
  <c r="DK69" i="3"/>
  <c r="DJ69" i="3"/>
  <c r="DI69" i="3"/>
  <c r="DK68" i="3"/>
  <c r="DJ68" i="3"/>
  <c r="DI68" i="3"/>
  <c r="DK67" i="3"/>
  <c r="DJ67" i="3"/>
  <c r="DI67" i="3"/>
  <c r="DK66" i="3"/>
  <c r="DJ66" i="3"/>
  <c r="DI66" i="3"/>
  <c r="DK65" i="3"/>
  <c r="DJ65" i="3"/>
  <c r="DI65" i="3"/>
  <c r="DK64" i="3"/>
  <c r="DJ64" i="3"/>
  <c r="DI64" i="3"/>
  <c r="DK63" i="3"/>
  <c r="DJ63" i="3"/>
  <c r="DI63" i="3"/>
  <c r="DK62" i="3"/>
  <c r="DJ62" i="3"/>
  <c r="DI62" i="3"/>
  <c r="DK61" i="3"/>
  <c r="DJ61" i="3"/>
  <c r="DI61" i="3"/>
  <c r="DK60" i="3"/>
  <c r="DJ60" i="3"/>
  <c r="DI60" i="3"/>
  <c r="DK56" i="3"/>
  <c r="DJ56" i="3"/>
  <c r="DI56" i="3"/>
  <c r="DK55" i="3"/>
  <c r="DJ55" i="3"/>
  <c r="DI55" i="3"/>
  <c r="DK54" i="3"/>
  <c r="DJ54" i="3"/>
  <c r="DI54" i="3"/>
  <c r="DK53" i="3"/>
  <c r="DJ53" i="3"/>
  <c r="DI53" i="3"/>
  <c r="DK52" i="3"/>
  <c r="DJ52" i="3"/>
  <c r="DI52" i="3"/>
  <c r="DK51" i="3"/>
  <c r="DJ51" i="3"/>
  <c r="DI51" i="3"/>
  <c r="DK50" i="3"/>
  <c r="DJ50" i="3"/>
  <c r="DI50" i="3"/>
  <c r="DK49" i="3"/>
  <c r="DJ49" i="3"/>
  <c r="DI49" i="3"/>
  <c r="DK48" i="3"/>
  <c r="DJ48" i="3"/>
  <c r="DI48" i="3"/>
  <c r="DK47" i="3"/>
  <c r="DJ47" i="3"/>
  <c r="DI47" i="3"/>
  <c r="DK43" i="3"/>
  <c r="DJ43" i="3"/>
  <c r="DI43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6" i="3"/>
  <c r="DJ36" i="3"/>
  <c r="DI36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1" i="3"/>
  <c r="DJ21" i="3"/>
  <c r="DI21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CE4" i="2" s="1"/>
  <c r="DJ4" i="3"/>
  <c r="DI4" i="3"/>
  <c r="DK3" i="3"/>
  <c r="DJ3" i="3"/>
  <c r="DI3" i="3"/>
  <c r="DK2" i="3"/>
  <c r="CF4" i="2" s="1"/>
  <c r="DJ2" i="3"/>
  <c r="CF3" i="2" s="1"/>
  <c r="DI2" i="3"/>
  <c r="CF2" i="2" s="1"/>
  <c r="DH69" i="3"/>
  <c r="DG69" i="3"/>
  <c r="DF69" i="3"/>
  <c r="DH68" i="3"/>
  <c r="DG68" i="3"/>
  <c r="DF68" i="3"/>
  <c r="DH67" i="3"/>
  <c r="DG67" i="3"/>
  <c r="DF67" i="3"/>
  <c r="DH66" i="3"/>
  <c r="DG66" i="3"/>
  <c r="DF66" i="3"/>
  <c r="DH65" i="3"/>
  <c r="DG65" i="3"/>
  <c r="DF65" i="3"/>
  <c r="DH64" i="3"/>
  <c r="DG64" i="3"/>
  <c r="DF64" i="3"/>
  <c r="DH63" i="3"/>
  <c r="DG63" i="3"/>
  <c r="DF63" i="3"/>
  <c r="DH62" i="3"/>
  <c r="DG62" i="3"/>
  <c r="DF62" i="3"/>
  <c r="DH61" i="3"/>
  <c r="DG61" i="3"/>
  <c r="DF61" i="3"/>
  <c r="DH60" i="3"/>
  <c r="DG60" i="3"/>
  <c r="DF60" i="3"/>
  <c r="DH56" i="3"/>
  <c r="DG56" i="3"/>
  <c r="DF56" i="3"/>
  <c r="DH55" i="3"/>
  <c r="DG55" i="3"/>
  <c r="DF55" i="3"/>
  <c r="DH54" i="3"/>
  <c r="DG54" i="3"/>
  <c r="DF54" i="3"/>
  <c r="DH53" i="3"/>
  <c r="DG53" i="3"/>
  <c r="DF53" i="3"/>
  <c r="DH52" i="3"/>
  <c r="DG52" i="3"/>
  <c r="DF52" i="3"/>
  <c r="DH51" i="3"/>
  <c r="DG51" i="3"/>
  <c r="DF51" i="3"/>
  <c r="DH50" i="3"/>
  <c r="DG50" i="3"/>
  <c r="DF50" i="3"/>
  <c r="DH49" i="3"/>
  <c r="DG49" i="3"/>
  <c r="DF49" i="3"/>
  <c r="DH48" i="3"/>
  <c r="DG48" i="3"/>
  <c r="DF48" i="3"/>
  <c r="DH47" i="3"/>
  <c r="DG47" i="3"/>
  <c r="DF47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DG5" i="3"/>
  <c r="DF5" i="3"/>
  <c r="DH4" i="3"/>
  <c r="DG4" i="3"/>
  <c r="DF4" i="3"/>
  <c r="CC2" i="2" s="1"/>
  <c r="DH3" i="3"/>
  <c r="CC4" i="2" s="1"/>
  <c r="DG3" i="3"/>
  <c r="DF3" i="3"/>
  <c r="DH2" i="3"/>
  <c r="CB4" i="2" s="1"/>
  <c r="DG2" i="3"/>
  <c r="CC3" i="2" s="1"/>
  <c r="DF2" i="3"/>
  <c r="CB2" i="2" s="1"/>
  <c r="DE69" i="3"/>
  <c r="DD69" i="3"/>
  <c r="DC69" i="3"/>
  <c r="DE68" i="3"/>
  <c r="DD68" i="3"/>
  <c r="DC68" i="3"/>
  <c r="DE67" i="3"/>
  <c r="DD67" i="3"/>
  <c r="DC67" i="3"/>
  <c r="DE66" i="3"/>
  <c r="DD66" i="3"/>
  <c r="DC66" i="3"/>
  <c r="DE65" i="3"/>
  <c r="DD65" i="3"/>
  <c r="DC65" i="3"/>
  <c r="DE64" i="3"/>
  <c r="DD64" i="3"/>
  <c r="DC64" i="3"/>
  <c r="DE63" i="3"/>
  <c r="DD63" i="3"/>
  <c r="DC63" i="3"/>
  <c r="DE62" i="3"/>
  <c r="DD62" i="3"/>
  <c r="DC62" i="3"/>
  <c r="DE61" i="3"/>
  <c r="DD61" i="3"/>
  <c r="DC61" i="3"/>
  <c r="DE60" i="3"/>
  <c r="DD60" i="3"/>
  <c r="DC60" i="3"/>
  <c r="DE57" i="3"/>
  <c r="DD57" i="3"/>
  <c r="DC57" i="3"/>
  <c r="DE56" i="3"/>
  <c r="DD56" i="3"/>
  <c r="DC56" i="3"/>
  <c r="DE55" i="3"/>
  <c r="DD55" i="3"/>
  <c r="DC55" i="3"/>
  <c r="DE54" i="3"/>
  <c r="DD54" i="3"/>
  <c r="DC54" i="3"/>
  <c r="DE53" i="3"/>
  <c r="DD53" i="3"/>
  <c r="DC53" i="3"/>
  <c r="DE52" i="3"/>
  <c r="DD52" i="3"/>
  <c r="DC52" i="3"/>
  <c r="DE51" i="3"/>
  <c r="DD51" i="3"/>
  <c r="DC51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BY3" i="2" s="1"/>
  <c r="DC14" i="3"/>
  <c r="DE11" i="3"/>
  <c r="DD11" i="3"/>
  <c r="DC11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BY4" i="2" s="1"/>
  <c r="DD5" i="3"/>
  <c r="DC5" i="3"/>
  <c r="DE4" i="3"/>
  <c r="DD4" i="3"/>
  <c r="DC4" i="3"/>
  <c r="DE3" i="3"/>
  <c r="DD3" i="3"/>
  <c r="DC3" i="3"/>
  <c r="BY2" i="2" s="1"/>
  <c r="DE2" i="3"/>
  <c r="BZ4" i="2" s="1"/>
  <c r="DD2" i="3"/>
  <c r="BZ3" i="2" s="1"/>
  <c r="DC2" i="3"/>
  <c r="BZ2" i="2" s="1"/>
  <c r="BD68" i="3"/>
  <c r="AY68" i="3"/>
  <c r="BD67" i="3"/>
  <c r="AY67" i="3"/>
  <c r="BD66" i="3"/>
  <c r="AY66" i="3"/>
  <c r="BD65" i="3"/>
  <c r="AY65" i="3"/>
  <c r="BD64" i="3"/>
  <c r="AY64" i="3"/>
  <c r="BD63" i="3"/>
  <c r="AY63" i="3"/>
  <c r="BD62" i="3"/>
  <c r="AY62" i="3"/>
  <c r="BD61" i="3"/>
  <c r="AY61" i="3"/>
  <c r="BD60" i="3"/>
  <c r="AY60" i="3"/>
  <c r="BD57" i="3"/>
  <c r="AY57" i="3"/>
  <c r="BD56" i="3"/>
  <c r="AY56" i="3"/>
  <c r="BD55" i="3"/>
  <c r="AY55" i="3"/>
  <c r="BD54" i="3"/>
  <c r="AY54" i="3"/>
  <c r="BD53" i="3"/>
  <c r="AY53" i="3"/>
  <c r="BD52" i="3"/>
  <c r="AY52" i="3"/>
  <c r="BD51" i="3"/>
  <c r="AY51" i="3"/>
  <c r="BD50" i="3"/>
  <c r="AY50" i="3"/>
  <c r="BD49" i="3"/>
  <c r="AY49" i="3"/>
  <c r="BD48" i="3"/>
  <c r="AY48" i="3"/>
  <c r="BD47" i="3"/>
  <c r="AY47" i="3"/>
  <c r="BD43" i="3"/>
  <c r="AY43" i="3"/>
  <c r="BD42" i="3"/>
  <c r="AY42" i="3"/>
  <c r="BD41" i="3"/>
  <c r="AY41" i="3"/>
  <c r="BD40" i="3"/>
  <c r="AY40" i="3"/>
  <c r="BD39" i="3"/>
  <c r="AY39" i="3"/>
  <c r="BD38" i="3"/>
  <c r="AY38" i="3"/>
  <c r="BD37" i="3"/>
  <c r="AY37" i="3"/>
  <c r="BD36" i="3"/>
  <c r="AY36" i="3"/>
  <c r="BD33" i="3"/>
  <c r="AY33" i="3"/>
  <c r="BD32" i="3"/>
  <c r="AY32" i="3"/>
  <c r="BD31" i="3"/>
  <c r="AY31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4" i="3"/>
  <c r="AY24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1" i="3"/>
  <c r="AY11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I10" i="2" s="1"/>
  <c r="BD2" i="3"/>
  <c r="BH11" i="2" s="1"/>
  <c r="AY2" i="3"/>
  <c r="BH10" i="2" s="1"/>
  <c r="BC69" i="3"/>
  <c r="AX69" i="3"/>
  <c r="BC68" i="3"/>
  <c r="AX68" i="3"/>
  <c r="BC67" i="3"/>
  <c r="AX67" i="3"/>
  <c r="BC66" i="3"/>
  <c r="AX66" i="3"/>
  <c r="BC65" i="3"/>
  <c r="AX65" i="3"/>
  <c r="BC64" i="3"/>
  <c r="AX64" i="3"/>
  <c r="BC63" i="3"/>
  <c r="AX63" i="3"/>
  <c r="BC62" i="3"/>
  <c r="AX62" i="3"/>
  <c r="BC61" i="3"/>
  <c r="AX61" i="3"/>
  <c r="BC60" i="3"/>
  <c r="AX60" i="3"/>
  <c r="BC56" i="3"/>
  <c r="AX56" i="3"/>
  <c r="BC55" i="3"/>
  <c r="AX55" i="3"/>
  <c r="BC54" i="3"/>
  <c r="AX54" i="3"/>
  <c r="BC53" i="3"/>
  <c r="AX53" i="3"/>
  <c r="BC52" i="3"/>
  <c r="AX52" i="3"/>
  <c r="BC51" i="3"/>
  <c r="AX51" i="3"/>
  <c r="BC50" i="3"/>
  <c r="AX50" i="3"/>
  <c r="BC49" i="3"/>
  <c r="AX49" i="3"/>
  <c r="BC48" i="3"/>
  <c r="AX48" i="3"/>
  <c r="BC47" i="3"/>
  <c r="AX47" i="3"/>
  <c r="BC43" i="3"/>
  <c r="AX43" i="3"/>
  <c r="BC42" i="3"/>
  <c r="AX42" i="3"/>
  <c r="BC41" i="3"/>
  <c r="AX41" i="3"/>
  <c r="BC40" i="3"/>
  <c r="AX40" i="3"/>
  <c r="BC39" i="3"/>
  <c r="AX39" i="3"/>
  <c r="BC38" i="3"/>
  <c r="AX38" i="3"/>
  <c r="BC37" i="3"/>
  <c r="AX37" i="3"/>
  <c r="BC36" i="3"/>
  <c r="AX36" i="3"/>
  <c r="BC33" i="3"/>
  <c r="AX33" i="3"/>
  <c r="BC32" i="3"/>
  <c r="AX32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4" i="3"/>
  <c r="AX24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0" i="3"/>
  <c r="AX10" i="3"/>
  <c r="BC9" i="3"/>
  <c r="AX9" i="3"/>
  <c r="BC8" i="3"/>
  <c r="AX8" i="3"/>
  <c r="BC7" i="3"/>
  <c r="BF11" i="2" s="1"/>
  <c r="AX7" i="3"/>
  <c r="BC6" i="3"/>
  <c r="AX6" i="3"/>
  <c r="BC5" i="3"/>
  <c r="BE11" i="2" s="1"/>
  <c r="AX5" i="3"/>
  <c r="BC4" i="3"/>
  <c r="AX4" i="3"/>
  <c r="BC3" i="3"/>
  <c r="AX3" i="3"/>
  <c r="BC2" i="3"/>
  <c r="AX2" i="3"/>
  <c r="BE10" i="2" s="1"/>
  <c r="BB69" i="3"/>
  <c r="AW69" i="3"/>
  <c r="BB68" i="3"/>
  <c r="AW68" i="3"/>
  <c r="BB67" i="3"/>
  <c r="AW67" i="3"/>
  <c r="BB66" i="3"/>
  <c r="AW66" i="3"/>
  <c r="BB65" i="3"/>
  <c r="AW65" i="3"/>
  <c r="BB64" i="3"/>
  <c r="AW64" i="3"/>
  <c r="BB63" i="3"/>
  <c r="AW63" i="3"/>
  <c r="BB62" i="3"/>
  <c r="AW62" i="3"/>
  <c r="BB61" i="3"/>
  <c r="AW61" i="3"/>
  <c r="BB60" i="3"/>
  <c r="AW60" i="3"/>
  <c r="BB56" i="3"/>
  <c r="AW56" i="3"/>
  <c r="BB55" i="3"/>
  <c r="AW55" i="3"/>
  <c r="BB54" i="3"/>
  <c r="AW54" i="3"/>
  <c r="BB53" i="3"/>
  <c r="AW53" i="3"/>
  <c r="BB52" i="3"/>
  <c r="AW52" i="3"/>
  <c r="BB51" i="3"/>
  <c r="AW51" i="3"/>
  <c r="BB50" i="3"/>
  <c r="AW50" i="3"/>
  <c r="BB49" i="3"/>
  <c r="AW49" i="3"/>
  <c r="BB48" i="3"/>
  <c r="AW48" i="3"/>
  <c r="BB47" i="3"/>
  <c r="AW47" i="3"/>
  <c r="BB43" i="3"/>
  <c r="AW43" i="3"/>
  <c r="BB42" i="3"/>
  <c r="AW42" i="3"/>
  <c r="BB41" i="3"/>
  <c r="AW41" i="3"/>
  <c r="BB40" i="3"/>
  <c r="AW40" i="3"/>
  <c r="BB39" i="3"/>
  <c r="AW39" i="3"/>
  <c r="BB38" i="3"/>
  <c r="AW38" i="3"/>
  <c r="BB37" i="3"/>
  <c r="AW37" i="3"/>
  <c r="BB36" i="3"/>
  <c r="AW36" i="3"/>
  <c r="BB33" i="3"/>
  <c r="AW33" i="3"/>
  <c r="BB32" i="3"/>
  <c r="AW32" i="3"/>
  <c r="BB31" i="3"/>
  <c r="AW31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C10" i="2" s="1"/>
  <c r="BB3" i="3"/>
  <c r="AW3" i="3"/>
  <c r="BB2" i="3"/>
  <c r="BB11" i="2" s="1"/>
  <c r="AW2" i="3"/>
  <c r="BB10" i="2" s="1"/>
  <c r="BA69" i="3"/>
  <c r="AV69" i="3"/>
  <c r="BA68" i="3"/>
  <c r="AV68" i="3"/>
  <c r="BA67" i="3"/>
  <c r="AV67" i="3"/>
  <c r="BA66" i="3"/>
  <c r="AV66" i="3"/>
  <c r="BA65" i="3"/>
  <c r="AV65" i="3"/>
  <c r="BA64" i="3"/>
  <c r="AV64" i="3"/>
  <c r="BA63" i="3"/>
  <c r="AV63" i="3"/>
  <c r="BA62" i="3"/>
  <c r="AV62" i="3"/>
  <c r="BA61" i="3"/>
  <c r="AV61" i="3"/>
  <c r="BA60" i="3"/>
  <c r="AV60" i="3"/>
  <c r="BA57" i="3"/>
  <c r="AV57" i="3"/>
  <c r="BA56" i="3"/>
  <c r="AV56" i="3"/>
  <c r="BA55" i="3"/>
  <c r="AV55" i="3"/>
  <c r="BA54" i="3"/>
  <c r="AV54" i="3"/>
  <c r="BA53" i="3"/>
  <c r="AV53" i="3"/>
  <c r="BA52" i="3"/>
  <c r="AV52" i="3"/>
  <c r="BA51" i="3"/>
  <c r="AV51" i="3"/>
  <c r="BA50" i="3"/>
  <c r="AV50" i="3"/>
  <c r="BA49" i="3"/>
  <c r="AV49" i="3"/>
  <c r="BA48" i="3"/>
  <c r="AV48" i="3"/>
  <c r="BA47" i="3"/>
  <c r="AV47" i="3"/>
  <c r="BA44" i="3"/>
  <c r="AV44" i="3"/>
  <c r="BA43" i="3"/>
  <c r="AV43" i="3"/>
  <c r="BA42" i="3"/>
  <c r="AV42" i="3"/>
  <c r="BA41" i="3"/>
  <c r="AV41" i="3"/>
  <c r="BA40" i="3"/>
  <c r="AV40" i="3"/>
  <c r="BA39" i="3"/>
  <c r="AV39" i="3"/>
  <c r="BA38" i="3"/>
  <c r="AV38" i="3"/>
  <c r="BA37" i="3"/>
  <c r="AV37" i="3"/>
  <c r="BA36" i="3"/>
  <c r="AV36" i="3"/>
  <c r="BA33" i="3"/>
  <c r="AV33" i="3"/>
  <c r="BA32" i="3"/>
  <c r="AV32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1" i="3"/>
  <c r="AV21" i="3"/>
  <c r="BA20" i="3"/>
  <c r="AV20" i="3"/>
  <c r="BA19" i="3"/>
  <c r="AV19" i="3"/>
  <c r="BA18" i="3"/>
  <c r="AY11" i="2" s="1"/>
  <c r="AV18" i="3"/>
  <c r="BA17" i="3"/>
  <c r="AV17" i="3"/>
  <c r="BA16" i="3"/>
  <c r="AV16" i="3"/>
  <c r="BA15" i="3"/>
  <c r="AV15" i="3"/>
  <c r="BA14" i="3"/>
  <c r="AV14" i="3"/>
  <c r="BA11" i="3"/>
  <c r="AV11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V3" i="3"/>
  <c r="AY10" i="2" s="1"/>
  <c r="BA2" i="3"/>
  <c r="AZ11" i="2" s="1"/>
  <c r="AV2" i="3"/>
  <c r="AM68" i="3"/>
  <c r="AM67" i="3"/>
  <c r="AM66" i="3"/>
  <c r="AM65" i="3"/>
  <c r="AM64" i="3"/>
  <c r="AM63" i="3"/>
  <c r="AM62" i="3"/>
  <c r="AM61" i="3"/>
  <c r="AM60" i="3"/>
  <c r="AM57" i="3"/>
  <c r="AM56" i="3"/>
  <c r="AM55" i="3"/>
  <c r="AM54" i="3"/>
  <c r="AM53" i="3"/>
  <c r="AM52" i="3"/>
  <c r="AM51" i="3"/>
  <c r="AM50" i="3"/>
  <c r="AM49" i="3"/>
  <c r="AM48" i="3"/>
  <c r="AM47" i="3"/>
  <c r="AM43" i="3"/>
  <c r="AM42" i="3"/>
  <c r="AM41" i="3"/>
  <c r="AM40" i="3"/>
  <c r="AM39" i="3"/>
  <c r="AM38" i="3"/>
  <c r="AM37" i="3"/>
  <c r="AM36" i="3"/>
  <c r="AM33" i="3"/>
  <c r="AM32" i="3"/>
  <c r="AM31" i="3"/>
  <c r="AM30" i="3"/>
  <c r="AM29" i="3"/>
  <c r="AM28" i="3"/>
  <c r="AM27" i="3"/>
  <c r="AM26" i="3"/>
  <c r="AM25" i="3"/>
  <c r="AM24" i="3"/>
  <c r="AM20" i="3"/>
  <c r="AM19" i="3"/>
  <c r="AM18" i="3"/>
  <c r="AM17" i="3"/>
  <c r="AM16" i="3"/>
  <c r="AM15" i="3"/>
  <c r="AM14" i="3"/>
  <c r="AM11" i="3"/>
  <c r="AM10" i="3"/>
  <c r="AM9" i="3"/>
  <c r="AM8" i="3"/>
  <c r="AM7" i="3"/>
  <c r="AM6" i="3"/>
  <c r="AM5" i="3"/>
  <c r="AM4" i="3"/>
  <c r="AM3" i="3"/>
  <c r="AM2" i="3"/>
  <c r="BH8" i="2" s="1"/>
  <c r="AL69" i="3"/>
  <c r="AL68" i="3"/>
  <c r="AL67" i="3"/>
  <c r="AL66" i="3"/>
  <c r="AL65" i="3"/>
  <c r="AL64" i="3"/>
  <c r="AL63" i="3"/>
  <c r="AL62" i="3"/>
  <c r="AL61" i="3"/>
  <c r="AL60" i="3"/>
  <c r="AL56" i="3"/>
  <c r="AL55" i="3"/>
  <c r="AL54" i="3"/>
  <c r="AL53" i="3"/>
  <c r="AL52" i="3"/>
  <c r="AL51" i="3"/>
  <c r="AL50" i="3"/>
  <c r="AL49" i="3"/>
  <c r="AL48" i="3"/>
  <c r="AL47" i="3"/>
  <c r="AL43" i="3"/>
  <c r="AL42" i="3"/>
  <c r="AL41" i="3"/>
  <c r="AL40" i="3"/>
  <c r="AL39" i="3"/>
  <c r="AL38" i="3"/>
  <c r="AL37" i="3"/>
  <c r="AL36" i="3"/>
  <c r="AL33" i="3"/>
  <c r="AL32" i="3"/>
  <c r="AL31" i="3"/>
  <c r="AL30" i="3"/>
  <c r="AL29" i="3"/>
  <c r="AL28" i="3"/>
  <c r="AL27" i="3"/>
  <c r="AL26" i="3"/>
  <c r="AL25" i="3"/>
  <c r="AL24" i="3"/>
  <c r="AL21" i="3"/>
  <c r="AL20" i="3"/>
  <c r="AL19" i="3"/>
  <c r="AL18" i="3"/>
  <c r="AL17" i="3"/>
  <c r="AL16" i="3"/>
  <c r="AL15" i="3"/>
  <c r="AL14" i="3"/>
  <c r="AL10" i="3"/>
  <c r="AL9" i="3"/>
  <c r="AL8" i="3"/>
  <c r="AL7" i="3"/>
  <c r="AL6" i="3"/>
  <c r="AL5" i="3"/>
  <c r="AL4" i="3"/>
  <c r="AL3" i="3"/>
  <c r="AL2" i="3"/>
  <c r="BE8" i="2" s="1"/>
  <c r="AK69" i="3"/>
  <c r="AK68" i="3"/>
  <c r="AK67" i="3"/>
  <c r="AK66" i="3"/>
  <c r="AK65" i="3"/>
  <c r="AK64" i="3"/>
  <c r="AK63" i="3"/>
  <c r="AK62" i="3"/>
  <c r="AK61" i="3"/>
  <c r="AK60" i="3"/>
  <c r="AK56" i="3"/>
  <c r="AK55" i="3"/>
  <c r="AK54" i="3"/>
  <c r="AK53" i="3"/>
  <c r="AK52" i="3"/>
  <c r="AK51" i="3"/>
  <c r="AK50" i="3"/>
  <c r="AK49" i="3"/>
  <c r="AK48" i="3"/>
  <c r="AK47" i="3"/>
  <c r="AK43" i="3"/>
  <c r="AK42" i="3"/>
  <c r="AK41" i="3"/>
  <c r="AK40" i="3"/>
  <c r="AK39" i="3"/>
  <c r="AK38" i="3"/>
  <c r="AK37" i="3"/>
  <c r="AK36" i="3"/>
  <c r="AK33" i="3"/>
  <c r="AK32" i="3"/>
  <c r="AK31" i="3"/>
  <c r="AK30" i="3"/>
  <c r="AK29" i="3"/>
  <c r="AK28" i="3"/>
  <c r="AK27" i="3"/>
  <c r="AK26" i="3"/>
  <c r="AK25" i="3"/>
  <c r="AK24" i="3"/>
  <c r="AK21" i="3"/>
  <c r="AK20" i="3"/>
  <c r="AK19" i="3"/>
  <c r="AK18" i="3"/>
  <c r="AK17" i="3"/>
  <c r="AK16" i="3"/>
  <c r="AK15" i="3"/>
  <c r="BB8" i="2" s="1"/>
  <c r="AK14" i="3"/>
  <c r="AK10" i="3"/>
  <c r="AK9" i="3"/>
  <c r="AK8" i="3"/>
  <c r="AK7" i="3"/>
  <c r="AK6" i="3"/>
  <c r="AK5" i="3"/>
  <c r="AK4" i="3"/>
  <c r="AK3" i="3"/>
  <c r="BC8" i="2" s="1"/>
  <c r="AK2" i="3"/>
  <c r="AJ69" i="3"/>
  <c r="AJ68" i="3"/>
  <c r="AJ67" i="3"/>
  <c r="AJ66" i="3"/>
  <c r="AJ65" i="3"/>
  <c r="AJ64" i="3"/>
  <c r="AJ63" i="3"/>
  <c r="AJ62" i="3"/>
  <c r="AJ61" i="3"/>
  <c r="AJ60" i="3"/>
  <c r="AJ57" i="3"/>
  <c r="AJ56" i="3"/>
  <c r="AJ55" i="3"/>
  <c r="AJ54" i="3"/>
  <c r="AJ53" i="3"/>
  <c r="AJ52" i="3"/>
  <c r="AJ51" i="3"/>
  <c r="AJ50" i="3"/>
  <c r="AJ49" i="3"/>
  <c r="AJ48" i="3"/>
  <c r="AJ47" i="3"/>
  <c r="AJ44" i="3"/>
  <c r="AJ43" i="3"/>
  <c r="AJ42" i="3"/>
  <c r="AJ41" i="3"/>
  <c r="AJ40" i="3"/>
  <c r="AJ39" i="3"/>
  <c r="AJ38" i="3"/>
  <c r="AJ37" i="3"/>
  <c r="AJ36" i="3"/>
  <c r="AJ33" i="3"/>
  <c r="AJ32" i="3"/>
  <c r="AJ31" i="3"/>
  <c r="AJ30" i="3"/>
  <c r="AJ29" i="3"/>
  <c r="AJ28" i="3"/>
  <c r="AJ27" i="3"/>
  <c r="AJ26" i="3"/>
  <c r="AJ25" i="3"/>
  <c r="AJ24" i="3"/>
  <c r="AJ21" i="3"/>
  <c r="AJ20" i="3"/>
  <c r="AJ19" i="3"/>
  <c r="AJ18" i="3"/>
  <c r="AJ17" i="3"/>
  <c r="AJ16" i="3"/>
  <c r="AJ15" i="3"/>
  <c r="AJ14" i="3"/>
  <c r="AJ11" i="3"/>
  <c r="AJ10" i="3"/>
  <c r="AJ9" i="3"/>
  <c r="AJ8" i="3"/>
  <c r="AJ7" i="3"/>
  <c r="AJ6" i="3"/>
  <c r="AJ5" i="3"/>
  <c r="AJ4" i="3"/>
  <c r="AJ3" i="3"/>
  <c r="AJ2" i="3"/>
  <c r="AY8" i="2" s="1"/>
  <c r="BI6" i="2"/>
  <c r="X68" i="3"/>
  <c r="X67" i="3"/>
  <c r="X66" i="3"/>
  <c r="X65" i="3"/>
  <c r="X64" i="3"/>
  <c r="X63" i="3"/>
  <c r="X62" i="3"/>
  <c r="X61" i="3"/>
  <c r="X60" i="3"/>
  <c r="X57" i="3"/>
  <c r="X56" i="3"/>
  <c r="X55" i="3"/>
  <c r="X54" i="3"/>
  <c r="X53" i="3"/>
  <c r="X52" i="3"/>
  <c r="X51" i="3"/>
  <c r="X50" i="3"/>
  <c r="X49" i="3"/>
  <c r="X48" i="3"/>
  <c r="X47" i="3"/>
  <c r="X43" i="3"/>
  <c r="X42" i="3"/>
  <c r="X41" i="3"/>
  <c r="X40" i="3"/>
  <c r="X39" i="3"/>
  <c r="X38" i="3"/>
  <c r="X37" i="3"/>
  <c r="X36" i="3"/>
  <c r="X33" i="3"/>
  <c r="X32" i="3"/>
  <c r="X31" i="3"/>
  <c r="X30" i="3"/>
  <c r="X29" i="3"/>
  <c r="X28" i="3"/>
  <c r="X27" i="3"/>
  <c r="X26" i="3"/>
  <c r="X25" i="3"/>
  <c r="X24" i="3"/>
  <c r="X20" i="3"/>
  <c r="X19" i="3"/>
  <c r="X18" i="3"/>
  <c r="X17" i="3"/>
  <c r="X16" i="3"/>
  <c r="X15" i="3"/>
  <c r="X14" i="3"/>
  <c r="X11" i="3"/>
  <c r="X10" i="3"/>
  <c r="X9" i="3"/>
  <c r="X8" i="3"/>
  <c r="X7" i="3"/>
  <c r="X6" i="3"/>
  <c r="X5" i="3"/>
  <c r="X4" i="3"/>
  <c r="AH2" i="3" s="1"/>
  <c r="X3" i="3"/>
  <c r="X2" i="3"/>
  <c r="BH6" i="2" s="1"/>
  <c r="W69" i="3"/>
  <c r="W68" i="3"/>
  <c r="W67" i="3"/>
  <c r="W66" i="3"/>
  <c r="W65" i="3"/>
  <c r="W64" i="3"/>
  <c r="W63" i="3"/>
  <c r="W62" i="3"/>
  <c r="W61" i="3"/>
  <c r="W60" i="3"/>
  <c r="W56" i="3"/>
  <c r="W55" i="3"/>
  <c r="W54" i="3"/>
  <c r="W53" i="3"/>
  <c r="W52" i="3"/>
  <c r="W51" i="3"/>
  <c r="W50" i="3"/>
  <c r="W49" i="3"/>
  <c r="W48" i="3"/>
  <c r="W47" i="3"/>
  <c r="W43" i="3"/>
  <c r="W42" i="3"/>
  <c r="W41" i="3"/>
  <c r="W40" i="3"/>
  <c r="W39" i="3"/>
  <c r="W38" i="3"/>
  <c r="W37" i="3"/>
  <c r="W36" i="3"/>
  <c r="W33" i="3"/>
  <c r="W32" i="3"/>
  <c r="W31" i="3"/>
  <c r="W30" i="3"/>
  <c r="W29" i="3"/>
  <c r="W28" i="3"/>
  <c r="W27" i="3"/>
  <c r="W26" i="3"/>
  <c r="W25" i="3"/>
  <c r="W24" i="3"/>
  <c r="W21" i="3"/>
  <c r="W20" i="3"/>
  <c r="W19" i="3"/>
  <c r="W18" i="3"/>
  <c r="W17" i="3"/>
  <c r="W16" i="3"/>
  <c r="W15" i="3"/>
  <c r="W14" i="3"/>
  <c r="W10" i="3"/>
  <c r="W9" i="3"/>
  <c r="W8" i="3"/>
  <c r="W7" i="3"/>
  <c r="W6" i="3"/>
  <c r="W5" i="3"/>
  <c r="W4" i="3"/>
  <c r="AG2" i="3" s="1"/>
  <c r="W3" i="3"/>
  <c r="W2" i="3"/>
  <c r="BE6" i="2" s="1"/>
  <c r="V69" i="3"/>
  <c r="V68" i="3"/>
  <c r="V67" i="3"/>
  <c r="V66" i="3"/>
  <c r="V65" i="3"/>
  <c r="V64" i="3"/>
  <c r="V63" i="3"/>
  <c r="V62" i="3"/>
  <c r="V61" i="3"/>
  <c r="V60" i="3"/>
  <c r="V56" i="3"/>
  <c r="V55" i="3"/>
  <c r="V54" i="3"/>
  <c r="V53" i="3"/>
  <c r="V52" i="3"/>
  <c r="V51" i="3"/>
  <c r="V50" i="3"/>
  <c r="V49" i="3"/>
  <c r="V48" i="3"/>
  <c r="V47" i="3"/>
  <c r="V43" i="3"/>
  <c r="V42" i="3"/>
  <c r="V41" i="3"/>
  <c r="V40" i="3"/>
  <c r="V39" i="3"/>
  <c r="V38" i="3"/>
  <c r="V37" i="3"/>
  <c r="V36" i="3"/>
  <c r="V33" i="3"/>
  <c r="V32" i="3"/>
  <c r="V31" i="3"/>
  <c r="V30" i="3"/>
  <c r="V29" i="3"/>
  <c r="V28" i="3"/>
  <c r="V27" i="3"/>
  <c r="V26" i="3"/>
  <c r="V25" i="3"/>
  <c r="V24" i="3"/>
  <c r="V21" i="3"/>
  <c r="V20" i="3"/>
  <c r="V19" i="3"/>
  <c r="V18" i="3"/>
  <c r="V17" i="3"/>
  <c r="V16" i="3"/>
  <c r="V15" i="3"/>
  <c r="V14" i="3"/>
  <c r="V10" i="3"/>
  <c r="V9" i="3"/>
  <c r="V8" i="3"/>
  <c r="V7" i="3"/>
  <c r="BB6" i="2" s="1"/>
  <c r="V6" i="3"/>
  <c r="V5" i="3"/>
  <c r="V4" i="3"/>
  <c r="V3" i="3"/>
  <c r="V2" i="3"/>
  <c r="AF2" i="3" s="1"/>
  <c r="U69" i="3"/>
  <c r="U68" i="3"/>
  <c r="U67" i="3"/>
  <c r="U66" i="3"/>
  <c r="U65" i="3"/>
  <c r="U64" i="3"/>
  <c r="U63" i="3"/>
  <c r="U62" i="3"/>
  <c r="U61" i="3"/>
  <c r="U60" i="3"/>
  <c r="U57" i="3"/>
  <c r="U56" i="3"/>
  <c r="U55" i="3"/>
  <c r="U54" i="3"/>
  <c r="U53" i="3"/>
  <c r="U52" i="3"/>
  <c r="U51" i="3"/>
  <c r="U50" i="3"/>
  <c r="U49" i="3"/>
  <c r="U48" i="3"/>
  <c r="U47" i="3"/>
  <c r="U44" i="3"/>
  <c r="U43" i="3"/>
  <c r="U42" i="3"/>
  <c r="U41" i="3"/>
  <c r="U40" i="3"/>
  <c r="U39" i="3"/>
  <c r="U38" i="3"/>
  <c r="U37" i="3"/>
  <c r="U36" i="3"/>
  <c r="U33" i="3"/>
  <c r="U32" i="3"/>
  <c r="U31" i="3"/>
  <c r="U30" i="3"/>
  <c r="U29" i="3"/>
  <c r="U28" i="3"/>
  <c r="U27" i="3"/>
  <c r="U26" i="3"/>
  <c r="U25" i="3"/>
  <c r="U24" i="3"/>
  <c r="U21" i="3"/>
  <c r="U20" i="3"/>
  <c r="U19" i="3"/>
  <c r="U18" i="3"/>
  <c r="U17" i="3"/>
  <c r="U16" i="3"/>
  <c r="U15" i="3"/>
  <c r="U14" i="3"/>
  <c r="U11" i="3"/>
  <c r="U10" i="3"/>
  <c r="U9" i="3"/>
  <c r="U8" i="3"/>
  <c r="U7" i="3"/>
  <c r="U6" i="3"/>
  <c r="U5" i="3"/>
  <c r="AE2" i="3" s="1"/>
  <c r="U4" i="3"/>
  <c r="U3" i="3"/>
  <c r="U2" i="3"/>
  <c r="AT6" i="3" s="1"/>
  <c r="S69" i="3"/>
  <c r="S68" i="3"/>
  <c r="S67" i="3"/>
  <c r="S66" i="3"/>
  <c r="S65" i="3"/>
  <c r="S64" i="3"/>
  <c r="S63" i="3"/>
  <c r="S62" i="3"/>
  <c r="S61" i="3"/>
  <c r="S60" i="3"/>
  <c r="S57" i="3"/>
  <c r="S56" i="3"/>
  <c r="S55" i="3"/>
  <c r="S54" i="3"/>
  <c r="S53" i="3"/>
  <c r="S52" i="3"/>
  <c r="S51" i="3"/>
  <c r="S50" i="3"/>
  <c r="S49" i="3"/>
  <c r="S48" i="3"/>
  <c r="S47" i="3"/>
  <c r="S44" i="3"/>
  <c r="S43" i="3"/>
  <c r="S42" i="3"/>
  <c r="S41" i="3"/>
  <c r="S40" i="3"/>
  <c r="S39" i="3"/>
  <c r="S38" i="3"/>
  <c r="S37" i="3"/>
  <c r="S36" i="3"/>
  <c r="S33" i="3"/>
  <c r="S32" i="3"/>
  <c r="S31" i="3"/>
  <c r="S30" i="3"/>
  <c r="S29" i="3"/>
  <c r="S28" i="3"/>
  <c r="S27" i="3"/>
  <c r="S26" i="3"/>
  <c r="S25" i="3"/>
  <c r="S24" i="3"/>
  <c r="S21" i="3"/>
  <c r="S20" i="3"/>
  <c r="S19" i="3"/>
  <c r="S18" i="3"/>
  <c r="S17" i="3"/>
  <c r="S16" i="3"/>
  <c r="S15" i="3"/>
  <c r="S14" i="3"/>
  <c r="S11" i="3"/>
  <c r="S10" i="3"/>
  <c r="S9" i="3"/>
  <c r="S8" i="3"/>
  <c r="S7" i="3"/>
  <c r="S6" i="3"/>
  <c r="S5" i="3"/>
  <c r="S4" i="3"/>
  <c r="S3" i="3"/>
  <c r="BH5" i="2" s="1"/>
  <c r="S2" i="3"/>
  <c r="R70" i="3"/>
  <c r="R69" i="3"/>
  <c r="R68" i="3"/>
  <c r="R67" i="3"/>
  <c r="R66" i="3"/>
  <c r="R65" i="3"/>
  <c r="R64" i="3"/>
  <c r="R63" i="3"/>
  <c r="R62" i="3"/>
  <c r="R61" i="3"/>
  <c r="R60" i="3"/>
  <c r="R57" i="3"/>
  <c r="R56" i="3"/>
  <c r="R55" i="3"/>
  <c r="R54" i="3"/>
  <c r="R53" i="3"/>
  <c r="R52" i="3"/>
  <c r="R51" i="3"/>
  <c r="R50" i="3"/>
  <c r="R49" i="3"/>
  <c r="R48" i="3"/>
  <c r="R47" i="3"/>
  <c r="R44" i="3"/>
  <c r="R43" i="3"/>
  <c r="R42" i="3"/>
  <c r="R41" i="3"/>
  <c r="R40" i="3"/>
  <c r="R39" i="3"/>
  <c r="R38" i="3"/>
  <c r="R37" i="3"/>
  <c r="R36" i="3"/>
  <c r="R34" i="3"/>
  <c r="R33" i="3"/>
  <c r="R32" i="3"/>
  <c r="R31" i="3"/>
  <c r="R30" i="3"/>
  <c r="R29" i="3"/>
  <c r="R28" i="3"/>
  <c r="R27" i="3"/>
  <c r="R26" i="3"/>
  <c r="R25" i="3"/>
  <c r="R24" i="3"/>
  <c r="R22" i="3"/>
  <c r="R21" i="3"/>
  <c r="R20" i="3"/>
  <c r="R19" i="3"/>
  <c r="R18" i="3"/>
  <c r="R17" i="3"/>
  <c r="R16" i="3"/>
  <c r="R15" i="3"/>
  <c r="R14" i="3"/>
  <c r="R11" i="3"/>
  <c r="R10" i="3"/>
  <c r="R9" i="3"/>
  <c r="R8" i="3"/>
  <c r="R7" i="3"/>
  <c r="R6" i="3"/>
  <c r="R5" i="3"/>
  <c r="R4" i="3"/>
  <c r="BE5" i="2" s="1"/>
  <c r="R3" i="3"/>
  <c r="R2" i="3"/>
  <c r="Q70" i="3"/>
  <c r="Q69" i="3"/>
  <c r="Q68" i="3"/>
  <c r="Q67" i="3"/>
  <c r="Q66" i="3"/>
  <c r="Q65" i="3"/>
  <c r="Q64" i="3"/>
  <c r="Q63" i="3"/>
  <c r="Q62" i="3"/>
  <c r="Q61" i="3"/>
  <c r="Q60" i="3"/>
  <c r="Q57" i="3"/>
  <c r="Q56" i="3"/>
  <c r="Q55" i="3"/>
  <c r="Q54" i="3"/>
  <c r="Q53" i="3"/>
  <c r="Q52" i="3"/>
  <c r="Q51" i="3"/>
  <c r="Q50" i="3"/>
  <c r="Q49" i="3"/>
  <c r="Q48" i="3"/>
  <c r="Q47" i="3"/>
  <c r="Q44" i="3"/>
  <c r="Q43" i="3"/>
  <c r="Q42" i="3"/>
  <c r="Q41" i="3"/>
  <c r="Q40" i="3"/>
  <c r="Q39" i="3"/>
  <c r="Q38" i="3"/>
  <c r="Q37" i="3"/>
  <c r="Q36" i="3"/>
  <c r="Q34" i="3"/>
  <c r="Q33" i="3"/>
  <c r="Q32" i="3"/>
  <c r="Q31" i="3"/>
  <c r="Q30" i="3"/>
  <c r="Q29" i="3"/>
  <c r="Q28" i="3"/>
  <c r="Q27" i="3"/>
  <c r="Q26" i="3"/>
  <c r="Q25" i="3"/>
  <c r="Q24" i="3"/>
  <c r="Q22" i="3"/>
  <c r="Q21" i="3"/>
  <c r="Q20" i="3"/>
  <c r="Q19" i="3"/>
  <c r="Q18" i="3"/>
  <c r="Q17" i="3"/>
  <c r="Q16" i="3"/>
  <c r="Q15" i="3"/>
  <c r="Q14" i="3"/>
  <c r="Q11" i="3"/>
  <c r="Q10" i="3"/>
  <c r="Q9" i="3"/>
  <c r="Q8" i="3"/>
  <c r="Q7" i="3"/>
  <c r="Q6" i="3"/>
  <c r="Q5" i="3"/>
  <c r="Q4" i="3"/>
  <c r="Q3" i="3"/>
  <c r="Q2" i="3"/>
  <c r="BB5" i="2" s="1"/>
  <c r="P69" i="3"/>
  <c r="P68" i="3"/>
  <c r="P67" i="3"/>
  <c r="P66" i="3"/>
  <c r="P65" i="3"/>
  <c r="P64" i="3"/>
  <c r="P63" i="3"/>
  <c r="P62" i="3"/>
  <c r="P61" i="3"/>
  <c r="P60" i="3"/>
  <c r="P57" i="3"/>
  <c r="P56" i="3"/>
  <c r="P55" i="3"/>
  <c r="P54" i="3"/>
  <c r="P53" i="3"/>
  <c r="P52" i="3"/>
  <c r="P51" i="3"/>
  <c r="P50" i="3"/>
  <c r="P49" i="3"/>
  <c r="P48" i="3"/>
  <c r="P47" i="3"/>
  <c r="P44" i="3"/>
  <c r="P43" i="3"/>
  <c r="P42" i="3"/>
  <c r="P41" i="3"/>
  <c r="P40" i="3"/>
  <c r="P39" i="3"/>
  <c r="P38" i="3"/>
  <c r="P37" i="3"/>
  <c r="P36" i="3"/>
  <c r="P33" i="3"/>
  <c r="P32" i="3"/>
  <c r="P31" i="3"/>
  <c r="P30" i="3"/>
  <c r="P29" i="3"/>
  <c r="P28" i="3"/>
  <c r="P27" i="3"/>
  <c r="P26" i="3"/>
  <c r="P25" i="3"/>
  <c r="P24" i="3"/>
  <c r="P21" i="3"/>
  <c r="P20" i="3"/>
  <c r="P19" i="3"/>
  <c r="P18" i="3"/>
  <c r="P17" i="3"/>
  <c r="P16" i="3"/>
  <c r="P15" i="3"/>
  <c r="P14" i="3"/>
  <c r="P11" i="3"/>
  <c r="P10" i="3"/>
  <c r="P9" i="3"/>
  <c r="P8" i="3"/>
  <c r="P7" i="3"/>
  <c r="AY5" i="2" s="1"/>
  <c r="P6" i="3"/>
  <c r="P5" i="3"/>
  <c r="P4" i="3"/>
  <c r="P3" i="3"/>
  <c r="P2" i="3"/>
  <c r="AZ5" i="2" s="1"/>
  <c r="N68" i="3"/>
  <c r="N67" i="3"/>
  <c r="N66" i="3"/>
  <c r="N65" i="3"/>
  <c r="N64" i="3"/>
  <c r="N63" i="3"/>
  <c r="N62" i="3"/>
  <c r="N61" i="3"/>
  <c r="N60" i="3"/>
  <c r="N57" i="3"/>
  <c r="N56" i="3"/>
  <c r="N55" i="3"/>
  <c r="N54" i="3"/>
  <c r="N53" i="3"/>
  <c r="N52" i="3"/>
  <c r="N51" i="3"/>
  <c r="N50" i="3"/>
  <c r="N49" i="3"/>
  <c r="N48" i="3"/>
  <c r="N47" i="3"/>
  <c r="N43" i="3"/>
  <c r="N42" i="3"/>
  <c r="N41" i="3"/>
  <c r="N40" i="3"/>
  <c r="N39" i="3"/>
  <c r="N38" i="3"/>
  <c r="N37" i="3"/>
  <c r="N36" i="3"/>
  <c r="N33" i="3"/>
  <c r="N32" i="3"/>
  <c r="N31" i="3"/>
  <c r="N30" i="3"/>
  <c r="N29" i="3"/>
  <c r="N28" i="3"/>
  <c r="N27" i="3"/>
  <c r="N26" i="3"/>
  <c r="N25" i="3"/>
  <c r="N24" i="3"/>
  <c r="N20" i="3"/>
  <c r="N19" i="3"/>
  <c r="N18" i="3"/>
  <c r="N17" i="3"/>
  <c r="N16" i="3"/>
  <c r="N15" i="3"/>
  <c r="N14" i="3"/>
  <c r="N11" i="3"/>
  <c r="N10" i="3"/>
  <c r="N9" i="3"/>
  <c r="N8" i="3"/>
  <c r="N7" i="3"/>
  <c r="N6" i="3"/>
  <c r="BH4" i="2" s="1"/>
  <c r="N5" i="3"/>
  <c r="N4" i="3"/>
  <c r="N3" i="3"/>
  <c r="N2" i="3"/>
  <c r="BI4" i="2" s="1"/>
  <c r="M69" i="3"/>
  <c r="M68" i="3"/>
  <c r="M67" i="3"/>
  <c r="M66" i="3"/>
  <c r="M65" i="3"/>
  <c r="M64" i="3"/>
  <c r="M63" i="3"/>
  <c r="M62" i="3"/>
  <c r="M61" i="3"/>
  <c r="M60" i="3"/>
  <c r="M56" i="3"/>
  <c r="M55" i="3"/>
  <c r="M54" i="3"/>
  <c r="M53" i="3"/>
  <c r="M52" i="3"/>
  <c r="M51" i="3"/>
  <c r="M50" i="3"/>
  <c r="M49" i="3"/>
  <c r="M48" i="3"/>
  <c r="M47" i="3"/>
  <c r="M43" i="3"/>
  <c r="M42" i="3"/>
  <c r="M41" i="3"/>
  <c r="M40" i="3"/>
  <c r="M39" i="3"/>
  <c r="M38" i="3"/>
  <c r="M37" i="3"/>
  <c r="M36" i="3"/>
  <c r="M33" i="3"/>
  <c r="M32" i="3"/>
  <c r="M31" i="3"/>
  <c r="M30" i="3"/>
  <c r="M29" i="3"/>
  <c r="M28" i="3"/>
  <c r="M27" i="3"/>
  <c r="M26" i="3"/>
  <c r="M25" i="3"/>
  <c r="M24" i="3"/>
  <c r="M21" i="3"/>
  <c r="M20" i="3"/>
  <c r="M19" i="3"/>
  <c r="M18" i="3"/>
  <c r="M17" i="3"/>
  <c r="M16" i="3"/>
  <c r="M15" i="3"/>
  <c r="M14" i="3"/>
  <c r="M10" i="3"/>
  <c r="M9" i="3"/>
  <c r="M8" i="3"/>
  <c r="M7" i="3"/>
  <c r="M6" i="3"/>
  <c r="M5" i="3"/>
  <c r="M4" i="3"/>
  <c r="M3" i="3"/>
  <c r="M2" i="3"/>
  <c r="BE4" i="2" s="1"/>
  <c r="L69" i="3"/>
  <c r="L68" i="3"/>
  <c r="L67" i="3"/>
  <c r="L66" i="3"/>
  <c r="L65" i="3"/>
  <c r="L64" i="3"/>
  <c r="L63" i="3"/>
  <c r="L62" i="3"/>
  <c r="L61" i="3"/>
  <c r="L60" i="3"/>
  <c r="L56" i="3"/>
  <c r="L55" i="3"/>
  <c r="L54" i="3"/>
  <c r="L53" i="3"/>
  <c r="L52" i="3"/>
  <c r="L51" i="3"/>
  <c r="L50" i="3"/>
  <c r="L49" i="3"/>
  <c r="L48" i="3"/>
  <c r="L47" i="3"/>
  <c r="L43" i="3"/>
  <c r="L42" i="3"/>
  <c r="L41" i="3"/>
  <c r="L40" i="3"/>
  <c r="L39" i="3"/>
  <c r="L38" i="3"/>
  <c r="L37" i="3"/>
  <c r="L36" i="3"/>
  <c r="L33" i="3"/>
  <c r="L32" i="3"/>
  <c r="L31" i="3"/>
  <c r="L30" i="3"/>
  <c r="L29" i="3"/>
  <c r="L28" i="3"/>
  <c r="L27" i="3"/>
  <c r="L26" i="3"/>
  <c r="L25" i="3"/>
  <c r="L24" i="3"/>
  <c r="L21" i="3"/>
  <c r="L20" i="3"/>
  <c r="L19" i="3"/>
  <c r="L18" i="3"/>
  <c r="L17" i="3"/>
  <c r="L16" i="3"/>
  <c r="L15" i="3"/>
  <c r="L14" i="3"/>
  <c r="L10" i="3"/>
  <c r="L9" i="3"/>
  <c r="L8" i="3"/>
  <c r="L7" i="3"/>
  <c r="L6" i="3"/>
  <c r="L5" i="3"/>
  <c r="L4" i="3"/>
  <c r="BB4" i="2" s="1"/>
  <c r="L3" i="3"/>
  <c r="L2" i="3"/>
  <c r="K69" i="3"/>
  <c r="K68" i="3"/>
  <c r="K67" i="3"/>
  <c r="K66" i="3"/>
  <c r="K65" i="3"/>
  <c r="K64" i="3"/>
  <c r="K63" i="3"/>
  <c r="K62" i="3"/>
  <c r="K61" i="3"/>
  <c r="K60" i="3"/>
  <c r="K57" i="3"/>
  <c r="K56" i="3"/>
  <c r="K55" i="3"/>
  <c r="K54" i="3"/>
  <c r="K53" i="3"/>
  <c r="K52" i="3"/>
  <c r="K51" i="3"/>
  <c r="K50" i="3"/>
  <c r="K49" i="3"/>
  <c r="K48" i="3"/>
  <c r="K47" i="3"/>
  <c r="K44" i="3"/>
  <c r="K43" i="3"/>
  <c r="K42" i="3"/>
  <c r="K41" i="3"/>
  <c r="K40" i="3"/>
  <c r="K39" i="3"/>
  <c r="K38" i="3"/>
  <c r="K37" i="3"/>
  <c r="K36" i="3"/>
  <c r="K33" i="3"/>
  <c r="K32" i="3"/>
  <c r="K31" i="3"/>
  <c r="K30" i="3"/>
  <c r="K29" i="3"/>
  <c r="K28" i="3"/>
  <c r="K27" i="3"/>
  <c r="K26" i="3"/>
  <c r="K25" i="3"/>
  <c r="K24" i="3"/>
  <c r="K21" i="3"/>
  <c r="K20" i="3"/>
  <c r="K19" i="3"/>
  <c r="K18" i="3"/>
  <c r="K17" i="3"/>
  <c r="K16" i="3"/>
  <c r="K15" i="3"/>
  <c r="K14" i="3"/>
  <c r="K11" i="3"/>
  <c r="K10" i="3"/>
  <c r="K9" i="3"/>
  <c r="K8" i="3"/>
  <c r="K7" i="3"/>
  <c r="K6" i="3"/>
  <c r="K5" i="3"/>
  <c r="K4" i="3"/>
  <c r="K3" i="3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F70" i="3"/>
  <c r="BP69" i="3"/>
  <c r="BO69" i="3"/>
  <c r="BM69" i="3"/>
  <c r="BL69" i="3"/>
  <c r="BG69" i="3"/>
  <c r="BF69" i="3"/>
  <c r="AB69" i="3"/>
  <c r="AQ69" i="3" s="1"/>
  <c r="AA69" i="3"/>
  <c r="AP69" i="3" s="1"/>
  <c r="Z69" i="3"/>
  <c r="AO69" i="3" s="1"/>
  <c r="BP68" i="3"/>
  <c r="BO68" i="3"/>
  <c r="BM68" i="3"/>
  <c r="BL68" i="3"/>
  <c r="BG68" i="3"/>
  <c r="BF68" i="3"/>
  <c r="AC68" i="3"/>
  <c r="AR68" i="3" s="1"/>
  <c r="AB68" i="3"/>
  <c r="AQ68" i="3" s="1"/>
  <c r="AA68" i="3"/>
  <c r="AP68" i="3" s="1"/>
  <c r="Z68" i="3"/>
  <c r="AO68" i="3" s="1"/>
  <c r="BP67" i="3"/>
  <c r="BO67" i="3"/>
  <c r="BM67" i="3"/>
  <c r="BL67" i="3"/>
  <c r="BG67" i="3"/>
  <c r="BF67" i="3"/>
  <c r="AC67" i="3"/>
  <c r="AR67" i="3" s="1"/>
  <c r="AB67" i="3"/>
  <c r="AQ67" i="3" s="1"/>
  <c r="AA67" i="3"/>
  <c r="AP67" i="3" s="1"/>
  <c r="Z67" i="3"/>
  <c r="AO67" i="3" s="1"/>
  <c r="BP66" i="3"/>
  <c r="BO66" i="3"/>
  <c r="BM66" i="3"/>
  <c r="BL66" i="3"/>
  <c r="BG66" i="3"/>
  <c r="BF66" i="3"/>
  <c r="AC66" i="3"/>
  <c r="AR66" i="3" s="1"/>
  <c r="AB66" i="3"/>
  <c r="AQ66" i="3" s="1"/>
  <c r="AA66" i="3"/>
  <c r="AP66" i="3" s="1"/>
  <c r="Z66" i="3"/>
  <c r="AO66" i="3" s="1"/>
  <c r="BP65" i="3"/>
  <c r="BO65" i="3"/>
  <c r="BM65" i="3"/>
  <c r="BL65" i="3"/>
  <c r="BG65" i="3"/>
  <c r="BF65" i="3"/>
  <c r="AC65" i="3"/>
  <c r="AR65" i="3" s="1"/>
  <c r="AB65" i="3"/>
  <c r="AQ65" i="3" s="1"/>
  <c r="AA65" i="3"/>
  <c r="AP65" i="3" s="1"/>
  <c r="Z65" i="3"/>
  <c r="AO65" i="3" s="1"/>
  <c r="BP64" i="3"/>
  <c r="BO64" i="3"/>
  <c r="BM64" i="3"/>
  <c r="BL64" i="3"/>
  <c r="BG64" i="3"/>
  <c r="BF64" i="3"/>
  <c r="AC64" i="3"/>
  <c r="AR64" i="3" s="1"/>
  <c r="AB64" i="3"/>
  <c r="AQ64" i="3" s="1"/>
  <c r="AA64" i="3"/>
  <c r="AP64" i="3" s="1"/>
  <c r="Z64" i="3"/>
  <c r="AO64" i="3" s="1"/>
  <c r="BP63" i="3"/>
  <c r="BO63" i="3"/>
  <c r="BM63" i="3"/>
  <c r="BL63" i="3"/>
  <c r="BG63" i="3"/>
  <c r="BF63" i="3"/>
  <c r="AC63" i="3"/>
  <c r="AR63" i="3" s="1"/>
  <c r="AB63" i="3"/>
  <c r="AQ63" i="3" s="1"/>
  <c r="AA63" i="3"/>
  <c r="AP63" i="3" s="1"/>
  <c r="Z63" i="3"/>
  <c r="AO63" i="3" s="1"/>
  <c r="BP62" i="3"/>
  <c r="BO62" i="3"/>
  <c r="BM62" i="3"/>
  <c r="BL62" i="3"/>
  <c r="BG62" i="3"/>
  <c r="BF62" i="3"/>
  <c r="AC62" i="3"/>
  <c r="AR62" i="3" s="1"/>
  <c r="AB62" i="3"/>
  <c r="AQ62" i="3" s="1"/>
  <c r="AA62" i="3"/>
  <c r="AP62" i="3" s="1"/>
  <c r="Z62" i="3"/>
  <c r="AO62" i="3" s="1"/>
  <c r="BP61" i="3"/>
  <c r="BO61" i="3"/>
  <c r="BM61" i="3"/>
  <c r="BL61" i="3"/>
  <c r="BG61" i="3"/>
  <c r="BF61" i="3"/>
  <c r="AC61" i="3"/>
  <c r="AR61" i="3" s="1"/>
  <c r="AB61" i="3"/>
  <c r="AQ61" i="3" s="1"/>
  <c r="AA61" i="3"/>
  <c r="AP61" i="3" s="1"/>
  <c r="Z61" i="3"/>
  <c r="AO61" i="3" s="1"/>
  <c r="BP60" i="3"/>
  <c r="BO60" i="3"/>
  <c r="BM60" i="3"/>
  <c r="BL60" i="3"/>
  <c r="BG60" i="3"/>
  <c r="BF60" i="3"/>
  <c r="AC60" i="3"/>
  <c r="AR60" i="3" s="1"/>
  <c r="AB60" i="3"/>
  <c r="AQ60" i="3" s="1"/>
  <c r="AA60" i="3"/>
  <c r="AP60" i="3" s="1"/>
  <c r="Z60" i="3"/>
  <c r="AO60" i="3" s="1"/>
  <c r="BO58" i="3"/>
  <c r="BO57" i="3"/>
  <c r="BL57" i="3"/>
  <c r="BG57" i="3"/>
  <c r="BF57" i="3"/>
  <c r="AC57" i="3"/>
  <c r="AR57" i="3" s="1"/>
  <c r="Z57" i="3"/>
  <c r="AO57" i="3" s="1"/>
  <c r="BP56" i="3"/>
  <c r="BO56" i="3"/>
  <c r="BM56" i="3"/>
  <c r="BL56" i="3"/>
  <c r="BG56" i="3"/>
  <c r="BF56" i="3"/>
  <c r="AC56" i="3"/>
  <c r="AR56" i="3" s="1"/>
  <c r="AB56" i="3"/>
  <c r="AQ56" i="3" s="1"/>
  <c r="AA56" i="3"/>
  <c r="AP56" i="3" s="1"/>
  <c r="Z56" i="3"/>
  <c r="AO56" i="3" s="1"/>
  <c r="BP55" i="3"/>
  <c r="BO55" i="3"/>
  <c r="BM55" i="3"/>
  <c r="BL55" i="3"/>
  <c r="BG55" i="3"/>
  <c r="BF55" i="3"/>
  <c r="AC55" i="3"/>
  <c r="AR55" i="3" s="1"/>
  <c r="AB55" i="3"/>
  <c r="AQ55" i="3" s="1"/>
  <c r="AA55" i="3"/>
  <c r="AP55" i="3" s="1"/>
  <c r="Z55" i="3"/>
  <c r="AO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9" i="3"/>
  <c r="BO49" i="3"/>
  <c r="BM49" i="3"/>
  <c r="BL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O44" i="3"/>
  <c r="BL44" i="3"/>
  <c r="BG44" i="3"/>
  <c r="BF44" i="3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O34" i="3"/>
  <c r="BG34" i="3"/>
  <c r="BF34" i="3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Q15" i="2" s="1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F22" i="3"/>
  <c r="BP21" i="3"/>
  <c r="BO21" i="3"/>
  <c r="BM21" i="3"/>
  <c r="BL21" i="3"/>
  <c r="BG21" i="3"/>
  <c r="BF21" i="3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BC7" i="2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O12" i="3"/>
  <c r="BO11" i="3"/>
  <c r="BL11" i="3"/>
  <c r="BG11" i="3"/>
  <c r="BF11" i="3"/>
  <c r="AC11" i="3"/>
  <c r="AR11" i="3" s="1"/>
  <c r="Z11" i="3"/>
  <c r="AO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BI7" i="2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Q9" i="2" s="1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G3" i="3"/>
  <c r="BF3" i="3"/>
  <c r="AC3" i="3"/>
  <c r="AR3" i="3" s="1"/>
  <c r="AB3" i="3"/>
  <c r="AQ3" i="3" s="1"/>
  <c r="AA3" i="3"/>
  <c r="AP3" i="3" s="1"/>
  <c r="Z3" i="3"/>
  <c r="AO3" i="3" s="1"/>
  <c r="BP2" i="3"/>
  <c r="BP15" i="2" s="1"/>
  <c r="BO2" i="3"/>
  <c r="BP14" i="2" s="1"/>
  <c r="BM2" i="3"/>
  <c r="BP9" i="2" s="1"/>
  <c r="BL2" i="3"/>
  <c r="BP8" i="2" s="1"/>
  <c r="BG2" i="3"/>
  <c r="BP3" i="2" s="1"/>
  <c r="BF2" i="3"/>
  <c r="BP2" i="2" s="1"/>
  <c r="AC2" i="3"/>
  <c r="BH7" i="2" s="1"/>
  <c r="AB2" i="3"/>
  <c r="BE7" i="2" s="1"/>
  <c r="AA2" i="3"/>
  <c r="AP2" i="3" s="1"/>
  <c r="Z2" i="3"/>
  <c r="AO2" i="3" s="1"/>
  <c r="BN2" i="4" l="1"/>
  <c r="BB7" i="2"/>
  <c r="AZ8" i="2"/>
  <c r="CM4" i="2"/>
  <c r="BM2" i="4"/>
  <c r="AH2" i="2"/>
  <c r="AH4" i="2"/>
  <c r="AO2" i="2"/>
  <c r="AO4" i="2"/>
  <c r="AZ7" i="2"/>
  <c r="BQ14" i="2"/>
  <c r="BF6" i="2"/>
  <c r="CB3" i="2"/>
  <c r="CO2" i="2"/>
  <c r="CO4" i="2"/>
  <c r="AP17" i="3"/>
  <c r="X3" i="2"/>
  <c r="AY7" i="2"/>
  <c r="BF10" i="2"/>
  <c r="AR2" i="2"/>
  <c r="AR4" i="2"/>
  <c r="BQ3" i="2"/>
  <c r="BC6" i="2"/>
  <c r="CE3" i="2"/>
  <c r="CR2" i="2"/>
  <c r="CR4" i="2"/>
  <c r="AR2" i="3"/>
  <c r="AA3" i="2"/>
  <c r="BF4" i="2"/>
  <c r="AU2" i="2"/>
  <c r="AU4" i="2"/>
  <c r="BQ2" i="2"/>
  <c r="AZ6" i="2"/>
  <c r="CH3" i="2"/>
  <c r="CU2" i="2"/>
  <c r="CU4" i="2"/>
  <c r="AF2" i="4"/>
  <c r="AD3" i="2"/>
  <c r="BC4" i="2"/>
  <c r="AY6" i="2"/>
  <c r="AZ10" i="2"/>
  <c r="AL3" i="2"/>
  <c r="AR6" i="3"/>
  <c r="AZ4" i="2"/>
  <c r="BI5" i="2"/>
  <c r="BI11" i="2"/>
  <c r="AT4" i="3"/>
  <c r="AT2" i="3" s="1"/>
  <c r="AO3" i="2"/>
  <c r="CO3" i="2"/>
  <c r="X2" i="2"/>
  <c r="X4" i="2"/>
  <c r="BF5" i="2"/>
  <c r="BI8" i="2"/>
  <c r="AR3" i="2"/>
  <c r="CE2" i="2"/>
  <c r="CR3" i="2"/>
  <c r="AA2" i="2"/>
  <c r="AA4" i="2"/>
  <c r="BC5" i="2"/>
  <c r="BF8" i="2"/>
  <c r="BC11" i="2"/>
  <c r="AQ2" i="3"/>
  <c r="BM2" i="2" s="1"/>
  <c r="AU3" i="2"/>
  <c r="BF7" i="2"/>
  <c r="BQ8" i="2"/>
  <c r="CH2" i="2"/>
  <c r="CH4" i="2"/>
  <c r="CU3" i="2"/>
  <c r="AD2" i="2"/>
  <c r="AD4" i="2"/>
  <c r="AL2" i="2"/>
  <c r="AL4" i="2"/>
  <c r="BQ11" i="2"/>
  <c r="BL2" i="2" l="1"/>
</calcChain>
</file>

<file path=xl/sharedStrings.xml><?xml version="1.0" encoding="utf-8"?>
<sst xmlns="http://schemas.openxmlformats.org/spreadsheetml/2006/main" count="1102" uniqueCount="324">
  <si>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</si>
  <si>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</si>
  <si>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</si>
  <si>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</si>
  <si>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</si>
  <si>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</si>
  <si>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</si>
  <si>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</si>
  <si>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</si>
  <si>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</si>
  <si>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</si>
  <si>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</si>
  <si>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</si>
  <si>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</si>
  <si>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</si>
  <si>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</si>
  <si>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</si>
  <si>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</si>
  <si>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</si>
  <si>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</si>
  <si>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</si>
  <si>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</si>
  <si>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</si>
  <si>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</si>
  <si>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</si>
  <si>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</si>
  <si>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</si>
  <si>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</si>
  <si>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</si>
  <si>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</si>
  <si>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</si>
  <si>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</si>
  <si>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</si>
  <si>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</si>
  <si>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</si>
  <si>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</si>
  <si>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</si>
  <si>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</si>
  <si>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</si>
  <si>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</si>
  <si>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</si>
  <si>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</si>
  <si>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</si>
  <si>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</si>
  <si>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</si>
  <si>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</si>
  <si>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</si>
  <si>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</si>
  <si>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</si>
  <si>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</si>
  <si>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</si>
  <si>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</si>
  <si>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</si>
  <si>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</si>
  <si>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</si>
  <si>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</si>
  <si>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</si>
  <si>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</si>
  <si>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</si>
  <si>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</si>
  <si>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</si>
  <si>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</si>
  <si>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</si>
  <si>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</si>
  <si>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</si>
  <si>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</si>
  <si>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</si>
  <si>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</si>
  <si>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</si>
  <si>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</si>
  <si>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</si>
  <si>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</si>
  <si>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</si>
  <si>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</si>
  <si>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</si>
  <si>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</si>
  <si>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</si>
  <si>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</si>
  <si>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</si>
  <si>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</si>
  <si>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</si>
  <si>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</si>
  <si>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</si>
  <si>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</si>
  <si>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</si>
  <si>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</si>
  <si>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</si>
  <si>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</si>
  <si>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</si>
  <si>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</si>
  <si>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</si>
  <si>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</si>
  <si>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</si>
  <si>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</si>
  <si>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</si>
  <si>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</si>
  <si>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</si>
  <si>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</si>
  <si>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</si>
  <si>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</si>
  <si>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</si>
  <si>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</si>
  <si>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</si>
  <si>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</si>
  <si>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</si>
  <si>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</si>
  <si>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</si>
  <si>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</si>
  <si>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</si>
  <si>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</si>
  <si>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</si>
  <si>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</si>
  <si>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</si>
  <si>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</si>
  <si>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</si>
  <si>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</si>
  <si>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</si>
  <si>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</si>
  <si>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</si>
  <si>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</si>
  <si>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</si>
  <si>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</si>
  <si>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</si>
  <si>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</si>
  <si>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</si>
  <si>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</si>
  <si>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</si>
  <si>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</si>
  <si>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</si>
  <si>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</si>
  <si>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</si>
  <si>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</si>
  <si>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</si>
  <si>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</si>
  <si>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</si>
  <si>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</si>
  <si>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</si>
  <si>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</si>
  <si>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</si>
  <si>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</si>
  <si>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</si>
  <si>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</si>
  <si>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</si>
  <si>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</si>
  <si>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</si>
  <si>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</si>
  <si>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</si>
  <si>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</si>
  <si>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</si>
  <si>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</si>
  <si>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</si>
  <si>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</si>
  <si>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</si>
  <si>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</si>
  <si>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</si>
  <si>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</si>
  <si>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</si>
  <si>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</si>
  <si>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</si>
  <si>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</si>
  <si>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</si>
  <si>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</si>
  <si>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</si>
  <si>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</si>
  <si>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</si>
  <si>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</si>
  <si>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</si>
  <si>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</si>
  <si>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</si>
  <si>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</si>
  <si>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</si>
  <si>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</si>
  <si>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</si>
  <si>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</si>
  <si>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</si>
  <si>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</si>
  <si>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</si>
  <si>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</si>
  <si>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</si>
  <si>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</si>
  <si>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</si>
  <si>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</si>
  <si>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</si>
  <si>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</si>
  <si>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</si>
  <si>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</si>
  <si>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</si>
  <si>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</si>
  <si>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</si>
  <si>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</si>
  <si>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</si>
  <si>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</si>
  <si>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</si>
  <si>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</si>
  <si>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</si>
  <si>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</si>
  <si>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</si>
  <si>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</si>
  <si>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</si>
  <si>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</si>
  <si>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</si>
  <si>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</si>
  <si>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</si>
  <si>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</si>
  <si>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</si>
  <si>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</si>
  <si>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</si>
  <si>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</si>
  <si>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</si>
  <si>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</si>
  <si>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</si>
  <si>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</si>
  <si>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</si>
  <si>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</si>
  <si>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</si>
  <si>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</si>
  <si>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</si>
  <si>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</si>
  <si>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</si>
  <si>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</si>
  <si>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</si>
  <si>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</si>
  <si>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</si>
  <si>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</si>
  <si>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</si>
  <si>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</si>
  <si>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</si>
  <si>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</si>
  <si>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</si>
  <si>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</si>
  <si>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</si>
  <si>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</si>
  <si>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</si>
  <si>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</si>
  <si>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</si>
  <si>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</si>
  <si>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</si>
  <si>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</si>
  <si>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</si>
  <si>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</si>
  <si>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</si>
  <si>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</si>
  <si>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</si>
  <si>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</si>
  <si>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</si>
  <si>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</si>
  <si>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</si>
  <si>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</si>
  <si>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</si>
  <si>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</si>
  <si>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</si>
  <si>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</si>
  <si>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</si>
  <si>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</si>
  <si>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</si>
  <si>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</si>
  <si>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</si>
  <si>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</si>
  <si>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</si>
  <si>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1432</t>
  </si>
  <si>
    <t>4321</t>
  </si>
  <si>
    <t>3214</t>
  </si>
  <si>
    <t>2143</t>
  </si>
  <si>
    <t>3241</t>
  </si>
  <si>
    <t>2413</t>
  </si>
  <si>
    <t>4132</t>
  </si>
  <si>
    <t>1321</t>
  </si>
  <si>
    <t>2314</t>
  </si>
  <si>
    <t>3143</t>
  </si>
  <si>
    <t>4324</t>
  </si>
  <si>
    <t>2412</t>
  </si>
  <si>
    <t>4123</t>
  </si>
  <si>
    <t>1231</t>
  </si>
  <si>
    <t>3142</t>
  </si>
  <si>
    <t>1423</t>
  </si>
  <si>
    <t>4231</t>
  </si>
  <si>
    <t>4234</t>
  </si>
  <si>
    <t>2341</t>
  </si>
  <si>
    <t>3413</t>
  </si>
  <si>
    <t>Cb</t>
  </si>
  <si>
    <t>Aa</t>
  </si>
  <si>
    <t>Other</t>
  </si>
  <si>
    <t>Ab</t>
  </si>
  <si>
    <t>Ca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</si>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</sst>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Graph!$A$4:$A$291</c:f>
              <c:numCache>
                <c:formatCode>General</c:formatCode>
                <c:ptCount val="28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</c:numCache>
            </c:numRef>
          </c:xVal>
          <c:yVal>
            <c:numRef>
              <c:f>Graph!$D$5:$D$290</c:f>
              <c:numCache>
                <c:formatCode>General</c:formatCode>
                <c:ptCount val="286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F-46D9-A5A1-5605FEA813AD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Graph!$A$4:$A$291</c:f>
              <c:numCache>
                <c:formatCode>General</c:formatCode>
                <c:ptCount val="28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</c:numCache>
            </c:numRef>
          </c:xVal>
          <c:yVal>
            <c:numRef>
              <c:f>Graph!$B$5:$B$290</c:f>
              <c:numCache>
                <c:formatCode>General</c:formatCode>
                <c:ptCount val="2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F-46D9-A5A1-5605FEA813AD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Graph!$A$4:$A$291</c:f>
              <c:numCache>
                <c:formatCode>General</c:formatCode>
                <c:ptCount val="28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</c:numCache>
            </c:numRef>
          </c:xVal>
          <c:yVal>
            <c:numRef>
              <c:f>Graph!$C$5:$C$290</c:f>
              <c:numCache>
                <c:formatCode>General</c:formatCode>
                <c:ptCount val="286"/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AF-46D9-A5A1-5605FEA813AD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Graph!$A$4:$A$291</c:f>
              <c:numCache>
                <c:formatCode>General</c:formatCode>
                <c:ptCount val="28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</c:numCache>
            </c:numRef>
          </c:xVal>
          <c:yVal>
            <c:numRef>
              <c:f>Graph!$E$5:$E$290</c:f>
              <c:numCache>
                <c:formatCode>General</c:formatCode>
                <c:ptCount val="286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8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AF-46D9-A5A1-5605FEA813AD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Graph!$A$4:$A$291</c:f>
              <c:numCache>
                <c:formatCode>General</c:formatCode>
                <c:ptCount val="28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</c:numCache>
            </c:numRef>
          </c:xVal>
          <c:yVal>
            <c:numRef>
              <c:f>Graph!$G$5:$G$290</c:f>
              <c:numCache>
                <c:formatCode>General</c:formatCode>
                <c:ptCount val="28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AF-46D9-A5A1-5605FEA813AD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Graph!$A$4:$A$291</c:f>
              <c:numCache>
                <c:formatCode>General</c:formatCode>
                <c:ptCount val="28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</c:numCache>
            </c:numRef>
          </c:xVal>
          <c:yVal>
            <c:numRef>
              <c:f>Graph!$H$5:$H$290</c:f>
              <c:numCache>
                <c:formatCode>General</c:formatCode>
                <c:ptCount val="28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AF-46D9-A5A1-5605FEA8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18512"/>
        <c:axId val="642809392"/>
      </c:scatterChart>
      <c:valAx>
        <c:axId val="642818512"/>
        <c:scaling>
          <c:orientation val="minMax"/>
          <c:max val="290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642809392"/>
        <c:crosses val="autoZero"/>
        <c:crossBetween val="midCat"/>
      </c:valAx>
      <c:valAx>
        <c:axId val="642809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2818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Graph!$A$293:$A$555</c:f>
              <c:numCache>
                <c:formatCode>General</c:formatCode>
                <c:ptCount val="263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  <c:pt idx="110">
                  <c:v>402</c:v>
                </c:pt>
                <c:pt idx="111">
                  <c:v>403</c:v>
                </c:pt>
                <c:pt idx="112">
                  <c:v>404</c:v>
                </c:pt>
                <c:pt idx="113">
                  <c:v>405</c:v>
                </c:pt>
                <c:pt idx="114">
                  <c:v>406</c:v>
                </c:pt>
                <c:pt idx="115">
                  <c:v>407</c:v>
                </c:pt>
                <c:pt idx="116">
                  <c:v>408</c:v>
                </c:pt>
                <c:pt idx="117">
                  <c:v>409</c:v>
                </c:pt>
                <c:pt idx="118">
                  <c:v>410</c:v>
                </c:pt>
                <c:pt idx="119">
                  <c:v>411</c:v>
                </c:pt>
                <c:pt idx="120">
                  <c:v>412</c:v>
                </c:pt>
                <c:pt idx="121">
                  <c:v>413</c:v>
                </c:pt>
                <c:pt idx="122">
                  <c:v>414</c:v>
                </c:pt>
                <c:pt idx="123">
                  <c:v>415</c:v>
                </c:pt>
                <c:pt idx="124">
                  <c:v>416</c:v>
                </c:pt>
                <c:pt idx="125">
                  <c:v>417</c:v>
                </c:pt>
                <c:pt idx="126">
                  <c:v>418</c:v>
                </c:pt>
                <c:pt idx="127">
                  <c:v>419</c:v>
                </c:pt>
                <c:pt idx="128">
                  <c:v>420</c:v>
                </c:pt>
                <c:pt idx="129">
                  <c:v>421</c:v>
                </c:pt>
                <c:pt idx="130">
                  <c:v>422</c:v>
                </c:pt>
                <c:pt idx="131">
                  <c:v>423</c:v>
                </c:pt>
                <c:pt idx="132">
                  <c:v>424</c:v>
                </c:pt>
                <c:pt idx="133">
                  <c:v>425</c:v>
                </c:pt>
                <c:pt idx="134">
                  <c:v>426</c:v>
                </c:pt>
                <c:pt idx="135">
                  <c:v>427</c:v>
                </c:pt>
                <c:pt idx="136">
                  <c:v>428</c:v>
                </c:pt>
                <c:pt idx="137">
                  <c:v>429</c:v>
                </c:pt>
                <c:pt idx="138">
                  <c:v>430</c:v>
                </c:pt>
                <c:pt idx="139">
                  <c:v>431</c:v>
                </c:pt>
                <c:pt idx="140">
                  <c:v>432</c:v>
                </c:pt>
                <c:pt idx="141">
                  <c:v>433</c:v>
                </c:pt>
                <c:pt idx="142">
                  <c:v>434</c:v>
                </c:pt>
                <c:pt idx="143">
                  <c:v>435</c:v>
                </c:pt>
                <c:pt idx="144">
                  <c:v>436</c:v>
                </c:pt>
                <c:pt idx="145">
                  <c:v>437</c:v>
                </c:pt>
                <c:pt idx="146">
                  <c:v>438</c:v>
                </c:pt>
                <c:pt idx="147">
                  <c:v>439</c:v>
                </c:pt>
                <c:pt idx="148">
                  <c:v>440</c:v>
                </c:pt>
                <c:pt idx="149">
                  <c:v>441</c:v>
                </c:pt>
                <c:pt idx="150">
                  <c:v>442</c:v>
                </c:pt>
                <c:pt idx="151">
                  <c:v>443</c:v>
                </c:pt>
                <c:pt idx="152">
                  <c:v>444</c:v>
                </c:pt>
                <c:pt idx="153">
                  <c:v>445</c:v>
                </c:pt>
                <c:pt idx="154">
                  <c:v>446</c:v>
                </c:pt>
                <c:pt idx="155">
                  <c:v>447</c:v>
                </c:pt>
                <c:pt idx="156">
                  <c:v>448</c:v>
                </c:pt>
                <c:pt idx="157">
                  <c:v>449</c:v>
                </c:pt>
                <c:pt idx="158">
                  <c:v>450</c:v>
                </c:pt>
                <c:pt idx="159">
                  <c:v>451</c:v>
                </c:pt>
                <c:pt idx="160">
                  <c:v>452</c:v>
                </c:pt>
                <c:pt idx="161">
                  <c:v>453</c:v>
                </c:pt>
                <c:pt idx="162">
                  <c:v>454</c:v>
                </c:pt>
                <c:pt idx="163">
                  <c:v>455</c:v>
                </c:pt>
                <c:pt idx="164">
                  <c:v>456</c:v>
                </c:pt>
                <c:pt idx="165">
                  <c:v>457</c:v>
                </c:pt>
                <c:pt idx="166">
                  <c:v>458</c:v>
                </c:pt>
                <c:pt idx="167">
                  <c:v>459</c:v>
                </c:pt>
                <c:pt idx="168">
                  <c:v>460</c:v>
                </c:pt>
                <c:pt idx="169">
                  <c:v>461</c:v>
                </c:pt>
                <c:pt idx="170">
                  <c:v>462</c:v>
                </c:pt>
                <c:pt idx="171">
                  <c:v>463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475</c:v>
                </c:pt>
                <c:pt idx="184">
                  <c:v>476</c:v>
                </c:pt>
                <c:pt idx="185">
                  <c:v>477</c:v>
                </c:pt>
                <c:pt idx="186">
                  <c:v>478</c:v>
                </c:pt>
                <c:pt idx="187">
                  <c:v>479</c:v>
                </c:pt>
                <c:pt idx="188">
                  <c:v>480</c:v>
                </c:pt>
                <c:pt idx="189">
                  <c:v>481</c:v>
                </c:pt>
                <c:pt idx="190">
                  <c:v>482</c:v>
                </c:pt>
                <c:pt idx="191">
                  <c:v>483</c:v>
                </c:pt>
                <c:pt idx="192">
                  <c:v>484</c:v>
                </c:pt>
                <c:pt idx="193">
                  <c:v>485</c:v>
                </c:pt>
                <c:pt idx="194">
                  <c:v>486</c:v>
                </c:pt>
                <c:pt idx="195">
                  <c:v>487</c:v>
                </c:pt>
                <c:pt idx="196">
                  <c:v>488</c:v>
                </c:pt>
                <c:pt idx="197">
                  <c:v>489</c:v>
                </c:pt>
                <c:pt idx="198">
                  <c:v>490</c:v>
                </c:pt>
                <c:pt idx="199">
                  <c:v>491</c:v>
                </c:pt>
                <c:pt idx="200">
                  <c:v>492</c:v>
                </c:pt>
                <c:pt idx="201">
                  <c:v>493</c:v>
                </c:pt>
                <c:pt idx="202">
                  <c:v>494</c:v>
                </c:pt>
                <c:pt idx="203">
                  <c:v>495</c:v>
                </c:pt>
                <c:pt idx="204">
                  <c:v>496</c:v>
                </c:pt>
                <c:pt idx="205">
                  <c:v>497</c:v>
                </c:pt>
                <c:pt idx="206">
                  <c:v>498</c:v>
                </c:pt>
                <c:pt idx="207">
                  <c:v>499</c:v>
                </c:pt>
                <c:pt idx="208">
                  <c:v>500</c:v>
                </c:pt>
                <c:pt idx="209">
                  <c:v>501</c:v>
                </c:pt>
                <c:pt idx="210">
                  <c:v>502</c:v>
                </c:pt>
                <c:pt idx="211">
                  <c:v>503</c:v>
                </c:pt>
                <c:pt idx="212">
                  <c:v>504</c:v>
                </c:pt>
                <c:pt idx="213">
                  <c:v>505</c:v>
                </c:pt>
                <c:pt idx="214">
                  <c:v>506</c:v>
                </c:pt>
                <c:pt idx="215">
                  <c:v>507</c:v>
                </c:pt>
                <c:pt idx="216">
                  <c:v>508</c:v>
                </c:pt>
                <c:pt idx="217">
                  <c:v>509</c:v>
                </c:pt>
                <c:pt idx="218">
                  <c:v>510</c:v>
                </c:pt>
                <c:pt idx="219">
                  <c:v>511</c:v>
                </c:pt>
                <c:pt idx="220">
                  <c:v>512</c:v>
                </c:pt>
                <c:pt idx="221">
                  <c:v>513</c:v>
                </c:pt>
                <c:pt idx="222">
                  <c:v>514</c:v>
                </c:pt>
                <c:pt idx="223">
                  <c:v>515</c:v>
                </c:pt>
                <c:pt idx="224">
                  <c:v>516</c:v>
                </c:pt>
                <c:pt idx="225">
                  <c:v>517</c:v>
                </c:pt>
                <c:pt idx="226">
                  <c:v>518</c:v>
                </c:pt>
                <c:pt idx="227">
                  <c:v>519</c:v>
                </c:pt>
                <c:pt idx="228">
                  <c:v>520</c:v>
                </c:pt>
                <c:pt idx="229">
                  <c:v>521</c:v>
                </c:pt>
                <c:pt idx="230">
                  <c:v>522</c:v>
                </c:pt>
                <c:pt idx="231">
                  <c:v>523</c:v>
                </c:pt>
                <c:pt idx="232">
                  <c:v>524</c:v>
                </c:pt>
                <c:pt idx="233">
                  <c:v>525</c:v>
                </c:pt>
                <c:pt idx="234">
                  <c:v>526</c:v>
                </c:pt>
                <c:pt idx="235">
                  <c:v>527</c:v>
                </c:pt>
                <c:pt idx="236">
                  <c:v>528</c:v>
                </c:pt>
                <c:pt idx="237">
                  <c:v>529</c:v>
                </c:pt>
                <c:pt idx="238">
                  <c:v>530</c:v>
                </c:pt>
                <c:pt idx="239">
                  <c:v>531</c:v>
                </c:pt>
                <c:pt idx="240">
                  <c:v>532</c:v>
                </c:pt>
                <c:pt idx="241">
                  <c:v>533</c:v>
                </c:pt>
                <c:pt idx="242">
                  <c:v>534</c:v>
                </c:pt>
                <c:pt idx="243">
                  <c:v>535</c:v>
                </c:pt>
                <c:pt idx="244">
                  <c:v>536</c:v>
                </c:pt>
                <c:pt idx="245">
                  <c:v>537</c:v>
                </c:pt>
                <c:pt idx="246">
                  <c:v>538</c:v>
                </c:pt>
                <c:pt idx="247">
                  <c:v>539</c:v>
                </c:pt>
                <c:pt idx="248">
                  <c:v>540</c:v>
                </c:pt>
                <c:pt idx="249">
                  <c:v>541</c:v>
                </c:pt>
                <c:pt idx="250">
                  <c:v>542</c:v>
                </c:pt>
                <c:pt idx="251">
                  <c:v>543</c:v>
                </c:pt>
                <c:pt idx="252">
                  <c:v>544</c:v>
                </c:pt>
                <c:pt idx="253">
                  <c:v>545</c:v>
                </c:pt>
                <c:pt idx="254">
                  <c:v>546</c:v>
                </c:pt>
                <c:pt idx="255">
                  <c:v>547</c:v>
                </c:pt>
                <c:pt idx="256">
                  <c:v>548</c:v>
                </c:pt>
                <c:pt idx="257">
                  <c:v>549</c:v>
                </c:pt>
                <c:pt idx="258">
                  <c:v>550</c:v>
                </c:pt>
                <c:pt idx="259">
                  <c:v>551</c:v>
                </c:pt>
                <c:pt idx="260">
                  <c:v>552</c:v>
                </c:pt>
                <c:pt idx="261">
                  <c:v>553</c:v>
                </c:pt>
                <c:pt idx="262">
                  <c:v>554</c:v>
                </c:pt>
              </c:numCache>
            </c:numRef>
          </c:xVal>
          <c:yVal>
            <c:numRef>
              <c:f>Graph!$D$294:$D$554</c:f>
              <c:numCache>
                <c:formatCode>General</c:formatCode>
                <c:ptCount val="26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0-4136-A906-9F1277B9105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Graph!$A$293:$A$555</c:f>
              <c:numCache>
                <c:formatCode>General</c:formatCode>
                <c:ptCount val="263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  <c:pt idx="110">
                  <c:v>402</c:v>
                </c:pt>
                <c:pt idx="111">
                  <c:v>403</c:v>
                </c:pt>
                <c:pt idx="112">
                  <c:v>404</c:v>
                </c:pt>
                <c:pt idx="113">
                  <c:v>405</c:v>
                </c:pt>
                <c:pt idx="114">
                  <c:v>406</c:v>
                </c:pt>
                <c:pt idx="115">
                  <c:v>407</c:v>
                </c:pt>
                <c:pt idx="116">
                  <c:v>408</c:v>
                </c:pt>
                <c:pt idx="117">
                  <c:v>409</c:v>
                </c:pt>
                <c:pt idx="118">
                  <c:v>410</c:v>
                </c:pt>
                <c:pt idx="119">
                  <c:v>411</c:v>
                </c:pt>
                <c:pt idx="120">
                  <c:v>412</c:v>
                </c:pt>
                <c:pt idx="121">
                  <c:v>413</c:v>
                </c:pt>
                <c:pt idx="122">
                  <c:v>414</c:v>
                </c:pt>
                <c:pt idx="123">
                  <c:v>415</c:v>
                </c:pt>
                <c:pt idx="124">
                  <c:v>416</c:v>
                </c:pt>
                <c:pt idx="125">
                  <c:v>417</c:v>
                </c:pt>
                <c:pt idx="126">
                  <c:v>418</c:v>
                </c:pt>
                <c:pt idx="127">
                  <c:v>419</c:v>
                </c:pt>
                <c:pt idx="128">
                  <c:v>420</c:v>
                </c:pt>
                <c:pt idx="129">
                  <c:v>421</c:v>
                </c:pt>
                <c:pt idx="130">
                  <c:v>422</c:v>
                </c:pt>
                <c:pt idx="131">
                  <c:v>423</c:v>
                </c:pt>
                <c:pt idx="132">
                  <c:v>424</c:v>
                </c:pt>
                <c:pt idx="133">
                  <c:v>425</c:v>
                </c:pt>
                <c:pt idx="134">
                  <c:v>426</c:v>
                </c:pt>
                <c:pt idx="135">
                  <c:v>427</c:v>
                </c:pt>
                <c:pt idx="136">
                  <c:v>428</c:v>
                </c:pt>
                <c:pt idx="137">
                  <c:v>429</c:v>
                </c:pt>
                <c:pt idx="138">
                  <c:v>430</c:v>
                </c:pt>
                <c:pt idx="139">
                  <c:v>431</c:v>
                </c:pt>
                <c:pt idx="140">
                  <c:v>432</c:v>
                </c:pt>
                <c:pt idx="141">
                  <c:v>433</c:v>
                </c:pt>
                <c:pt idx="142">
                  <c:v>434</c:v>
                </c:pt>
                <c:pt idx="143">
                  <c:v>435</c:v>
                </c:pt>
                <c:pt idx="144">
                  <c:v>436</c:v>
                </c:pt>
                <c:pt idx="145">
                  <c:v>437</c:v>
                </c:pt>
                <c:pt idx="146">
                  <c:v>438</c:v>
                </c:pt>
                <c:pt idx="147">
                  <c:v>439</c:v>
                </c:pt>
                <c:pt idx="148">
                  <c:v>440</c:v>
                </c:pt>
                <c:pt idx="149">
                  <c:v>441</c:v>
                </c:pt>
                <c:pt idx="150">
                  <c:v>442</c:v>
                </c:pt>
                <c:pt idx="151">
                  <c:v>443</c:v>
                </c:pt>
                <c:pt idx="152">
                  <c:v>444</c:v>
                </c:pt>
                <c:pt idx="153">
                  <c:v>445</c:v>
                </c:pt>
                <c:pt idx="154">
                  <c:v>446</c:v>
                </c:pt>
                <c:pt idx="155">
                  <c:v>447</c:v>
                </c:pt>
                <c:pt idx="156">
                  <c:v>448</c:v>
                </c:pt>
                <c:pt idx="157">
                  <c:v>449</c:v>
                </c:pt>
                <c:pt idx="158">
                  <c:v>450</c:v>
                </c:pt>
                <c:pt idx="159">
                  <c:v>451</c:v>
                </c:pt>
                <c:pt idx="160">
                  <c:v>452</c:v>
                </c:pt>
                <c:pt idx="161">
                  <c:v>453</c:v>
                </c:pt>
                <c:pt idx="162">
                  <c:v>454</c:v>
                </c:pt>
                <c:pt idx="163">
                  <c:v>455</c:v>
                </c:pt>
                <c:pt idx="164">
                  <c:v>456</c:v>
                </c:pt>
                <c:pt idx="165">
                  <c:v>457</c:v>
                </c:pt>
                <c:pt idx="166">
                  <c:v>458</c:v>
                </c:pt>
                <c:pt idx="167">
                  <c:v>459</c:v>
                </c:pt>
                <c:pt idx="168">
                  <c:v>460</c:v>
                </c:pt>
                <c:pt idx="169">
                  <c:v>461</c:v>
                </c:pt>
                <c:pt idx="170">
                  <c:v>462</c:v>
                </c:pt>
                <c:pt idx="171">
                  <c:v>463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475</c:v>
                </c:pt>
                <c:pt idx="184">
                  <c:v>476</c:v>
                </c:pt>
                <c:pt idx="185">
                  <c:v>477</c:v>
                </c:pt>
                <c:pt idx="186">
                  <c:v>478</c:v>
                </c:pt>
                <c:pt idx="187">
                  <c:v>479</c:v>
                </c:pt>
                <c:pt idx="188">
                  <c:v>480</c:v>
                </c:pt>
                <c:pt idx="189">
                  <c:v>481</c:v>
                </c:pt>
                <c:pt idx="190">
                  <c:v>482</c:v>
                </c:pt>
                <c:pt idx="191">
                  <c:v>483</c:v>
                </c:pt>
                <c:pt idx="192">
                  <c:v>484</c:v>
                </c:pt>
                <c:pt idx="193">
                  <c:v>485</c:v>
                </c:pt>
                <c:pt idx="194">
                  <c:v>486</c:v>
                </c:pt>
                <c:pt idx="195">
                  <c:v>487</c:v>
                </c:pt>
                <c:pt idx="196">
                  <c:v>488</c:v>
                </c:pt>
                <c:pt idx="197">
                  <c:v>489</c:v>
                </c:pt>
                <c:pt idx="198">
                  <c:v>490</c:v>
                </c:pt>
                <c:pt idx="199">
                  <c:v>491</c:v>
                </c:pt>
                <c:pt idx="200">
                  <c:v>492</c:v>
                </c:pt>
                <c:pt idx="201">
                  <c:v>493</c:v>
                </c:pt>
                <c:pt idx="202">
                  <c:v>494</c:v>
                </c:pt>
                <c:pt idx="203">
                  <c:v>495</c:v>
                </c:pt>
                <c:pt idx="204">
                  <c:v>496</c:v>
                </c:pt>
                <c:pt idx="205">
                  <c:v>497</c:v>
                </c:pt>
                <c:pt idx="206">
                  <c:v>498</c:v>
                </c:pt>
                <c:pt idx="207">
                  <c:v>499</c:v>
                </c:pt>
                <c:pt idx="208">
                  <c:v>500</c:v>
                </c:pt>
                <c:pt idx="209">
                  <c:v>501</c:v>
                </c:pt>
                <c:pt idx="210">
                  <c:v>502</c:v>
                </c:pt>
                <c:pt idx="211">
                  <c:v>503</c:v>
                </c:pt>
                <c:pt idx="212">
                  <c:v>504</c:v>
                </c:pt>
                <c:pt idx="213">
                  <c:v>505</c:v>
                </c:pt>
                <c:pt idx="214">
                  <c:v>506</c:v>
                </c:pt>
                <c:pt idx="215">
                  <c:v>507</c:v>
                </c:pt>
                <c:pt idx="216">
                  <c:v>508</c:v>
                </c:pt>
                <c:pt idx="217">
                  <c:v>509</c:v>
                </c:pt>
                <c:pt idx="218">
                  <c:v>510</c:v>
                </c:pt>
                <c:pt idx="219">
                  <c:v>511</c:v>
                </c:pt>
                <c:pt idx="220">
                  <c:v>512</c:v>
                </c:pt>
                <c:pt idx="221">
                  <c:v>513</c:v>
                </c:pt>
                <c:pt idx="222">
                  <c:v>514</c:v>
                </c:pt>
                <c:pt idx="223">
                  <c:v>515</c:v>
                </c:pt>
                <c:pt idx="224">
                  <c:v>516</c:v>
                </c:pt>
                <c:pt idx="225">
                  <c:v>517</c:v>
                </c:pt>
                <c:pt idx="226">
                  <c:v>518</c:v>
                </c:pt>
                <c:pt idx="227">
                  <c:v>519</c:v>
                </c:pt>
                <c:pt idx="228">
                  <c:v>520</c:v>
                </c:pt>
                <c:pt idx="229">
                  <c:v>521</c:v>
                </c:pt>
                <c:pt idx="230">
                  <c:v>522</c:v>
                </c:pt>
                <c:pt idx="231">
                  <c:v>523</c:v>
                </c:pt>
                <c:pt idx="232">
                  <c:v>524</c:v>
                </c:pt>
                <c:pt idx="233">
                  <c:v>525</c:v>
                </c:pt>
                <c:pt idx="234">
                  <c:v>526</c:v>
                </c:pt>
                <c:pt idx="235">
                  <c:v>527</c:v>
                </c:pt>
                <c:pt idx="236">
                  <c:v>528</c:v>
                </c:pt>
                <c:pt idx="237">
                  <c:v>529</c:v>
                </c:pt>
                <c:pt idx="238">
                  <c:v>530</c:v>
                </c:pt>
                <c:pt idx="239">
                  <c:v>531</c:v>
                </c:pt>
                <c:pt idx="240">
                  <c:v>532</c:v>
                </c:pt>
                <c:pt idx="241">
                  <c:v>533</c:v>
                </c:pt>
                <c:pt idx="242">
                  <c:v>534</c:v>
                </c:pt>
                <c:pt idx="243">
                  <c:v>535</c:v>
                </c:pt>
                <c:pt idx="244">
                  <c:v>536</c:v>
                </c:pt>
                <c:pt idx="245">
                  <c:v>537</c:v>
                </c:pt>
                <c:pt idx="246">
                  <c:v>538</c:v>
                </c:pt>
                <c:pt idx="247">
                  <c:v>539</c:v>
                </c:pt>
                <c:pt idx="248">
                  <c:v>540</c:v>
                </c:pt>
                <c:pt idx="249">
                  <c:v>541</c:v>
                </c:pt>
                <c:pt idx="250">
                  <c:v>542</c:v>
                </c:pt>
                <c:pt idx="251">
                  <c:v>543</c:v>
                </c:pt>
                <c:pt idx="252">
                  <c:v>544</c:v>
                </c:pt>
                <c:pt idx="253">
                  <c:v>545</c:v>
                </c:pt>
                <c:pt idx="254">
                  <c:v>546</c:v>
                </c:pt>
                <c:pt idx="255">
                  <c:v>547</c:v>
                </c:pt>
                <c:pt idx="256">
                  <c:v>548</c:v>
                </c:pt>
                <c:pt idx="257">
                  <c:v>549</c:v>
                </c:pt>
                <c:pt idx="258">
                  <c:v>550</c:v>
                </c:pt>
                <c:pt idx="259">
                  <c:v>551</c:v>
                </c:pt>
                <c:pt idx="260">
                  <c:v>552</c:v>
                </c:pt>
                <c:pt idx="261">
                  <c:v>553</c:v>
                </c:pt>
                <c:pt idx="262">
                  <c:v>554</c:v>
                </c:pt>
              </c:numCache>
            </c:numRef>
          </c:xVal>
          <c:yVal>
            <c:numRef>
              <c:f>Graph!$B$294:$B$554</c:f>
              <c:numCache>
                <c:formatCode>General</c:formatCode>
                <c:ptCount val="261"/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0-4136-A906-9F1277B9105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Graph!$A$293:$A$555</c:f>
              <c:numCache>
                <c:formatCode>General</c:formatCode>
                <c:ptCount val="263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  <c:pt idx="110">
                  <c:v>402</c:v>
                </c:pt>
                <c:pt idx="111">
                  <c:v>403</c:v>
                </c:pt>
                <c:pt idx="112">
                  <c:v>404</c:v>
                </c:pt>
                <c:pt idx="113">
                  <c:v>405</c:v>
                </c:pt>
                <c:pt idx="114">
                  <c:v>406</c:v>
                </c:pt>
                <c:pt idx="115">
                  <c:v>407</c:v>
                </c:pt>
                <c:pt idx="116">
                  <c:v>408</c:v>
                </c:pt>
                <c:pt idx="117">
                  <c:v>409</c:v>
                </c:pt>
                <c:pt idx="118">
                  <c:v>410</c:v>
                </c:pt>
                <c:pt idx="119">
                  <c:v>411</c:v>
                </c:pt>
                <c:pt idx="120">
                  <c:v>412</c:v>
                </c:pt>
                <c:pt idx="121">
                  <c:v>413</c:v>
                </c:pt>
                <c:pt idx="122">
                  <c:v>414</c:v>
                </c:pt>
                <c:pt idx="123">
                  <c:v>415</c:v>
                </c:pt>
                <c:pt idx="124">
                  <c:v>416</c:v>
                </c:pt>
                <c:pt idx="125">
                  <c:v>417</c:v>
                </c:pt>
                <c:pt idx="126">
                  <c:v>418</c:v>
                </c:pt>
                <c:pt idx="127">
                  <c:v>419</c:v>
                </c:pt>
                <c:pt idx="128">
                  <c:v>420</c:v>
                </c:pt>
                <c:pt idx="129">
                  <c:v>421</c:v>
                </c:pt>
                <c:pt idx="130">
                  <c:v>422</c:v>
                </c:pt>
                <c:pt idx="131">
                  <c:v>423</c:v>
                </c:pt>
                <c:pt idx="132">
                  <c:v>424</c:v>
                </c:pt>
                <c:pt idx="133">
                  <c:v>425</c:v>
                </c:pt>
                <c:pt idx="134">
                  <c:v>426</c:v>
                </c:pt>
                <c:pt idx="135">
                  <c:v>427</c:v>
                </c:pt>
                <c:pt idx="136">
                  <c:v>428</c:v>
                </c:pt>
                <c:pt idx="137">
                  <c:v>429</c:v>
                </c:pt>
                <c:pt idx="138">
                  <c:v>430</c:v>
                </c:pt>
                <c:pt idx="139">
                  <c:v>431</c:v>
                </c:pt>
                <c:pt idx="140">
                  <c:v>432</c:v>
                </c:pt>
                <c:pt idx="141">
                  <c:v>433</c:v>
                </c:pt>
                <c:pt idx="142">
                  <c:v>434</c:v>
                </c:pt>
                <c:pt idx="143">
                  <c:v>435</c:v>
                </c:pt>
                <c:pt idx="144">
                  <c:v>436</c:v>
                </c:pt>
                <c:pt idx="145">
                  <c:v>437</c:v>
                </c:pt>
                <c:pt idx="146">
                  <c:v>438</c:v>
                </c:pt>
                <c:pt idx="147">
                  <c:v>439</c:v>
                </c:pt>
                <c:pt idx="148">
                  <c:v>440</c:v>
                </c:pt>
                <c:pt idx="149">
                  <c:v>441</c:v>
                </c:pt>
                <c:pt idx="150">
                  <c:v>442</c:v>
                </c:pt>
                <c:pt idx="151">
                  <c:v>443</c:v>
                </c:pt>
                <c:pt idx="152">
                  <c:v>444</c:v>
                </c:pt>
                <c:pt idx="153">
                  <c:v>445</c:v>
                </c:pt>
                <c:pt idx="154">
                  <c:v>446</c:v>
                </c:pt>
                <c:pt idx="155">
                  <c:v>447</c:v>
                </c:pt>
                <c:pt idx="156">
                  <c:v>448</c:v>
                </c:pt>
                <c:pt idx="157">
                  <c:v>449</c:v>
                </c:pt>
                <c:pt idx="158">
                  <c:v>450</c:v>
                </c:pt>
                <c:pt idx="159">
                  <c:v>451</c:v>
                </c:pt>
                <c:pt idx="160">
                  <c:v>452</c:v>
                </c:pt>
                <c:pt idx="161">
                  <c:v>453</c:v>
                </c:pt>
                <c:pt idx="162">
                  <c:v>454</c:v>
                </c:pt>
                <c:pt idx="163">
                  <c:v>455</c:v>
                </c:pt>
                <c:pt idx="164">
                  <c:v>456</c:v>
                </c:pt>
                <c:pt idx="165">
                  <c:v>457</c:v>
                </c:pt>
                <c:pt idx="166">
                  <c:v>458</c:v>
                </c:pt>
                <c:pt idx="167">
                  <c:v>459</c:v>
                </c:pt>
                <c:pt idx="168">
                  <c:v>460</c:v>
                </c:pt>
                <c:pt idx="169">
                  <c:v>461</c:v>
                </c:pt>
                <c:pt idx="170">
                  <c:v>462</c:v>
                </c:pt>
                <c:pt idx="171">
                  <c:v>463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475</c:v>
                </c:pt>
                <c:pt idx="184">
                  <c:v>476</c:v>
                </c:pt>
                <c:pt idx="185">
                  <c:v>477</c:v>
                </c:pt>
                <c:pt idx="186">
                  <c:v>478</c:v>
                </c:pt>
                <c:pt idx="187">
                  <c:v>479</c:v>
                </c:pt>
                <c:pt idx="188">
                  <c:v>480</c:v>
                </c:pt>
                <c:pt idx="189">
                  <c:v>481</c:v>
                </c:pt>
                <c:pt idx="190">
                  <c:v>482</c:v>
                </c:pt>
                <c:pt idx="191">
                  <c:v>483</c:v>
                </c:pt>
                <c:pt idx="192">
                  <c:v>484</c:v>
                </c:pt>
                <c:pt idx="193">
                  <c:v>485</c:v>
                </c:pt>
                <c:pt idx="194">
                  <c:v>486</c:v>
                </c:pt>
                <c:pt idx="195">
                  <c:v>487</c:v>
                </c:pt>
                <c:pt idx="196">
                  <c:v>488</c:v>
                </c:pt>
                <c:pt idx="197">
                  <c:v>489</c:v>
                </c:pt>
                <c:pt idx="198">
                  <c:v>490</c:v>
                </c:pt>
                <c:pt idx="199">
                  <c:v>491</c:v>
                </c:pt>
                <c:pt idx="200">
                  <c:v>492</c:v>
                </c:pt>
                <c:pt idx="201">
                  <c:v>493</c:v>
                </c:pt>
                <c:pt idx="202">
                  <c:v>494</c:v>
                </c:pt>
                <c:pt idx="203">
                  <c:v>495</c:v>
                </c:pt>
                <c:pt idx="204">
                  <c:v>496</c:v>
                </c:pt>
                <c:pt idx="205">
                  <c:v>497</c:v>
                </c:pt>
                <c:pt idx="206">
                  <c:v>498</c:v>
                </c:pt>
                <c:pt idx="207">
                  <c:v>499</c:v>
                </c:pt>
                <c:pt idx="208">
                  <c:v>500</c:v>
                </c:pt>
                <c:pt idx="209">
                  <c:v>501</c:v>
                </c:pt>
                <c:pt idx="210">
                  <c:v>502</c:v>
                </c:pt>
                <c:pt idx="211">
                  <c:v>503</c:v>
                </c:pt>
                <c:pt idx="212">
                  <c:v>504</c:v>
                </c:pt>
                <c:pt idx="213">
                  <c:v>505</c:v>
                </c:pt>
                <c:pt idx="214">
                  <c:v>506</c:v>
                </c:pt>
                <c:pt idx="215">
                  <c:v>507</c:v>
                </c:pt>
                <c:pt idx="216">
                  <c:v>508</c:v>
                </c:pt>
                <c:pt idx="217">
                  <c:v>509</c:v>
                </c:pt>
                <c:pt idx="218">
                  <c:v>510</c:v>
                </c:pt>
                <c:pt idx="219">
                  <c:v>511</c:v>
                </c:pt>
                <c:pt idx="220">
                  <c:v>512</c:v>
                </c:pt>
                <c:pt idx="221">
                  <c:v>513</c:v>
                </c:pt>
                <c:pt idx="222">
                  <c:v>514</c:v>
                </c:pt>
                <c:pt idx="223">
                  <c:v>515</c:v>
                </c:pt>
                <c:pt idx="224">
                  <c:v>516</c:v>
                </c:pt>
                <c:pt idx="225">
                  <c:v>517</c:v>
                </c:pt>
                <c:pt idx="226">
                  <c:v>518</c:v>
                </c:pt>
                <c:pt idx="227">
                  <c:v>519</c:v>
                </c:pt>
                <c:pt idx="228">
                  <c:v>520</c:v>
                </c:pt>
                <c:pt idx="229">
                  <c:v>521</c:v>
                </c:pt>
                <c:pt idx="230">
                  <c:v>522</c:v>
                </c:pt>
                <c:pt idx="231">
                  <c:v>523</c:v>
                </c:pt>
                <c:pt idx="232">
                  <c:v>524</c:v>
                </c:pt>
                <c:pt idx="233">
                  <c:v>525</c:v>
                </c:pt>
                <c:pt idx="234">
                  <c:v>526</c:v>
                </c:pt>
                <c:pt idx="235">
                  <c:v>527</c:v>
                </c:pt>
                <c:pt idx="236">
                  <c:v>528</c:v>
                </c:pt>
                <c:pt idx="237">
                  <c:v>529</c:v>
                </c:pt>
                <c:pt idx="238">
                  <c:v>530</c:v>
                </c:pt>
                <c:pt idx="239">
                  <c:v>531</c:v>
                </c:pt>
                <c:pt idx="240">
                  <c:v>532</c:v>
                </c:pt>
                <c:pt idx="241">
                  <c:v>533</c:v>
                </c:pt>
                <c:pt idx="242">
                  <c:v>534</c:v>
                </c:pt>
                <c:pt idx="243">
                  <c:v>535</c:v>
                </c:pt>
                <c:pt idx="244">
                  <c:v>536</c:v>
                </c:pt>
                <c:pt idx="245">
                  <c:v>537</c:v>
                </c:pt>
                <c:pt idx="246">
                  <c:v>538</c:v>
                </c:pt>
                <c:pt idx="247">
                  <c:v>539</c:v>
                </c:pt>
                <c:pt idx="248">
                  <c:v>540</c:v>
                </c:pt>
                <c:pt idx="249">
                  <c:v>541</c:v>
                </c:pt>
                <c:pt idx="250">
                  <c:v>542</c:v>
                </c:pt>
                <c:pt idx="251">
                  <c:v>543</c:v>
                </c:pt>
                <c:pt idx="252">
                  <c:v>544</c:v>
                </c:pt>
                <c:pt idx="253">
                  <c:v>545</c:v>
                </c:pt>
                <c:pt idx="254">
                  <c:v>546</c:v>
                </c:pt>
                <c:pt idx="255">
                  <c:v>547</c:v>
                </c:pt>
                <c:pt idx="256">
                  <c:v>548</c:v>
                </c:pt>
                <c:pt idx="257">
                  <c:v>549</c:v>
                </c:pt>
                <c:pt idx="258">
                  <c:v>550</c:v>
                </c:pt>
                <c:pt idx="259">
                  <c:v>551</c:v>
                </c:pt>
                <c:pt idx="260">
                  <c:v>552</c:v>
                </c:pt>
                <c:pt idx="261">
                  <c:v>553</c:v>
                </c:pt>
                <c:pt idx="262">
                  <c:v>554</c:v>
                </c:pt>
              </c:numCache>
            </c:numRef>
          </c:xVal>
          <c:yVal>
            <c:numRef>
              <c:f>Graph!$C$294:$C$554</c:f>
              <c:numCache>
                <c:formatCode>General</c:formatCode>
                <c:ptCount val="261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A0-4136-A906-9F1277B9105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Graph!$A$293:$A$555</c:f>
              <c:numCache>
                <c:formatCode>General</c:formatCode>
                <c:ptCount val="263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  <c:pt idx="110">
                  <c:v>402</c:v>
                </c:pt>
                <c:pt idx="111">
                  <c:v>403</c:v>
                </c:pt>
                <c:pt idx="112">
                  <c:v>404</c:v>
                </c:pt>
                <c:pt idx="113">
                  <c:v>405</c:v>
                </c:pt>
                <c:pt idx="114">
                  <c:v>406</c:v>
                </c:pt>
                <c:pt idx="115">
                  <c:v>407</c:v>
                </c:pt>
                <c:pt idx="116">
                  <c:v>408</c:v>
                </c:pt>
                <c:pt idx="117">
                  <c:v>409</c:v>
                </c:pt>
                <c:pt idx="118">
                  <c:v>410</c:v>
                </c:pt>
                <c:pt idx="119">
                  <c:v>411</c:v>
                </c:pt>
                <c:pt idx="120">
                  <c:v>412</c:v>
                </c:pt>
                <c:pt idx="121">
                  <c:v>413</c:v>
                </c:pt>
                <c:pt idx="122">
                  <c:v>414</c:v>
                </c:pt>
                <c:pt idx="123">
                  <c:v>415</c:v>
                </c:pt>
                <c:pt idx="124">
                  <c:v>416</c:v>
                </c:pt>
                <c:pt idx="125">
                  <c:v>417</c:v>
                </c:pt>
                <c:pt idx="126">
                  <c:v>418</c:v>
                </c:pt>
                <c:pt idx="127">
                  <c:v>419</c:v>
                </c:pt>
                <c:pt idx="128">
                  <c:v>420</c:v>
                </c:pt>
                <c:pt idx="129">
                  <c:v>421</c:v>
                </c:pt>
                <c:pt idx="130">
                  <c:v>422</c:v>
                </c:pt>
                <c:pt idx="131">
                  <c:v>423</c:v>
                </c:pt>
                <c:pt idx="132">
                  <c:v>424</c:v>
                </c:pt>
                <c:pt idx="133">
                  <c:v>425</c:v>
                </c:pt>
                <c:pt idx="134">
                  <c:v>426</c:v>
                </c:pt>
                <c:pt idx="135">
                  <c:v>427</c:v>
                </c:pt>
                <c:pt idx="136">
                  <c:v>428</c:v>
                </c:pt>
                <c:pt idx="137">
                  <c:v>429</c:v>
                </c:pt>
                <c:pt idx="138">
                  <c:v>430</c:v>
                </c:pt>
                <c:pt idx="139">
                  <c:v>431</c:v>
                </c:pt>
                <c:pt idx="140">
                  <c:v>432</c:v>
                </c:pt>
                <c:pt idx="141">
                  <c:v>433</c:v>
                </c:pt>
                <c:pt idx="142">
                  <c:v>434</c:v>
                </c:pt>
                <c:pt idx="143">
                  <c:v>435</c:v>
                </c:pt>
                <c:pt idx="144">
                  <c:v>436</c:v>
                </c:pt>
                <c:pt idx="145">
                  <c:v>437</c:v>
                </c:pt>
                <c:pt idx="146">
                  <c:v>438</c:v>
                </c:pt>
                <c:pt idx="147">
                  <c:v>439</c:v>
                </c:pt>
                <c:pt idx="148">
                  <c:v>440</c:v>
                </c:pt>
                <c:pt idx="149">
                  <c:v>441</c:v>
                </c:pt>
                <c:pt idx="150">
                  <c:v>442</c:v>
                </c:pt>
                <c:pt idx="151">
                  <c:v>443</c:v>
                </c:pt>
                <c:pt idx="152">
                  <c:v>444</c:v>
                </c:pt>
                <c:pt idx="153">
                  <c:v>445</c:v>
                </c:pt>
                <c:pt idx="154">
                  <c:v>446</c:v>
                </c:pt>
                <c:pt idx="155">
                  <c:v>447</c:v>
                </c:pt>
                <c:pt idx="156">
                  <c:v>448</c:v>
                </c:pt>
                <c:pt idx="157">
                  <c:v>449</c:v>
                </c:pt>
                <c:pt idx="158">
                  <c:v>450</c:v>
                </c:pt>
                <c:pt idx="159">
                  <c:v>451</c:v>
                </c:pt>
                <c:pt idx="160">
                  <c:v>452</c:v>
                </c:pt>
                <c:pt idx="161">
                  <c:v>453</c:v>
                </c:pt>
                <c:pt idx="162">
                  <c:v>454</c:v>
                </c:pt>
                <c:pt idx="163">
                  <c:v>455</c:v>
                </c:pt>
                <c:pt idx="164">
                  <c:v>456</c:v>
                </c:pt>
                <c:pt idx="165">
                  <c:v>457</c:v>
                </c:pt>
                <c:pt idx="166">
                  <c:v>458</c:v>
                </c:pt>
                <c:pt idx="167">
                  <c:v>459</c:v>
                </c:pt>
                <c:pt idx="168">
                  <c:v>460</c:v>
                </c:pt>
                <c:pt idx="169">
                  <c:v>461</c:v>
                </c:pt>
                <c:pt idx="170">
                  <c:v>462</c:v>
                </c:pt>
                <c:pt idx="171">
                  <c:v>463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475</c:v>
                </c:pt>
                <c:pt idx="184">
                  <c:v>476</c:v>
                </c:pt>
                <c:pt idx="185">
                  <c:v>477</c:v>
                </c:pt>
                <c:pt idx="186">
                  <c:v>478</c:v>
                </c:pt>
                <c:pt idx="187">
                  <c:v>479</c:v>
                </c:pt>
                <c:pt idx="188">
                  <c:v>480</c:v>
                </c:pt>
                <c:pt idx="189">
                  <c:v>481</c:v>
                </c:pt>
                <c:pt idx="190">
                  <c:v>482</c:v>
                </c:pt>
                <c:pt idx="191">
                  <c:v>483</c:v>
                </c:pt>
                <c:pt idx="192">
                  <c:v>484</c:v>
                </c:pt>
                <c:pt idx="193">
                  <c:v>485</c:v>
                </c:pt>
                <c:pt idx="194">
                  <c:v>486</c:v>
                </c:pt>
                <c:pt idx="195">
                  <c:v>487</c:v>
                </c:pt>
                <c:pt idx="196">
                  <c:v>488</c:v>
                </c:pt>
                <c:pt idx="197">
                  <c:v>489</c:v>
                </c:pt>
                <c:pt idx="198">
                  <c:v>490</c:v>
                </c:pt>
                <c:pt idx="199">
                  <c:v>491</c:v>
                </c:pt>
                <c:pt idx="200">
                  <c:v>492</c:v>
                </c:pt>
                <c:pt idx="201">
                  <c:v>493</c:v>
                </c:pt>
                <c:pt idx="202">
                  <c:v>494</c:v>
                </c:pt>
                <c:pt idx="203">
                  <c:v>495</c:v>
                </c:pt>
                <c:pt idx="204">
                  <c:v>496</c:v>
                </c:pt>
                <c:pt idx="205">
                  <c:v>497</c:v>
                </c:pt>
                <c:pt idx="206">
                  <c:v>498</c:v>
                </c:pt>
                <c:pt idx="207">
                  <c:v>499</c:v>
                </c:pt>
                <c:pt idx="208">
                  <c:v>500</c:v>
                </c:pt>
                <c:pt idx="209">
                  <c:v>501</c:v>
                </c:pt>
                <c:pt idx="210">
                  <c:v>502</c:v>
                </c:pt>
                <c:pt idx="211">
                  <c:v>503</c:v>
                </c:pt>
                <c:pt idx="212">
                  <c:v>504</c:v>
                </c:pt>
                <c:pt idx="213">
                  <c:v>505</c:v>
                </c:pt>
                <c:pt idx="214">
                  <c:v>506</c:v>
                </c:pt>
                <c:pt idx="215">
                  <c:v>507</c:v>
                </c:pt>
                <c:pt idx="216">
                  <c:v>508</c:v>
                </c:pt>
                <c:pt idx="217">
                  <c:v>509</c:v>
                </c:pt>
                <c:pt idx="218">
                  <c:v>510</c:v>
                </c:pt>
                <c:pt idx="219">
                  <c:v>511</c:v>
                </c:pt>
                <c:pt idx="220">
                  <c:v>512</c:v>
                </c:pt>
                <c:pt idx="221">
                  <c:v>513</c:v>
                </c:pt>
                <c:pt idx="222">
                  <c:v>514</c:v>
                </c:pt>
                <c:pt idx="223">
                  <c:v>515</c:v>
                </c:pt>
                <c:pt idx="224">
                  <c:v>516</c:v>
                </c:pt>
                <c:pt idx="225">
                  <c:v>517</c:v>
                </c:pt>
                <c:pt idx="226">
                  <c:v>518</c:v>
                </c:pt>
                <c:pt idx="227">
                  <c:v>519</c:v>
                </c:pt>
                <c:pt idx="228">
                  <c:v>520</c:v>
                </c:pt>
                <c:pt idx="229">
                  <c:v>521</c:v>
                </c:pt>
                <c:pt idx="230">
                  <c:v>522</c:v>
                </c:pt>
                <c:pt idx="231">
                  <c:v>523</c:v>
                </c:pt>
                <c:pt idx="232">
                  <c:v>524</c:v>
                </c:pt>
                <c:pt idx="233">
                  <c:v>525</c:v>
                </c:pt>
                <c:pt idx="234">
                  <c:v>526</c:v>
                </c:pt>
                <c:pt idx="235">
                  <c:v>527</c:v>
                </c:pt>
                <c:pt idx="236">
                  <c:v>528</c:v>
                </c:pt>
                <c:pt idx="237">
                  <c:v>529</c:v>
                </c:pt>
                <c:pt idx="238">
                  <c:v>530</c:v>
                </c:pt>
                <c:pt idx="239">
                  <c:v>531</c:v>
                </c:pt>
                <c:pt idx="240">
                  <c:v>532</c:v>
                </c:pt>
                <c:pt idx="241">
                  <c:v>533</c:v>
                </c:pt>
                <c:pt idx="242">
                  <c:v>534</c:v>
                </c:pt>
                <c:pt idx="243">
                  <c:v>535</c:v>
                </c:pt>
                <c:pt idx="244">
                  <c:v>536</c:v>
                </c:pt>
                <c:pt idx="245">
                  <c:v>537</c:v>
                </c:pt>
                <c:pt idx="246">
                  <c:v>538</c:v>
                </c:pt>
                <c:pt idx="247">
                  <c:v>539</c:v>
                </c:pt>
                <c:pt idx="248">
                  <c:v>540</c:v>
                </c:pt>
                <c:pt idx="249">
                  <c:v>541</c:v>
                </c:pt>
                <c:pt idx="250">
                  <c:v>542</c:v>
                </c:pt>
                <c:pt idx="251">
                  <c:v>543</c:v>
                </c:pt>
                <c:pt idx="252">
                  <c:v>544</c:v>
                </c:pt>
                <c:pt idx="253">
                  <c:v>545</c:v>
                </c:pt>
                <c:pt idx="254">
                  <c:v>546</c:v>
                </c:pt>
                <c:pt idx="255">
                  <c:v>547</c:v>
                </c:pt>
                <c:pt idx="256">
                  <c:v>548</c:v>
                </c:pt>
                <c:pt idx="257">
                  <c:v>549</c:v>
                </c:pt>
                <c:pt idx="258">
                  <c:v>550</c:v>
                </c:pt>
                <c:pt idx="259">
                  <c:v>551</c:v>
                </c:pt>
                <c:pt idx="260">
                  <c:v>552</c:v>
                </c:pt>
                <c:pt idx="261">
                  <c:v>553</c:v>
                </c:pt>
                <c:pt idx="262">
                  <c:v>554</c:v>
                </c:pt>
              </c:numCache>
            </c:numRef>
          </c:xVal>
          <c:yVal>
            <c:numRef>
              <c:f>Graph!$E$294:$E$554</c:f>
              <c:numCache>
                <c:formatCode>General</c:formatCode>
                <c:ptCount val="261"/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A0-4136-A906-9F1277B9105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Graph!$A$293:$A$555</c:f>
              <c:numCache>
                <c:formatCode>General</c:formatCode>
                <c:ptCount val="263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  <c:pt idx="110">
                  <c:v>402</c:v>
                </c:pt>
                <c:pt idx="111">
                  <c:v>403</c:v>
                </c:pt>
                <c:pt idx="112">
                  <c:v>404</c:v>
                </c:pt>
                <c:pt idx="113">
                  <c:v>405</c:v>
                </c:pt>
                <c:pt idx="114">
                  <c:v>406</c:v>
                </c:pt>
                <c:pt idx="115">
                  <c:v>407</c:v>
                </c:pt>
                <c:pt idx="116">
                  <c:v>408</c:v>
                </c:pt>
                <c:pt idx="117">
                  <c:v>409</c:v>
                </c:pt>
                <c:pt idx="118">
                  <c:v>410</c:v>
                </c:pt>
                <c:pt idx="119">
                  <c:v>411</c:v>
                </c:pt>
                <c:pt idx="120">
                  <c:v>412</c:v>
                </c:pt>
                <c:pt idx="121">
                  <c:v>413</c:v>
                </c:pt>
                <c:pt idx="122">
                  <c:v>414</c:v>
                </c:pt>
                <c:pt idx="123">
                  <c:v>415</c:v>
                </c:pt>
                <c:pt idx="124">
                  <c:v>416</c:v>
                </c:pt>
                <c:pt idx="125">
                  <c:v>417</c:v>
                </c:pt>
                <c:pt idx="126">
                  <c:v>418</c:v>
                </c:pt>
                <c:pt idx="127">
                  <c:v>419</c:v>
                </c:pt>
                <c:pt idx="128">
                  <c:v>420</c:v>
                </c:pt>
                <c:pt idx="129">
                  <c:v>421</c:v>
                </c:pt>
                <c:pt idx="130">
                  <c:v>422</c:v>
                </c:pt>
                <c:pt idx="131">
                  <c:v>423</c:v>
                </c:pt>
                <c:pt idx="132">
                  <c:v>424</c:v>
                </c:pt>
                <c:pt idx="133">
                  <c:v>425</c:v>
                </c:pt>
                <c:pt idx="134">
                  <c:v>426</c:v>
                </c:pt>
                <c:pt idx="135">
                  <c:v>427</c:v>
                </c:pt>
                <c:pt idx="136">
                  <c:v>428</c:v>
                </c:pt>
                <c:pt idx="137">
                  <c:v>429</c:v>
                </c:pt>
                <c:pt idx="138">
                  <c:v>430</c:v>
                </c:pt>
                <c:pt idx="139">
                  <c:v>431</c:v>
                </c:pt>
                <c:pt idx="140">
                  <c:v>432</c:v>
                </c:pt>
                <c:pt idx="141">
                  <c:v>433</c:v>
                </c:pt>
                <c:pt idx="142">
                  <c:v>434</c:v>
                </c:pt>
                <c:pt idx="143">
                  <c:v>435</c:v>
                </c:pt>
                <c:pt idx="144">
                  <c:v>436</c:v>
                </c:pt>
                <c:pt idx="145">
                  <c:v>437</c:v>
                </c:pt>
                <c:pt idx="146">
                  <c:v>438</c:v>
                </c:pt>
                <c:pt idx="147">
                  <c:v>439</c:v>
                </c:pt>
                <c:pt idx="148">
                  <c:v>440</c:v>
                </c:pt>
                <c:pt idx="149">
                  <c:v>441</c:v>
                </c:pt>
                <c:pt idx="150">
                  <c:v>442</c:v>
                </c:pt>
                <c:pt idx="151">
                  <c:v>443</c:v>
                </c:pt>
                <c:pt idx="152">
                  <c:v>444</c:v>
                </c:pt>
                <c:pt idx="153">
                  <c:v>445</c:v>
                </c:pt>
                <c:pt idx="154">
                  <c:v>446</c:v>
                </c:pt>
                <c:pt idx="155">
                  <c:v>447</c:v>
                </c:pt>
                <c:pt idx="156">
                  <c:v>448</c:v>
                </c:pt>
                <c:pt idx="157">
                  <c:v>449</c:v>
                </c:pt>
                <c:pt idx="158">
                  <c:v>450</c:v>
                </c:pt>
                <c:pt idx="159">
                  <c:v>451</c:v>
                </c:pt>
                <c:pt idx="160">
                  <c:v>452</c:v>
                </c:pt>
                <c:pt idx="161">
                  <c:v>453</c:v>
                </c:pt>
                <c:pt idx="162">
                  <c:v>454</c:v>
                </c:pt>
                <c:pt idx="163">
                  <c:v>455</c:v>
                </c:pt>
                <c:pt idx="164">
                  <c:v>456</c:v>
                </c:pt>
                <c:pt idx="165">
                  <c:v>457</c:v>
                </c:pt>
                <c:pt idx="166">
                  <c:v>458</c:v>
                </c:pt>
                <c:pt idx="167">
                  <c:v>459</c:v>
                </c:pt>
                <c:pt idx="168">
                  <c:v>460</c:v>
                </c:pt>
                <c:pt idx="169">
                  <c:v>461</c:v>
                </c:pt>
                <c:pt idx="170">
                  <c:v>462</c:v>
                </c:pt>
                <c:pt idx="171">
                  <c:v>463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475</c:v>
                </c:pt>
                <c:pt idx="184">
                  <c:v>476</c:v>
                </c:pt>
                <c:pt idx="185">
                  <c:v>477</c:v>
                </c:pt>
                <c:pt idx="186">
                  <c:v>478</c:v>
                </c:pt>
                <c:pt idx="187">
                  <c:v>479</c:v>
                </c:pt>
                <c:pt idx="188">
                  <c:v>480</c:v>
                </c:pt>
                <c:pt idx="189">
                  <c:v>481</c:v>
                </c:pt>
                <c:pt idx="190">
                  <c:v>482</c:v>
                </c:pt>
                <c:pt idx="191">
                  <c:v>483</c:v>
                </c:pt>
                <c:pt idx="192">
                  <c:v>484</c:v>
                </c:pt>
                <c:pt idx="193">
                  <c:v>485</c:v>
                </c:pt>
                <c:pt idx="194">
                  <c:v>486</c:v>
                </c:pt>
                <c:pt idx="195">
                  <c:v>487</c:v>
                </c:pt>
                <c:pt idx="196">
                  <c:v>488</c:v>
                </c:pt>
                <c:pt idx="197">
                  <c:v>489</c:v>
                </c:pt>
                <c:pt idx="198">
                  <c:v>490</c:v>
                </c:pt>
                <c:pt idx="199">
                  <c:v>491</c:v>
                </c:pt>
                <c:pt idx="200">
                  <c:v>492</c:v>
                </c:pt>
                <c:pt idx="201">
                  <c:v>493</c:v>
                </c:pt>
                <c:pt idx="202">
                  <c:v>494</c:v>
                </c:pt>
                <c:pt idx="203">
                  <c:v>495</c:v>
                </c:pt>
                <c:pt idx="204">
                  <c:v>496</c:v>
                </c:pt>
                <c:pt idx="205">
                  <c:v>497</c:v>
                </c:pt>
                <c:pt idx="206">
                  <c:v>498</c:v>
                </c:pt>
                <c:pt idx="207">
                  <c:v>499</c:v>
                </c:pt>
                <c:pt idx="208">
                  <c:v>500</c:v>
                </c:pt>
                <c:pt idx="209">
                  <c:v>501</c:v>
                </c:pt>
                <c:pt idx="210">
                  <c:v>502</c:v>
                </c:pt>
                <c:pt idx="211">
                  <c:v>503</c:v>
                </c:pt>
                <c:pt idx="212">
                  <c:v>504</c:v>
                </c:pt>
                <c:pt idx="213">
                  <c:v>505</c:v>
                </c:pt>
                <c:pt idx="214">
                  <c:v>506</c:v>
                </c:pt>
                <c:pt idx="215">
                  <c:v>507</c:v>
                </c:pt>
                <c:pt idx="216">
                  <c:v>508</c:v>
                </c:pt>
                <c:pt idx="217">
                  <c:v>509</c:v>
                </c:pt>
                <c:pt idx="218">
                  <c:v>510</c:v>
                </c:pt>
                <c:pt idx="219">
                  <c:v>511</c:v>
                </c:pt>
                <c:pt idx="220">
                  <c:v>512</c:v>
                </c:pt>
                <c:pt idx="221">
                  <c:v>513</c:v>
                </c:pt>
                <c:pt idx="222">
                  <c:v>514</c:v>
                </c:pt>
                <c:pt idx="223">
                  <c:v>515</c:v>
                </c:pt>
                <c:pt idx="224">
                  <c:v>516</c:v>
                </c:pt>
                <c:pt idx="225">
                  <c:v>517</c:v>
                </c:pt>
                <c:pt idx="226">
                  <c:v>518</c:v>
                </c:pt>
                <c:pt idx="227">
                  <c:v>519</c:v>
                </c:pt>
                <c:pt idx="228">
                  <c:v>520</c:v>
                </c:pt>
                <c:pt idx="229">
                  <c:v>521</c:v>
                </c:pt>
                <c:pt idx="230">
                  <c:v>522</c:v>
                </c:pt>
                <c:pt idx="231">
                  <c:v>523</c:v>
                </c:pt>
                <c:pt idx="232">
                  <c:v>524</c:v>
                </c:pt>
                <c:pt idx="233">
                  <c:v>525</c:v>
                </c:pt>
                <c:pt idx="234">
                  <c:v>526</c:v>
                </c:pt>
                <c:pt idx="235">
                  <c:v>527</c:v>
                </c:pt>
                <c:pt idx="236">
                  <c:v>528</c:v>
                </c:pt>
                <c:pt idx="237">
                  <c:v>529</c:v>
                </c:pt>
                <c:pt idx="238">
                  <c:v>530</c:v>
                </c:pt>
                <c:pt idx="239">
                  <c:v>531</c:v>
                </c:pt>
                <c:pt idx="240">
                  <c:v>532</c:v>
                </c:pt>
                <c:pt idx="241">
                  <c:v>533</c:v>
                </c:pt>
                <c:pt idx="242">
                  <c:v>534</c:v>
                </c:pt>
                <c:pt idx="243">
                  <c:v>535</c:v>
                </c:pt>
                <c:pt idx="244">
                  <c:v>536</c:v>
                </c:pt>
                <c:pt idx="245">
                  <c:v>537</c:v>
                </c:pt>
                <c:pt idx="246">
                  <c:v>538</c:v>
                </c:pt>
                <c:pt idx="247">
                  <c:v>539</c:v>
                </c:pt>
                <c:pt idx="248">
                  <c:v>540</c:v>
                </c:pt>
                <c:pt idx="249">
                  <c:v>541</c:v>
                </c:pt>
                <c:pt idx="250">
                  <c:v>542</c:v>
                </c:pt>
                <c:pt idx="251">
                  <c:v>543</c:v>
                </c:pt>
                <c:pt idx="252">
                  <c:v>544</c:v>
                </c:pt>
                <c:pt idx="253">
                  <c:v>545</c:v>
                </c:pt>
                <c:pt idx="254">
                  <c:v>546</c:v>
                </c:pt>
                <c:pt idx="255">
                  <c:v>547</c:v>
                </c:pt>
                <c:pt idx="256">
                  <c:v>548</c:v>
                </c:pt>
                <c:pt idx="257">
                  <c:v>549</c:v>
                </c:pt>
                <c:pt idx="258">
                  <c:v>550</c:v>
                </c:pt>
                <c:pt idx="259">
                  <c:v>551</c:v>
                </c:pt>
                <c:pt idx="260">
                  <c:v>552</c:v>
                </c:pt>
                <c:pt idx="261">
                  <c:v>553</c:v>
                </c:pt>
                <c:pt idx="262">
                  <c:v>554</c:v>
                </c:pt>
              </c:numCache>
            </c:numRef>
          </c:xVal>
          <c:yVal>
            <c:numRef>
              <c:f>Graph!$G$294:$G$554</c:f>
              <c:numCache>
                <c:formatCode>General</c:formatCode>
                <c:ptCount val="26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A0-4136-A906-9F1277B9105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Graph!$A$293:$A$555</c:f>
              <c:numCache>
                <c:formatCode>General</c:formatCode>
                <c:ptCount val="263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  <c:pt idx="110">
                  <c:v>402</c:v>
                </c:pt>
                <c:pt idx="111">
                  <c:v>403</c:v>
                </c:pt>
                <c:pt idx="112">
                  <c:v>404</c:v>
                </c:pt>
                <c:pt idx="113">
                  <c:v>405</c:v>
                </c:pt>
                <c:pt idx="114">
                  <c:v>406</c:v>
                </c:pt>
                <c:pt idx="115">
                  <c:v>407</c:v>
                </c:pt>
                <c:pt idx="116">
                  <c:v>408</c:v>
                </c:pt>
                <c:pt idx="117">
                  <c:v>409</c:v>
                </c:pt>
                <c:pt idx="118">
                  <c:v>410</c:v>
                </c:pt>
                <c:pt idx="119">
                  <c:v>411</c:v>
                </c:pt>
                <c:pt idx="120">
                  <c:v>412</c:v>
                </c:pt>
                <c:pt idx="121">
                  <c:v>413</c:v>
                </c:pt>
                <c:pt idx="122">
                  <c:v>414</c:v>
                </c:pt>
                <c:pt idx="123">
                  <c:v>415</c:v>
                </c:pt>
                <c:pt idx="124">
                  <c:v>416</c:v>
                </c:pt>
                <c:pt idx="125">
                  <c:v>417</c:v>
                </c:pt>
                <c:pt idx="126">
                  <c:v>418</c:v>
                </c:pt>
                <c:pt idx="127">
                  <c:v>419</c:v>
                </c:pt>
                <c:pt idx="128">
                  <c:v>420</c:v>
                </c:pt>
                <c:pt idx="129">
                  <c:v>421</c:v>
                </c:pt>
                <c:pt idx="130">
                  <c:v>422</c:v>
                </c:pt>
                <c:pt idx="131">
                  <c:v>423</c:v>
                </c:pt>
                <c:pt idx="132">
                  <c:v>424</c:v>
                </c:pt>
                <c:pt idx="133">
                  <c:v>425</c:v>
                </c:pt>
                <c:pt idx="134">
                  <c:v>426</c:v>
                </c:pt>
                <c:pt idx="135">
                  <c:v>427</c:v>
                </c:pt>
                <c:pt idx="136">
                  <c:v>428</c:v>
                </c:pt>
                <c:pt idx="137">
                  <c:v>429</c:v>
                </c:pt>
                <c:pt idx="138">
                  <c:v>430</c:v>
                </c:pt>
                <c:pt idx="139">
                  <c:v>431</c:v>
                </c:pt>
                <c:pt idx="140">
                  <c:v>432</c:v>
                </c:pt>
                <c:pt idx="141">
                  <c:v>433</c:v>
                </c:pt>
                <c:pt idx="142">
                  <c:v>434</c:v>
                </c:pt>
                <c:pt idx="143">
                  <c:v>435</c:v>
                </c:pt>
                <c:pt idx="144">
                  <c:v>436</c:v>
                </c:pt>
                <c:pt idx="145">
                  <c:v>437</c:v>
                </c:pt>
                <c:pt idx="146">
                  <c:v>438</c:v>
                </c:pt>
                <c:pt idx="147">
                  <c:v>439</c:v>
                </c:pt>
                <c:pt idx="148">
                  <c:v>440</c:v>
                </c:pt>
                <c:pt idx="149">
                  <c:v>441</c:v>
                </c:pt>
                <c:pt idx="150">
                  <c:v>442</c:v>
                </c:pt>
                <c:pt idx="151">
                  <c:v>443</c:v>
                </c:pt>
                <c:pt idx="152">
                  <c:v>444</c:v>
                </c:pt>
                <c:pt idx="153">
                  <c:v>445</c:v>
                </c:pt>
                <c:pt idx="154">
                  <c:v>446</c:v>
                </c:pt>
                <c:pt idx="155">
                  <c:v>447</c:v>
                </c:pt>
                <c:pt idx="156">
                  <c:v>448</c:v>
                </c:pt>
                <c:pt idx="157">
                  <c:v>449</c:v>
                </c:pt>
                <c:pt idx="158">
                  <c:v>450</c:v>
                </c:pt>
                <c:pt idx="159">
                  <c:v>451</c:v>
                </c:pt>
                <c:pt idx="160">
                  <c:v>452</c:v>
                </c:pt>
                <c:pt idx="161">
                  <c:v>453</c:v>
                </c:pt>
                <c:pt idx="162">
                  <c:v>454</c:v>
                </c:pt>
                <c:pt idx="163">
                  <c:v>455</c:v>
                </c:pt>
                <c:pt idx="164">
                  <c:v>456</c:v>
                </c:pt>
                <c:pt idx="165">
                  <c:v>457</c:v>
                </c:pt>
                <c:pt idx="166">
                  <c:v>458</c:v>
                </c:pt>
                <c:pt idx="167">
                  <c:v>459</c:v>
                </c:pt>
                <c:pt idx="168">
                  <c:v>460</c:v>
                </c:pt>
                <c:pt idx="169">
                  <c:v>461</c:v>
                </c:pt>
                <c:pt idx="170">
                  <c:v>462</c:v>
                </c:pt>
                <c:pt idx="171">
                  <c:v>463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475</c:v>
                </c:pt>
                <c:pt idx="184">
                  <c:v>476</c:v>
                </c:pt>
                <c:pt idx="185">
                  <c:v>477</c:v>
                </c:pt>
                <c:pt idx="186">
                  <c:v>478</c:v>
                </c:pt>
                <c:pt idx="187">
                  <c:v>479</c:v>
                </c:pt>
                <c:pt idx="188">
                  <c:v>480</c:v>
                </c:pt>
                <c:pt idx="189">
                  <c:v>481</c:v>
                </c:pt>
                <c:pt idx="190">
                  <c:v>482</c:v>
                </c:pt>
                <c:pt idx="191">
                  <c:v>483</c:v>
                </c:pt>
                <c:pt idx="192">
                  <c:v>484</c:v>
                </c:pt>
                <c:pt idx="193">
                  <c:v>485</c:v>
                </c:pt>
                <c:pt idx="194">
                  <c:v>486</c:v>
                </c:pt>
                <c:pt idx="195">
                  <c:v>487</c:v>
                </c:pt>
                <c:pt idx="196">
                  <c:v>488</c:v>
                </c:pt>
                <c:pt idx="197">
                  <c:v>489</c:v>
                </c:pt>
                <c:pt idx="198">
                  <c:v>490</c:v>
                </c:pt>
                <c:pt idx="199">
                  <c:v>491</c:v>
                </c:pt>
                <c:pt idx="200">
                  <c:v>492</c:v>
                </c:pt>
                <c:pt idx="201">
                  <c:v>493</c:v>
                </c:pt>
                <c:pt idx="202">
                  <c:v>494</c:v>
                </c:pt>
                <c:pt idx="203">
                  <c:v>495</c:v>
                </c:pt>
                <c:pt idx="204">
                  <c:v>496</c:v>
                </c:pt>
                <c:pt idx="205">
                  <c:v>497</c:v>
                </c:pt>
                <c:pt idx="206">
                  <c:v>498</c:v>
                </c:pt>
                <c:pt idx="207">
                  <c:v>499</c:v>
                </c:pt>
                <c:pt idx="208">
                  <c:v>500</c:v>
                </c:pt>
                <c:pt idx="209">
                  <c:v>501</c:v>
                </c:pt>
                <c:pt idx="210">
                  <c:v>502</c:v>
                </c:pt>
                <c:pt idx="211">
                  <c:v>503</c:v>
                </c:pt>
                <c:pt idx="212">
                  <c:v>504</c:v>
                </c:pt>
                <c:pt idx="213">
                  <c:v>505</c:v>
                </c:pt>
                <c:pt idx="214">
                  <c:v>506</c:v>
                </c:pt>
                <c:pt idx="215">
                  <c:v>507</c:v>
                </c:pt>
                <c:pt idx="216">
                  <c:v>508</c:v>
                </c:pt>
                <c:pt idx="217">
                  <c:v>509</c:v>
                </c:pt>
                <c:pt idx="218">
                  <c:v>510</c:v>
                </c:pt>
                <c:pt idx="219">
                  <c:v>511</c:v>
                </c:pt>
                <c:pt idx="220">
                  <c:v>512</c:v>
                </c:pt>
                <c:pt idx="221">
                  <c:v>513</c:v>
                </c:pt>
                <c:pt idx="222">
                  <c:v>514</c:v>
                </c:pt>
                <c:pt idx="223">
                  <c:v>515</c:v>
                </c:pt>
                <c:pt idx="224">
                  <c:v>516</c:v>
                </c:pt>
                <c:pt idx="225">
                  <c:v>517</c:v>
                </c:pt>
                <c:pt idx="226">
                  <c:v>518</c:v>
                </c:pt>
                <c:pt idx="227">
                  <c:v>519</c:v>
                </c:pt>
                <c:pt idx="228">
                  <c:v>520</c:v>
                </c:pt>
                <c:pt idx="229">
                  <c:v>521</c:v>
                </c:pt>
                <c:pt idx="230">
                  <c:v>522</c:v>
                </c:pt>
                <c:pt idx="231">
                  <c:v>523</c:v>
                </c:pt>
                <c:pt idx="232">
                  <c:v>524</c:v>
                </c:pt>
                <c:pt idx="233">
                  <c:v>525</c:v>
                </c:pt>
                <c:pt idx="234">
                  <c:v>526</c:v>
                </c:pt>
                <c:pt idx="235">
                  <c:v>527</c:v>
                </c:pt>
                <c:pt idx="236">
                  <c:v>528</c:v>
                </c:pt>
                <c:pt idx="237">
                  <c:v>529</c:v>
                </c:pt>
                <c:pt idx="238">
                  <c:v>530</c:v>
                </c:pt>
                <c:pt idx="239">
                  <c:v>531</c:v>
                </c:pt>
                <c:pt idx="240">
                  <c:v>532</c:v>
                </c:pt>
                <c:pt idx="241">
                  <c:v>533</c:v>
                </c:pt>
                <c:pt idx="242">
                  <c:v>534</c:v>
                </c:pt>
                <c:pt idx="243">
                  <c:v>535</c:v>
                </c:pt>
                <c:pt idx="244">
                  <c:v>536</c:v>
                </c:pt>
                <c:pt idx="245">
                  <c:v>537</c:v>
                </c:pt>
                <c:pt idx="246">
                  <c:v>538</c:v>
                </c:pt>
                <c:pt idx="247">
                  <c:v>539</c:v>
                </c:pt>
                <c:pt idx="248">
                  <c:v>540</c:v>
                </c:pt>
                <c:pt idx="249">
                  <c:v>541</c:v>
                </c:pt>
                <c:pt idx="250">
                  <c:v>542</c:v>
                </c:pt>
                <c:pt idx="251">
                  <c:v>543</c:v>
                </c:pt>
                <c:pt idx="252">
                  <c:v>544</c:v>
                </c:pt>
                <c:pt idx="253">
                  <c:v>545</c:v>
                </c:pt>
                <c:pt idx="254">
                  <c:v>546</c:v>
                </c:pt>
                <c:pt idx="255">
                  <c:v>547</c:v>
                </c:pt>
                <c:pt idx="256">
                  <c:v>548</c:v>
                </c:pt>
                <c:pt idx="257">
                  <c:v>549</c:v>
                </c:pt>
                <c:pt idx="258">
                  <c:v>550</c:v>
                </c:pt>
                <c:pt idx="259">
                  <c:v>551</c:v>
                </c:pt>
                <c:pt idx="260">
                  <c:v>552</c:v>
                </c:pt>
                <c:pt idx="261">
                  <c:v>553</c:v>
                </c:pt>
                <c:pt idx="262">
                  <c:v>554</c:v>
                </c:pt>
              </c:numCache>
            </c:numRef>
          </c:xVal>
          <c:yVal>
            <c:numRef>
              <c:f>Graph!$H$294:$H$554</c:f>
              <c:numCache>
                <c:formatCode>General</c:formatCode>
                <c:ptCount val="26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A0-4136-A906-9F1277B91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10832"/>
        <c:axId val="642812752"/>
      </c:scatterChart>
      <c:valAx>
        <c:axId val="642810832"/>
        <c:scaling>
          <c:orientation val="minMax"/>
          <c:max val="554"/>
          <c:min val="292"/>
        </c:scaling>
        <c:delete val="0"/>
        <c:axPos val="b"/>
        <c:numFmt formatCode="General" sourceLinked="1"/>
        <c:majorTickMark val="out"/>
        <c:minorTickMark val="none"/>
        <c:tickLblPos val="nextTo"/>
        <c:crossAx val="642812752"/>
        <c:crosses val="autoZero"/>
        <c:crossBetween val="midCat"/>
      </c:valAx>
      <c:valAx>
        <c:axId val="64281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28108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Graph!$A$557:$A$888</c:f>
              <c:numCache>
                <c:formatCode>General</c:formatCode>
                <c:ptCount val="332"/>
                <c:pt idx="0">
                  <c:v>556</c:v>
                </c:pt>
                <c:pt idx="1">
                  <c:v>557</c:v>
                </c:pt>
                <c:pt idx="2">
                  <c:v>558</c:v>
                </c:pt>
                <c:pt idx="3">
                  <c:v>559</c:v>
                </c:pt>
                <c:pt idx="4">
                  <c:v>560</c:v>
                </c:pt>
                <c:pt idx="5">
                  <c:v>561</c:v>
                </c:pt>
                <c:pt idx="6">
                  <c:v>562</c:v>
                </c:pt>
                <c:pt idx="7">
                  <c:v>563</c:v>
                </c:pt>
                <c:pt idx="8">
                  <c:v>564</c:v>
                </c:pt>
                <c:pt idx="9">
                  <c:v>565</c:v>
                </c:pt>
                <c:pt idx="10">
                  <c:v>566</c:v>
                </c:pt>
                <c:pt idx="11">
                  <c:v>567</c:v>
                </c:pt>
                <c:pt idx="12">
                  <c:v>568</c:v>
                </c:pt>
                <c:pt idx="13">
                  <c:v>569</c:v>
                </c:pt>
                <c:pt idx="14">
                  <c:v>570</c:v>
                </c:pt>
                <c:pt idx="15">
                  <c:v>571</c:v>
                </c:pt>
                <c:pt idx="16">
                  <c:v>572</c:v>
                </c:pt>
                <c:pt idx="17">
                  <c:v>573</c:v>
                </c:pt>
                <c:pt idx="18">
                  <c:v>574</c:v>
                </c:pt>
                <c:pt idx="19">
                  <c:v>575</c:v>
                </c:pt>
                <c:pt idx="20">
                  <c:v>576</c:v>
                </c:pt>
                <c:pt idx="21">
                  <c:v>577</c:v>
                </c:pt>
                <c:pt idx="22">
                  <c:v>578</c:v>
                </c:pt>
                <c:pt idx="23">
                  <c:v>579</c:v>
                </c:pt>
                <c:pt idx="24">
                  <c:v>580</c:v>
                </c:pt>
                <c:pt idx="25">
                  <c:v>581</c:v>
                </c:pt>
                <c:pt idx="26">
                  <c:v>582</c:v>
                </c:pt>
                <c:pt idx="27">
                  <c:v>583</c:v>
                </c:pt>
                <c:pt idx="28">
                  <c:v>584</c:v>
                </c:pt>
                <c:pt idx="29">
                  <c:v>585</c:v>
                </c:pt>
                <c:pt idx="30">
                  <c:v>586</c:v>
                </c:pt>
                <c:pt idx="31">
                  <c:v>587</c:v>
                </c:pt>
                <c:pt idx="32">
                  <c:v>588</c:v>
                </c:pt>
                <c:pt idx="33">
                  <c:v>589</c:v>
                </c:pt>
                <c:pt idx="34">
                  <c:v>590</c:v>
                </c:pt>
                <c:pt idx="35">
                  <c:v>591</c:v>
                </c:pt>
                <c:pt idx="36">
                  <c:v>592</c:v>
                </c:pt>
                <c:pt idx="37">
                  <c:v>593</c:v>
                </c:pt>
                <c:pt idx="38">
                  <c:v>594</c:v>
                </c:pt>
                <c:pt idx="39">
                  <c:v>595</c:v>
                </c:pt>
                <c:pt idx="40">
                  <c:v>596</c:v>
                </c:pt>
                <c:pt idx="41">
                  <c:v>597</c:v>
                </c:pt>
                <c:pt idx="42">
                  <c:v>598</c:v>
                </c:pt>
                <c:pt idx="43">
                  <c:v>599</c:v>
                </c:pt>
                <c:pt idx="44">
                  <c:v>600</c:v>
                </c:pt>
                <c:pt idx="45">
                  <c:v>601</c:v>
                </c:pt>
                <c:pt idx="46">
                  <c:v>602</c:v>
                </c:pt>
                <c:pt idx="47">
                  <c:v>603</c:v>
                </c:pt>
                <c:pt idx="48">
                  <c:v>604</c:v>
                </c:pt>
                <c:pt idx="49">
                  <c:v>605</c:v>
                </c:pt>
                <c:pt idx="50">
                  <c:v>606</c:v>
                </c:pt>
                <c:pt idx="51">
                  <c:v>607</c:v>
                </c:pt>
                <c:pt idx="52">
                  <c:v>608</c:v>
                </c:pt>
                <c:pt idx="53">
                  <c:v>609</c:v>
                </c:pt>
                <c:pt idx="54">
                  <c:v>610</c:v>
                </c:pt>
                <c:pt idx="55">
                  <c:v>611</c:v>
                </c:pt>
                <c:pt idx="56">
                  <c:v>612</c:v>
                </c:pt>
                <c:pt idx="57">
                  <c:v>613</c:v>
                </c:pt>
                <c:pt idx="58">
                  <c:v>614</c:v>
                </c:pt>
                <c:pt idx="59">
                  <c:v>615</c:v>
                </c:pt>
                <c:pt idx="60">
                  <c:v>616</c:v>
                </c:pt>
                <c:pt idx="61">
                  <c:v>617</c:v>
                </c:pt>
                <c:pt idx="62">
                  <c:v>618</c:v>
                </c:pt>
                <c:pt idx="63">
                  <c:v>619</c:v>
                </c:pt>
                <c:pt idx="64">
                  <c:v>620</c:v>
                </c:pt>
                <c:pt idx="65">
                  <c:v>621</c:v>
                </c:pt>
                <c:pt idx="66">
                  <c:v>622</c:v>
                </c:pt>
                <c:pt idx="67">
                  <c:v>623</c:v>
                </c:pt>
                <c:pt idx="68">
                  <c:v>624</c:v>
                </c:pt>
                <c:pt idx="69">
                  <c:v>625</c:v>
                </c:pt>
                <c:pt idx="70">
                  <c:v>626</c:v>
                </c:pt>
                <c:pt idx="71">
                  <c:v>627</c:v>
                </c:pt>
                <c:pt idx="72">
                  <c:v>628</c:v>
                </c:pt>
                <c:pt idx="73">
                  <c:v>629</c:v>
                </c:pt>
                <c:pt idx="74">
                  <c:v>630</c:v>
                </c:pt>
                <c:pt idx="75">
                  <c:v>631</c:v>
                </c:pt>
                <c:pt idx="76">
                  <c:v>632</c:v>
                </c:pt>
                <c:pt idx="77">
                  <c:v>633</c:v>
                </c:pt>
                <c:pt idx="78">
                  <c:v>634</c:v>
                </c:pt>
                <c:pt idx="79">
                  <c:v>635</c:v>
                </c:pt>
                <c:pt idx="80">
                  <c:v>636</c:v>
                </c:pt>
                <c:pt idx="81">
                  <c:v>637</c:v>
                </c:pt>
                <c:pt idx="82">
                  <c:v>638</c:v>
                </c:pt>
                <c:pt idx="83">
                  <c:v>639</c:v>
                </c:pt>
                <c:pt idx="84">
                  <c:v>640</c:v>
                </c:pt>
                <c:pt idx="85">
                  <c:v>641</c:v>
                </c:pt>
                <c:pt idx="86">
                  <c:v>642</c:v>
                </c:pt>
                <c:pt idx="87">
                  <c:v>643</c:v>
                </c:pt>
                <c:pt idx="88">
                  <c:v>644</c:v>
                </c:pt>
                <c:pt idx="89">
                  <c:v>645</c:v>
                </c:pt>
                <c:pt idx="90">
                  <c:v>646</c:v>
                </c:pt>
                <c:pt idx="91">
                  <c:v>647</c:v>
                </c:pt>
                <c:pt idx="92">
                  <c:v>648</c:v>
                </c:pt>
                <c:pt idx="93">
                  <c:v>649</c:v>
                </c:pt>
                <c:pt idx="94">
                  <c:v>650</c:v>
                </c:pt>
                <c:pt idx="95">
                  <c:v>651</c:v>
                </c:pt>
                <c:pt idx="96">
                  <c:v>652</c:v>
                </c:pt>
                <c:pt idx="97">
                  <c:v>653</c:v>
                </c:pt>
                <c:pt idx="98">
                  <c:v>654</c:v>
                </c:pt>
                <c:pt idx="99">
                  <c:v>655</c:v>
                </c:pt>
                <c:pt idx="100">
                  <c:v>656</c:v>
                </c:pt>
                <c:pt idx="101">
                  <c:v>657</c:v>
                </c:pt>
                <c:pt idx="102">
                  <c:v>658</c:v>
                </c:pt>
                <c:pt idx="103">
                  <c:v>659</c:v>
                </c:pt>
                <c:pt idx="104">
                  <c:v>660</c:v>
                </c:pt>
                <c:pt idx="105">
                  <c:v>661</c:v>
                </c:pt>
                <c:pt idx="106">
                  <c:v>662</c:v>
                </c:pt>
                <c:pt idx="107">
                  <c:v>663</c:v>
                </c:pt>
                <c:pt idx="108">
                  <c:v>664</c:v>
                </c:pt>
                <c:pt idx="109">
                  <c:v>665</c:v>
                </c:pt>
                <c:pt idx="110">
                  <c:v>666</c:v>
                </c:pt>
                <c:pt idx="111">
                  <c:v>667</c:v>
                </c:pt>
                <c:pt idx="112">
                  <c:v>668</c:v>
                </c:pt>
                <c:pt idx="113">
                  <c:v>669</c:v>
                </c:pt>
                <c:pt idx="114">
                  <c:v>670</c:v>
                </c:pt>
                <c:pt idx="115">
                  <c:v>671</c:v>
                </c:pt>
                <c:pt idx="116">
                  <c:v>672</c:v>
                </c:pt>
                <c:pt idx="117">
                  <c:v>673</c:v>
                </c:pt>
                <c:pt idx="118">
                  <c:v>674</c:v>
                </c:pt>
                <c:pt idx="119">
                  <c:v>675</c:v>
                </c:pt>
                <c:pt idx="120">
                  <c:v>676</c:v>
                </c:pt>
                <c:pt idx="121">
                  <c:v>677</c:v>
                </c:pt>
                <c:pt idx="122">
                  <c:v>678</c:v>
                </c:pt>
                <c:pt idx="123">
                  <c:v>679</c:v>
                </c:pt>
                <c:pt idx="124">
                  <c:v>680</c:v>
                </c:pt>
                <c:pt idx="125">
                  <c:v>681</c:v>
                </c:pt>
                <c:pt idx="126">
                  <c:v>682</c:v>
                </c:pt>
                <c:pt idx="127">
                  <c:v>683</c:v>
                </c:pt>
                <c:pt idx="128">
                  <c:v>684</c:v>
                </c:pt>
                <c:pt idx="129">
                  <c:v>685</c:v>
                </c:pt>
                <c:pt idx="130">
                  <c:v>686</c:v>
                </c:pt>
                <c:pt idx="131">
                  <c:v>687</c:v>
                </c:pt>
                <c:pt idx="132">
                  <c:v>688</c:v>
                </c:pt>
                <c:pt idx="133">
                  <c:v>689</c:v>
                </c:pt>
                <c:pt idx="134">
                  <c:v>690</c:v>
                </c:pt>
                <c:pt idx="135">
                  <c:v>691</c:v>
                </c:pt>
                <c:pt idx="136">
                  <c:v>692</c:v>
                </c:pt>
                <c:pt idx="137">
                  <c:v>693</c:v>
                </c:pt>
                <c:pt idx="138">
                  <c:v>694</c:v>
                </c:pt>
                <c:pt idx="139">
                  <c:v>695</c:v>
                </c:pt>
                <c:pt idx="140">
                  <c:v>696</c:v>
                </c:pt>
                <c:pt idx="141">
                  <c:v>697</c:v>
                </c:pt>
                <c:pt idx="142">
                  <c:v>698</c:v>
                </c:pt>
                <c:pt idx="143">
                  <c:v>699</c:v>
                </c:pt>
                <c:pt idx="144">
                  <c:v>700</c:v>
                </c:pt>
                <c:pt idx="145">
                  <c:v>701</c:v>
                </c:pt>
                <c:pt idx="146">
                  <c:v>702</c:v>
                </c:pt>
                <c:pt idx="147">
                  <c:v>703</c:v>
                </c:pt>
                <c:pt idx="148">
                  <c:v>704</c:v>
                </c:pt>
                <c:pt idx="149">
                  <c:v>705</c:v>
                </c:pt>
                <c:pt idx="150">
                  <c:v>706</c:v>
                </c:pt>
                <c:pt idx="151">
                  <c:v>707</c:v>
                </c:pt>
                <c:pt idx="152">
                  <c:v>708</c:v>
                </c:pt>
                <c:pt idx="153">
                  <c:v>709</c:v>
                </c:pt>
                <c:pt idx="154">
                  <c:v>710</c:v>
                </c:pt>
                <c:pt idx="155">
                  <c:v>711</c:v>
                </c:pt>
                <c:pt idx="156">
                  <c:v>712</c:v>
                </c:pt>
                <c:pt idx="157">
                  <c:v>713</c:v>
                </c:pt>
                <c:pt idx="158">
                  <c:v>714</c:v>
                </c:pt>
                <c:pt idx="159">
                  <c:v>715</c:v>
                </c:pt>
                <c:pt idx="160">
                  <c:v>716</c:v>
                </c:pt>
                <c:pt idx="161">
                  <c:v>717</c:v>
                </c:pt>
                <c:pt idx="162">
                  <c:v>718</c:v>
                </c:pt>
                <c:pt idx="163">
                  <c:v>719</c:v>
                </c:pt>
                <c:pt idx="164">
                  <c:v>720</c:v>
                </c:pt>
                <c:pt idx="165">
                  <c:v>721</c:v>
                </c:pt>
                <c:pt idx="166">
                  <c:v>722</c:v>
                </c:pt>
                <c:pt idx="167">
                  <c:v>723</c:v>
                </c:pt>
                <c:pt idx="168">
                  <c:v>724</c:v>
                </c:pt>
                <c:pt idx="169">
                  <c:v>725</c:v>
                </c:pt>
                <c:pt idx="170">
                  <c:v>726</c:v>
                </c:pt>
                <c:pt idx="171">
                  <c:v>727</c:v>
                </c:pt>
                <c:pt idx="172">
                  <c:v>728</c:v>
                </c:pt>
                <c:pt idx="173">
                  <c:v>729</c:v>
                </c:pt>
                <c:pt idx="174">
                  <c:v>730</c:v>
                </c:pt>
                <c:pt idx="175">
                  <c:v>731</c:v>
                </c:pt>
                <c:pt idx="176">
                  <c:v>732</c:v>
                </c:pt>
                <c:pt idx="177">
                  <c:v>733</c:v>
                </c:pt>
                <c:pt idx="178">
                  <c:v>734</c:v>
                </c:pt>
                <c:pt idx="179">
                  <c:v>735</c:v>
                </c:pt>
                <c:pt idx="180">
                  <c:v>736</c:v>
                </c:pt>
                <c:pt idx="181">
                  <c:v>737</c:v>
                </c:pt>
                <c:pt idx="182">
                  <c:v>738</c:v>
                </c:pt>
                <c:pt idx="183">
                  <c:v>739</c:v>
                </c:pt>
                <c:pt idx="184">
                  <c:v>740</c:v>
                </c:pt>
                <c:pt idx="185">
                  <c:v>741</c:v>
                </c:pt>
                <c:pt idx="186">
                  <c:v>742</c:v>
                </c:pt>
                <c:pt idx="187">
                  <c:v>743</c:v>
                </c:pt>
                <c:pt idx="188">
                  <c:v>744</c:v>
                </c:pt>
                <c:pt idx="189">
                  <c:v>745</c:v>
                </c:pt>
                <c:pt idx="190">
                  <c:v>746</c:v>
                </c:pt>
                <c:pt idx="191">
                  <c:v>747</c:v>
                </c:pt>
                <c:pt idx="192">
                  <c:v>748</c:v>
                </c:pt>
                <c:pt idx="193">
                  <c:v>749</c:v>
                </c:pt>
                <c:pt idx="194">
                  <c:v>750</c:v>
                </c:pt>
                <c:pt idx="195">
                  <c:v>751</c:v>
                </c:pt>
                <c:pt idx="196">
                  <c:v>752</c:v>
                </c:pt>
                <c:pt idx="197">
                  <c:v>753</c:v>
                </c:pt>
                <c:pt idx="198">
                  <c:v>754</c:v>
                </c:pt>
                <c:pt idx="199">
                  <c:v>755</c:v>
                </c:pt>
                <c:pt idx="200">
                  <c:v>756</c:v>
                </c:pt>
                <c:pt idx="201">
                  <c:v>757</c:v>
                </c:pt>
                <c:pt idx="202">
                  <c:v>758</c:v>
                </c:pt>
                <c:pt idx="203">
                  <c:v>759</c:v>
                </c:pt>
                <c:pt idx="204">
                  <c:v>760</c:v>
                </c:pt>
                <c:pt idx="205">
                  <c:v>761</c:v>
                </c:pt>
                <c:pt idx="206">
                  <c:v>762</c:v>
                </c:pt>
                <c:pt idx="207">
                  <c:v>763</c:v>
                </c:pt>
                <c:pt idx="208">
                  <c:v>764</c:v>
                </c:pt>
                <c:pt idx="209">
                  <c:v>765</c:v>
                </c:pt>
                <c:pt idx="210">
                  <c:v>766</c:v>
                </c:pt>
                <c:pt idx="211">
                  <c:v>767</c:v>
                </c:pt>
                <c:pt idx="212">
                  <c:v>768</c:v>
                </c:pt>
                <c:pt idx="213">
                  <c:v>769</c:v>
                </c:pt>
                <c:pt idx="214">
                  <c:v>770</c:v>
                </c:pt>
                <c:pt idx="215">
                  <c:v>771</c:v>
                </c:pt>
                <c:pt idx="216">
                  <c:v>772</c:v>
                </c:pt>
                <c:pt idx="217">
                  <c:v>773</c:v>
                </c:pt>
                <c:pt idx="218">
                  <c:v>774</c:v>
                </c:pt>
                <c:pt idx="219">
                  <c:v>775</c:v>
                </c:pt>
                <c:pt idx="220">
                  <c:v>776</c:v>
                </c:pt>
                <c:pt idx="221">
                  <c:v>777</c:v>
                </c:pt>
                <c:pt idx="222">
                  <c:v>778</c:v>
                </c:pt>
                <c:pt idx="223">
                  <c:v>779</c:v>
                </c:pt>
                <c:pt idx="224">
                  <c:v>780</c:v>
                </c:pt>
                <c:pt idx="225">
                  <c:v>781</c:v>
                </c:pt>
                <c:pt idx="226">
                  <c:v>782</c:v>
                </c:pt>
                <c:pt idx="227">
                  <c:v>783</c:v>
                </c:pt>
                <c:pt idx="228">
                  <c:v>784</c:v>
                </c:pt>
                <c:pt idx="229">
                  <c:v>785</c:v>
                </c:pt>
                <c:pt idx="230">
                  <c:v>786</c:v>
                </c:pt>
                <c:pt idx="231">
                  <c:v>787</c:v>
                </c:pt>
                <c:pt idx="232">
                  <c:v>788</c:v>
                </c:pt>
                <c:pt idx="233">
                  <c:v>789</c:v>
                </c:pt>
                <c:pt idx="234">
                  <c:v>790</c:v>
                </c:pt>
                <c:pt idx="235">
                  <c:v>791</c:v>
                </c:pt>
                <c:pt idx="236">
                  <c:v>792</c:v>
                </c:pt>
                <c:pt idx="237">
                  <c:v>793</c:v>
                </c:pt>
                <c:pt idx="238">
                  <c:v>794</c:v>
                </c:pt>
                <c:pt idx="239">
                  <c:v>795</c:v>
                </c:pt>
                <c:pt idx="240">
                  <c:v>796</c:v>
                </c:pt>
                <c:pt idx="241">
                  <c:v>797</c:v>
                </c:pt>
                <c:pt idx="242">
                  <c:v>798</c:v>
                </c:pt>
                <c:pt idx="243">
                  <c:v>799</c:v>
                </c:pt>
                <c:pt idx="244">
                  <c:v>800</c:v>
                </c:pt>
                <c:pt idx="245">
                  <c:v>801</c:v>
                </c:pt>
                <c:pt idx="246">
                  <c:v>802</c:v>
                </c:pt>
                <c:pt idx="247">
                  <c:v>803</c:v>
                </c:pt>
                <c:pt idx="248">
                  <c:v>804</c:v>
                </c:pt>
                <c:pt idx="249">
                  <c:v>805</c:v>
                </c:pt>
                <c:pt idx="250">
                  <c:v>806</c:v>
                </c:pt>
                <c:pt idx="251">
                  <c:v>807</c:v>
                </c:pt>
                <c:pt idx="252">
                  <c:v>808</c:v>
                </c:pt>
                <c:pt idx="253">
                  <c:v>809</c:v>
                </c:pt>
                <c:pt idx="254">
                  <c:v>810</c:v>
                </c:pt>
                <c:pt idx="255">
                  <c:v>811</c:v>
                </c:pt>
                <c:pt idx="256">
                  <c:v>812</c:v>
                </c:pt>
                <c:pt idx="257">
                  <c:v>813</c:v>
                </c:pt>
                <c:pt idx="258">
                  <c:v>814</c:v>
                </c:pt>
                <c:pt idx="259">
                  <c:v>815</c:v>
                </c:pt>
                <c:pt idx="260">
                  <c:v>816</c:v>
                </c:pt>
                <c:pt idx="261">
                  <c:v>817</c:v>
                </c:pt>
                <c:pt idx="262">
                  <c:v>818</c:v>
                </c:pt>
                <c:pt idx="263">
                  <c:v>819</c:v>
                </c:pt>
                <c:pt idx="264">
                  <c:v>820</c:v>
                </c:pt>
                <c:pt idx="265">
                  <c:v>821</c:v>
                </c:pt>
                <c:pt idx="266">
                  <c:v>822</c:v>
                </c:pt>
                <c:pt idx="267">
                  <c:v>823</c:v>
                </c:pt>
                <c:pt idx="268">
                  <c:v>824</c:v>
                </c:pt>
                <c:pt idx="269">
                  <c:v>825</c:v>
                </c:pt>
                <c:pt idx="270">
                  <c:v>826</c:v>
                </c:pt>
                <c:pt idx="271">
                  <c:v>827</c:v>
                </c:pt>
                <c:pt idx="272">
                  <c:v>828</c:v>
                </c:pt>
                <c:pt idx="273">
                  <c:v>829</c:v>
                </c:pt>
                <c:pt idx="274">
                  <c:v>830</c:v>
                </c:pt>
                <c:pt idx="275">
                  <c:v>831</c:v>
                </c:pt>
                <c:pt idx="276">
                  <c:v>832</c:v>
                </c:pt>
                <c:pt idx="277">
                  <c:v>833</c:v>
                </c:pt>
                <c:pt idx="278">
                  <c:v>834</c:v>
                </c:pt>
                <c:pt idx="279">
                  <c:v>835</c:v>
                </c:pt>
                <c:pt idx="280">
                  <c:v>836</c:v>
                </c:pt>
                <c:pt idx="281">
                  <c:v>837</c:v>
                </c:pt>
                <c:pt idx="282">
                  <c:v>838</c:v>
                </c:pt>
                <c:pt idx="283">
                  <c:v>839</c:v>
                </c:pt>
                <c:pt idx="284">
                  <c:v>840</c:v>
                </c:pt>
                <c:pt idx="285">
                  <c:v>841</c:v>
                </c:pt>
                <c:pt idx="286">
                  <c:v>842</c:v>
                </c:pt>
                <c:pt idx="287">
                  <c:v>843</c:v>
                </c:pt>
                <c:pt idx="288">
                  <c:v>844</c:v>
                </c:pt>
                <c:pt idx="289">
                  <c:v>845</c:v>
                </c:pt>
                <c:pt idx="290">
                  <c:v>846</c:v>
                </c:pt>
                <c:pt idx="291">
                  <c:v>847</c:v>
                </c:pt>
                <c:pt idx="292">
                  <c:v>848</c:v>
                </c:pt>
                <c:pt idx="293">
                  <c:v>849</c:v>
                </c:pt>
                <c:pt idx="294">
                  <c:v>850</c:v>
                </c:pt>
                <c:pt idx="295">
                  <c:v>851</c:v>
                </c:pt>
                <c:pt idx="296">
                  <c:v>852</c:v>
                </c:pt>
                <c:pt idx="297">
                  <c:v>853</c:v>
                </c:pt>
                <c:pt idx="298">
                  <c:v>854</c:v>
                </c:pt>
                <c:pt idx="299">
                  <c:v>855</c:v>
                </c:pt>
                <c:pt idx="300">
                  <c:v>856</c:v>
                </c:pt>
                <c:pt idx="301">
                  <c:v>857</c:v>
                </c:pt>
                <c:pt idx="302">
                  <c:v>858</c:v>
                </c:pt>
                <c:pt idx="303">
                  <c:v>859</c:v>
                </c:pt>
                <c:pt idx="304">
                  <c:v>860</c:v>
                </c:pt>
                <c:pt idx="305">
                  <c:v>861</c:v>
                </c:pt>
                <c:pt idx="306">
                  <c:v>862</c:v>
                </c:pt>
                <c:pt idx="307">
                  <c:v>863</c:v>
                </c:pt>
                <c:pt idx="308">
                  <c:v>864</c:v>
                </c:pt>
                <c:pt idx="309">
                  <c:v>865</c:v>
                </c:pt>
                <c:pt idx="310">
                  <c:v>866</c:v>
                </c:pt>
                <c:pt idx="311">
                  <c:v>867</c:v>
                </c:pt>
                <c:pt idx="312">
                  <c:v>868</c:v>
                </c:pt>
                <c:pt idx="313">
                  <c:v>869</c:v>
                </c:pt>
                <c:pt idx="314">
                  <c:v>870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878</c:v>
                </c:pt>
                <c:pt idx="323">
                  <c:v>879</c:v>
                </c:pt>
                <c:pt idx="324">
                  <c:v>880</c:v>
                </c:pt>
                <c:pt idx="325">
                  <c:v>881</c:v>
                </c:pt>
                <c:pt idx="326">
                  <c:v>882</c:v>
                </c:pt>
                <c:pt idx="327">
                  <c:v>883</c:v>
                </c:pt>
                <c:pt idx="328">
                  <c:v>884</c:v>
                </c:pt>
                <c:pt idx="329">
                  <c:v>885</c:v>
                </c:pt>
                <c:pt idx="330">
                  <c:v>886</c:v>
                </c:pt>
                <c:pt idx="331">
                  <c:v>887</c:v>
                </c:pt>
              </c:numCache>
            </c:numRef>
          </c:xVal>
          <c:yVal>
            <c:numRef>
              <c:f>Graph!$D$558:$D$887</c:f>
              <c:numCache>
                <c:formatCode>General</c:formatCode>
                <c:ptCount val="330"/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B-4AB3-B071-4F71A988485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Graph!$A$557:$A$888</c:f>
              <c:numCache>
                <c:formatCode>General</c:formatCode>
                <c:ptCount val="332"/>
                <c:pt idx="0">
                  <c:v>556</c:v>
                </c:pt>
                <c:pt idx="1">
                  <c:v>557</c:v>
                </c:pt>
                <c:pt idx="2">
                  <c:v>558</c:v>
                </c:pt>
                <c:pt idx="3">
                  <c:v>559</c:v>
                </c:pt>
                <c:pt idx="4">
                  <c:v>560</c:v>
                </c:pt>
                <c:pt idx="5">
                  <c:v>561</c:v>
                </c:pt>
                <c:pt idx="6">
                  <c:v>562</c:v>
                </c:pt>
                <c:pt idx="7">
                  <c:v>563</c:v>
                </c:pt>
                <c:pt idx="8">
                  <c:v>564</c:v>
                </c:pt>
                <c:pt idx="9">
                  <c:v>565</c:v>
                </c:pt>
                <c:pt idx="10">
                  <c:v>566</c:v>
                </c:pt>
                <c:pt idx="11">
                  <c:v>567</c:v>
                </c:pt>
                <c:pt idx="12">
                  <c:v>568</c:v>
                </c:pt>
                <c:pt idx="13">
                  <c:v>569</c:v>
                </c:pt>
                <c:pt idx="14">
                  <c:v>570</c:v>
                </c:pt>
                <c:pt idx="15">
                  <c:v>571</c:v>
                </c:pt>
                <c:pt idx="16">
                  <c:v>572</c:v>
                </c:pt>
                <c:pt idx="17">
                  <c:v>573</c:v>
                </c:pt>
                <c:pt idx="18">
                  <c:v>574</c:v>
                </c:pt>
                <c:pt idx="19">
                  <c:v>575</c:v>
                </c:pt>
                <c:pt idx="20">
                  <c:v>576</c:v>
                </c:pt>
                <c:pt idx="21">
                  <c:v>577</c:v>
                </c:pt>
                <c:pt idx="22">
                  <c:v>578</c:v>
                </c:pt>
                <c:pt idx="23">
                  <c:v>579</c:v>
                </c:pt>
                <c:pt idx="24">
                  <c:v>580</c:v>
                </c:pt>
                <c:pt idx="25">
                  <c:v>581</c:v>
                </c:pt>
                <c:pt idx="26">
                  <c:v>582</c:v>
                </c:pt>
                <c:pt idx="27">
                  <c:v>583</c:v>
                </c:pt>
                <c:pt idx="28">
                  <c:v>584</c:v>
                </c:pt>
                <c:pt idx="29">
                  <c:v>585</c:v>
                </c:pt>
                <c:pt idx="30">
                  <c:v>586</c:v>
                </c:pt>
                <c:pt idx="31">
                  <c:v>587</c:v>
                </c:pt>
                <c:pt idx="32">
                  <c:v>588</c:v>
                </c:pt>
                <c:pt idx="33">
                  <c:v>589</c:v>
                </c:pt>
                <c:pt idx="34">
                  <c:v>590</c:v>
                </c:pt>
                <c:pt idx="35">
                  <c:v>591</c:v>
                </c:pt>
                <c:pt idx="36">
                  <c:v>592</c:v>
                </c:pt>
                <c:pt idx="37">
                  <c:v>593</c:v>
                </c:pt>
                <c:pt idx="38">
                  <c:v>594</c:v>
                </c:pt>
                <c:pt idx="39">
                  <c:v>595</c:v>
                </c:pt>
                <c:pt idx="40">
                  <c:v>596</c:v>
                </c:pt>
                <c:pt idx="41">
                  <c:v>597</c:v>
                </c:pt>
                <c:pt idx="42">
                  <c:v>598</c:v>
                </c:pt>
                <c:pt idx="43">
                  <c:v>599</c:v>
                </c:pt>
                <c:pt idx="44">
                  <c:v>600</c:v>
                </c:pt>
                <c:pt idx="45">
                  <c:v>601</c:v>
                </c:pt>
                <c:pt idx="46">
                  <c:v>602</c:v>
                </c:pt>
                <c:pt idx="47">
                  <c:v>603</c:v>
                </c:pt>
                <c:pt idx="48">
                  <c:v>604</c:v>
                </c:pt>
                <c:pt idx="49">
                  <c:v>605</c:v>
                </c:pt>
                <c:pt idx="50">
                  <c:v>606</c:v>
                </c:pt>
                <c:pt idx="51">
                  <c:v>607</c:v>
                </c:pt>
                <c:pt idx="52">
                  <c:v>608</c:v>
                </c:pt>
                <c:pt idx="53">
                  <c:v>609</c:v>
                </c:pt>
                <c:pt idx="54">
                  <c:v>610</c:v>
                </c:pt>
                <c:pt idx="55">
                  <c:v>611</c:v>
                </c:pt>
                <c:pt idx="56">
                  <c:v>612</c:v>
                </c:pt>
                <c:pt idx="57">
                  <c:v>613</c:v>
                </c:pt>
                <c:pt idx="58">
                  <c:v>614</c:v>
                </c:pt>
                <c:pt idx="59">
                  <c:v>615</c:v>
                </c:pt>
                <c:pt idx="60">
                  <c:v>616</c:v>
                </c:pt>
                <c:pt idx="61">
                  <c:v>617</c:v>
                </c:pt>
                <c:pt idx="62">
                  <c:v>618</c:v>
                </c:pt>
                <c:pt idx="63">
                  <c:v>619</c:v>
                </c:pt>
                <c:pt idx="64">
                  <c:v>620</c:v>
                </c:pt>
                <c:pt idx="65">
                  <c:v>621</c:v>
                </c:pt>
                <c:pt idx="66">
                  <c:v>622</c:v>
                </c:pt>
                <c:pt idx="67">
                  <c:v>623</c:v>
                </c:pt>
                <c:pt idx="68">
                  <c:v>624</c:v>
                </c:pt>
                <c:pt idx="69">
                  <c:v>625</c:v>
                </c:pt>
                <c:pt idx="70">
                  <c:v>626</c:v>
                </c:pt>
                <c:pt idx="71">
                  <c:v>627</c:v>
                </c:pt>
                <c:pt idx="72">
                  <c:v>628</c:v>
                </c:pt>
                <c:pt idx="73">
                  <c:v>629</c:v>
                </c:pt>
                <c:pt idx="74">
                  <c:v>630</c:v>
                </c:pt>
                <c:pt idx="75">
                  <c:v>631</c:v>
                </c:pt>
                <c:pt idx="76">
                  <c:v>632</c:v>
                </c:pt>
                <c:pt idx="77">
                  <c:v>633</c:v>
                </c:pt>
                <c:pt idx="78">
                  <c:v>634</c:v>
                </c:pt>
                <c:pt idx="79">
                  <c:v>635</c:v>
                </c:pt>
                <c:pt idx="80">
                  <c:v>636</c:v>
                </c:pt>
                <c:pt idx="81">
                  <c:v>637</c:v>
                </c:pt>
                <c:pt idx="82">
                  <c:v>638</c:v>
                </c:pt>
                <c:pt idx="83">
                  <c:v>639</c:v>
                </c:pt>
                <c:pt idx="84">
                  <c:v>640</c:v>
                </c:pt>
                <c:pt idx="85">
                  <c:v>641</c:v>
                </c:pt>
                <c:pt idx="86">
                  <c:v>642</c:v>
                </c:pt>
                <c:pt idx="87">
                  <c:v>643</c:v>
                </c:pt>
                <c:pt idx="88">
                  <c:v>644</c:v>
                </c:pt>
                <c:pt idx="89">
                  <c:v>645</c:v>
                </c:pt>
                <c:pt idx="90">
                  <c:v>646</c:v>
                </c:pt>
                <c:pt idx="91">
                  <c:v>647</c:v>
                </c:pt>
                <c:pt idx="92">
                  <c:v>648</c:v>
                </c:pt>
                <c:pt idx="93">
                  <c:v>649</c:v>
                </c:pt>
                <c:pt idx="94">
                  <c:v>650</c:v>
                </c:pt>
                <c:pt idx="95">
                  <c:v>651</c:v>
                </c:pt>
                <c:pt idx="96">
                  <c:v>652</c:v>
                </c:pt>
                <c:pt idx="97">
                  <c:v>653</c:v>
                </c:pt>
                <c:pt idx="98">
                  <c:v>654</c:v>
                </c:pt>
                <c:pt idx="99">
                  <c:v>655</c:v>
                </c:pt>
                <c:pt idx="100">
                  <c:v>656</c:v>
                </c:pt>
                <c:pt idx="101">
                  <c:v>657</c:v>
                </c:pt>
                <c:pt idx="102">
                  <c:v>658</c:v>
                </c:pt>
                <c:pt idx="103">
                  <c:v>659</c:v>
                </c:pt>
                <c:pt idx="104">
                  <c:v>660</c:v>
                </c:pt>
                <c:pt idx="105">
                  <c:v>661</c:v>
                </c:pt>
                <c:pt idx="106">
                  <c:v>662</c:v>
                </c:pt>
                <c:pt idx="107">
                  <c:v>663</c:v>
                </c:pt>
                <c:pt idx="108">
                  <c:v>664</c:v>
                </c:pt>
                <c:pt idx="109">
                  <c:v>665</c:v>
                </c:pt>
                <c:pt idx="110">
                  <c:v>666</c:v>
                </c:pt>
                <c:pt idx="111">
                  <c:v>667</c:v>
                </c:pt>
                <c:pt idx="112">
                  <c:v>668</c:v>
                </c:pt>
                <c:pt idx="113">
                  <c:v>669</c:v>
                </c:pt>
                <c:pt idx="114">
                  <c:v>670</c:v>
                </c:pt>
                <c:pt idx="115">
                  <c:v>671</c:v>
                </c:pt>
                <c:pt idx="116">
                  <c:v>672</c:v>
                </c:pt>
                <c:pt idx="117">
                  <c:v>673</c:v>
                </c:pt>
                <c:pt idx="118">
                  <c:v>674</c:v>
                </c:pt>
                <c:pt idx="119">
                  <c:v>675</c:v>
                </c:pt>
                <c:pt idx="120">
                  <c:v>676</c:v>
                </c:pt>
                <c:pt idx="121">
                  <c:v>677</c:v>
                </c:pt>
                <c:pt idx="122">
                  <c:v>678</c:v>
                </c:pt>
                <c:pt idx="123">
                  <c:v>679</c:v>
                </c:pt>
                <c:pt idx="124">
                  <c:v>680</c:v>
                </c:pt>
                <c:pt idx="125">
                  <c:v>681</c:v>
                </c:pt>
                <c:pt idx="126">
                  <c:v>682</c:v>
                </c:pt>
                <c:pt idx="127">
                  <c:v>683</c:v>
                </c:pt>
                <c:pt idx="128">
                  <c:v>684</c:v>
                </c:pt>
                <c:pt idx="129">
                  <c:v>685</c:v>
                </c:pt>
                <c:pt idx="130">
                  <c:v>686</c:v>
                </c:pt>
                <c:pt idx="131">
                  <c:v>687</c:v>
                </c:pt>
                <c:pt idx="132">
                  <c:v>688</c:v>
                </c:pt>
                <c:pt idx="133">
                  <c:v>689</c:v>
                </c:pt>
                <c:pt idx="134">
                  <c:v>690</c:v>
                </c:pt>
                <c:pt idx="135">
                  <c:v>691</c:v>
                </c:pt>
                <c:pt idx="136">
                  <c:v>692</c:v>
                </c:pt>
                <c:pt idx="137">
                  <c:v>693</c:v>
                </c:pt>
                <c:pt idx="138">
                  <c:v>694</c:v>
                </c:pt>
                <c:pt idx="139">
                  <c:v>695</c:v>
                </c:pt>
                <c:pt idx="140">
                  <c:v>696</c:v>
                </c:pt>
                <c:pt idx="141">
                  <c:v>697</c:v>
                </c:pt>
                <c:pt idx="142">
                  <c:v>698</c:v>
                </c:pt>
                <c:pt idx="143">
                  <c:v>699</c:v>
                </c:pt>
                <c:pt idx="144">
                  <c:v>700</c:v>
                </c:pt>
                <c:pt idx="145">
                  <c:v>701</c:v>
                </c:pt>
                <c:pt idx="146">
                  <c:v>702</c:v>
                </c:pt>
                <c:pt idx="147">
                  <c:v>703</c:v>
                </c:pt>
                <c:pt idx="148">
                  <c:v>704</c:v>
                </c:pt>
                <c:pt idx="149">
                  <c:v>705</c:v>
                </c:pt>
                <c:pt idx="150">
                  <c:v>706</c:v>
                </c:pt>
                <c:pt idx="151">
                  <c:v>707</c:v>
                </c:pt>
                <c:pt idx="152">
                  <c:v>708</c:v>
                </c:pt>
                <c:pt idx="153">
                  <c:v>709</c:v>
                </c:pt>
                <c:pt idx="154">
                  <c:v>710</c:v>
                </c:pt>
                <c:pt idx="155">
                  <c:v>711</c:v>
                </c:pt>
                <c:pt idx="156">
                  <c:v>712</c:v>
                </c:pt>
                <c:pt idx="157">
                  <c:v>713</c:v>
                </c:pt>
                <c:pt idx="158">
                  <c:v>714</c:v>
                </c:pt>
                <c:pt idx="159">
                  <c:v>715</c:v>
                </c:pt>
                <c:pt idx="160">
                  <c:v>716</c:v>
                </c:pt>
                <c:pt idx="161">
                  <c:v>717</c:v>
                </c:pt>
                <c:pt idx="162">
                  <c:v>718</c:v>
                </c:pt>
                <c:pt idx="163">
                  <c:v>719</c:v>
                </c:pt>
                <c:pt idx="164">
                  <c:v>720</c:v>
                </c:pt>
                <c:pt idx="165">
                  <c:v>721</c:v>
                </c:pt>
                <c:pt idx="166">
                  <c:v>722</c:v>
                </c:pt>
                <c:pt idx="167">
                  <c:v>723</c:v>
                </c:pt>
                <c:pt idx="168">
                  <c:v>724</c:v>
                </c:pt>
                <c:pt idx="169">
                  <c:v>725</c:v>
                </c:pt>
                <c:pt idx="170">
                  <c:v>726</c:v>
                </c:pt>
                <c:pt idx="171">
                  <c:v>727</c:v>
                </c:pt>
                <c:pt idx="172">
                  <c:v>728</c:v>
                </c:pt>
                <c:pt idx="173">
                  <c:v>729</c:v>
                </c:pt>
                <c:pt idx="174">
                  <c:v>730</c:v>
                </c:pt>
                <c:pt idx="175">
                  <c:v>731</c:v>
                </c:pt>
                <c:pt idx="176">
                  <c:v>732</c:v>
                </c:pt>
                <c:pt idx="177">
                  <c:v>733</c:v>
                </c:pt>
                <c:pt idx="178">
                  <c:v>734</c:v>
                </c:pt>
                <c:pt idx="179">
                  <c:v>735</c:v>
                </c:pt>
                <c:pt idx="180">
                  <c:v>736</c:v>
                </c:pt>
                <c:pt idx="181">
                  <c:v>737</c:v>
                </c:pt>
                <c:pt idx="182">
                  <c:v>738</c:v>
                </c:pt>
                <c:pt idx="183">
                  <c:v>739</c:v>
                </c:pt>
                <c:pt idx="184">
                  <c:v>740</c:v>
                </c:pt>
                <c:pt idx="185">
                  <c:v>741</c:v>
                </c:pt>
                <c:pt idx="186">
                  <c:v>742</c:v>
                </c:pt>
                <c:pt idx="187">
                  <c:v>743</c:v>
                </c:pt>
                <c:pt idx="188">
                  <c:v>744</c:v>
                </c:pt>
                <c:pt idx="189">
                  <c:v>745</c:v>
                </c:pt>
                <c:pt idx="190">
                  <c:v>746</c:v>
                </c:pt>
                <c:pt idx="191">
                  <c:v>747</c:v>
                </c:pt>
                <c:pt idx="192">
                  <c:v>748</c:v>
                </c:pt>
                <c:pt idx="193">
                  <c:v>749</c:v>
                </c:pt>
                <c:pt idx="194">
                  <c:v>750</c:v>
                </c:pt>
                <c:pt idx="195">
                  <c:v>751</c:v>
                </c:pt>
                <c:pt idx="196">
                  <c:v>752</c:v>
                </c:pt>
                <c:pt idx="197">
                  <c:v>753</c:v>
                </c:pt>
                <c:pt idx="198">
                  <c:v>754</c:v>
                </c:pt>
                <c:pt idx="199">
                  <c:v>755</c:v>
                </c:pt>
                <c:pt idx="200">
                  <c:v>756</c:v>
                </c:pt>
                <c:pt idx="201">
                  <c:v>757</c:v>
                </c:pt>
                <c:pt idx="202">
                  <c:v>758</c:v>
                </c:pt>
                <c:pt idx="203">
                  <c:v>759</c:v>
                </c:pt>
                <c:pt idx="204">
                  <c:v>760</c:v>
                </c:pt>
                <c:pt idx="205">
                  <c:v>761</c:v>
                </c:pt>
                <c:pt idx="206">
                  <c:v>762</c:v>
                </c:pt>
                <c:pt idx="207">
                  <c:v>763</c:v>
                </c:pt>
                <c:pt idx="208">
                  <c:v>764</c:v>
                </c:pt>
                <c:pt idx="209">
                  <c:v>765</c:v>
                </c:pt>
                <c:pt idx="210">
                  <c:v>766</c:v>
                </c:pt>
                <c:pt idx="211">
                  <c:v>767</c:v>
                </c:pt>
                <c:pt idx="212">
                  <c:v>768</c:v>
                </c:pt>
                <c:pt idx="213">
                  <c:v>769</c:v>
                </c:pt>
                <c:pt idx="214">
                  <c:v>770</c:v>
                </c:pt>
                <c:pt idx="215">
                  <c:v>771</c:v>
                </c:pt>
                <c:pt idx="216">
                  <c:v>772</c:v>
                </c:pt>
                <c:pt idx="217">
                  <c:v>773</c:v>
                </c:pt>
                <c:pt idx="218">
                  <c:v>774</c:v>
                </c:pt>
                <c:pt idx="219">
                  <c:v>775</c:v>
                </c:pt>
                <c:pt idx="220">
                  <c:v>776</c:v>
                </c:pt>
                <c:pt idx="221">
                  <c:v>777</c:v>
                </c:pt>
                <c:pt idx="222">
                  <c:v>778</c:v>
                </c:pt>
                <c:pt idx="223">
                  <c:v>779</c:v>
                </c:pt>
                <c:pt idx="224">
                  <c:v>780</c:v>
                </c:pt>
                <c:pt idx="225">
                  <c:v>781</c:v>
                </c:pt>
                <c:pt idx="226">
                  <c:v>782</c:v>
                </c:pt>
                <c:pt idx="227">
                  <c:v>783</c:v>
                </c:pt>
                <c:pt idx="228">
                  <c:v>784</c:v>
                </c:pt>
                <c:pt idx="229">
                  <c:v>785</c:v>
                </c:pt>
                <c:pt idx="230">
                  <c:v>786</c:v>
                </c:pt>
                <c:pt idx="231">
                  <c:v>787</c:v>
                </c:pt>
                <c:pt idx="232">
                  <c:v>788</c:v>
                </c:pt>
                <c:pt idx="233">
                  <c:v>789</c:v>
                </c:pt>
                <c:pt idx="234">
                  <c:v>790</c:v>
                </c:pt>
                <c:pt idx="235">
                  <c:v>791</c:v>
                </c:pt>
                <c:pt idx="236">
                  <c:v>792</c:v>
                </c:pt>
                <c:pt idx="237">
                  <c:v>793</c:v>
                </c:pt>
                <c:pt idx="238">
                  <c:v>794</c:v>
                </c:pt>
                <c:pt idx="239">
                  <c:v>795</c:v>
                </c:pt>
                <c:pt idx="240">
                  <c:v>796</c:v>
                </c:pt>
                <c:pt idx="241">
                  <c:v>797</c:v>
                </c:pt>
                <c:pt idx="242">
                  <c:v>798</c:v>
                </c:pt>
                <c:pt idx="243">
                  <c:v>799</c:v>
                </c:pt>
                <c:pt idx="244">
                  <c:v>800</c:v>
                </c:pt>
                <c:pt idx="245">
                  <c:v>801</c:v>
                </c:pt>
                <c:pt idx="246">
                  <c:v>802</c:v>
                </c:pt>
                <c:pt idx="247">
                  <c:v>803</c:v>
                </c:pt>
                <c:pt idx="248">
                  <c:v>804</c:v>
                </c:pt>
                <c:pt idx="249">
                  <c:v>805</c:v>
                </c:pt>
                <c:pt idx="250">
                  <c:v>806</c:v>
                </c:pt>
                <c:pt idx="251">
                  <c:v>807</c:v>
                </c:pt>
                <c:pt idx="252">
                  <c:v>808</c:v>
                </c:pt>
                <c:pt idx="253">
                  <c:v>809</c:v>
                </c:pt>
                <c:pt idx="254">
                  <c:v>810</c:v>
                </c:pt>
                <c:pt idx="255">
                  <c:v>811</c:v>
                </c:pt>
                <c:pt idx="256">
                  <c:v>812</c:v>
                </c:pt>
                <c:pt idx="257">
                  <c:v>813</c:v>
                </c:pt>
                <c:pt idx="258">
                  <c:v>814</c:v>
                </c:pt>
                <c:pt idx="259">
                  <c:v>815</c:v>
                </c:pt>
                <c:pt idx="260">
                  <c:v>816</c:v>
                </c:pt>
                <c:pt idx="261">
                  <c:v>817</c:v>
                </c:pt>
                <c:pt idx="262">
                  <c:v>818</c:v>
                </c:pt>
                <c:pt idx="263">
                  <c:v>819</c:v>
                </c:pt>
                <c:pt idx="264">
                  <c:v>820</c:v>
                </c:pt>
                <c:pt idx="265">
                  <c:v>821</c:v>
                </c:pt>
                <c:pt idx="266">
                  <c:v>822</c:v>
                </c:pt>
                <c:pt idx="267">
                  <c:v>823</c:v>
                </c:pt>
                <c:pt idx="268">
                  <c:v>824</c:v>
                </c:pt>
                <c:pt idx="269">
                  <c:v>825</c:v>
                </c:pt>
                <c:pt idx="270">
                  <c:v>826</c:v>
                </c:pt>
                <c:pt idx="271">
                  <c:v>827</c:v>
                </c:pt>
                <c:pt idx="272">
                  <c:v>828</c:v>
                </c:pt>
                <c:pt idx="273">
                  <c:v>829</c:v>
                </c:pt>
                <c:pt idx="274">
                  <c:v>830</c:v>
                </c:pt>
                <c:pt idx="275">
                  <c:v>831</c:v>
                </c:pt>
                <c:pt idx="276">
                  <c:v>832</c:v>
                </c:pt>
                <c:pt idx="277">
                  <c:v>833</c:v>
                </c:pt>
                <c:pt idx="278">
                  <c:v>834</c:v>
                </c:pt>
                <c:pt idx="279">
                  <c:v>835</c:v>
                </c:pt>
                <c:pt idx="280">
                  <c:v>836</c:v>
                </c:pt>
                <c:pt idx="281">
                  <c:v>837</c:v>
                </c:pt>
                <c:pt idx="282">
                  <c:v>838</c:v>
                </c:pt>
                <c:pt idx="283">
                  <c:v>839</c:v>
                </c:pt>
                <c:pt idx="284">
                  <c:v>840</c:v>
                </c:pt>
                <c:pt idx="285">
                  <c:v>841</c:v>
                </c:pt>
                <c:pt idx="286">
                  <c:v>842</c:v>
                </c:pt>
                <c:pt idx="287">
                  <c:v>843</c:v>
                </c:pt>
                <c:pt idx="288">
                  <c:v>844</c:v>
                </c:pt>
                <c:pt idx="289">
                  <c:v>845</c:v>
                </c:pt>
                <c:pt idx="290">
                  <c:v>846</c:v>
                </c:pt>
                <c:pt idx="291">
                  <c:v>847</c:v>
                </c:pt>
                <c:pt idx="292">
                  <c:v>848</c:v>
                </c:pt>
                <c:pt idx="293">
                  <c:v>849</c:v>
                </c:pt>
                <c:pt idx="294">
                  <c:v>850</c:v>
                </c:pt>
                <c:pt idx="295">
                  <c:v>851</c:v>
                </c:pt>
                <c:pt idx="296">
                  <c:v>852</c:v>
                </c:pt>
                <c:pt idx="297">
                  <c:v>853</c:v>
                </c:pt>
                <c:pt idx="298">
                  <c:v>854</c:v>
                </c:pt>
                <c:pt idx="299">
                  <c:v>855</c:v>
                </c:pt>
                <c:pt idx="300">
                  <c:v>856</c:v>
                </c:pt>
                <c:pt idx="301">
                  <c:v>857</c:v>
                </c:pt>
                <c:pt idx="302">
                  <c:v>858</c:v>
                </c:pt>
                <c:pt idx="303">
                  <c:v>859</c:v>
                </c:pt>
                <c:pt idx="304">
                  <c:v>860</c:v>
                </c:pt>
                <c:pt idx="305">
                  <c:v>861</c:v>
                </c:pt>
                <c:pt idx="306">
                  <c:v>862</c:v>
                </c:pt>
                <c:pt idx="307">
                  <c:v>863</c:v>
                </c:pt>
                <c:pt idx="308">
                  <c:v>864</c:v>
                </c:pt>
                <c:pt idx="309">
                  <c:v>865</c:v>
                </c:pt>
                <c:pt idx="310">
                  <c:v>866</c:v>
                </c:pt>
                <c:pt idx="311">
                  <c:v>867</c:v>
                </c:pt>
                <c:pt idx="312">
                  <c:v>868</c:v>
                </c:pt>
                <c:pt idx="313">
                  <c:v>869</c:v>
                </c:pt>
                <c:pt idx="314">
                  <c:v>870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878</c:v>
                </c:pt>
                <c:pt idx="323">
                  <c:v>879</c:v>
                </c:pt>
                <c:pt idx="324">
                  <c:v>880</c:v>
                </c:pt>
                <c:pt idx="325">
                  <c:v>881</c:v>
                </c:pt>
                <c:pt idx="326">
                  <c:v>882</c:v>
                </c:pt>
                <c:pt idx="327">
                  <c:v>883</c:v>
                </c:pt>
                <c:pt idx="328">
                  <c:v>884</c:v>
                </c:pt>
                <c:pt idx="329">
                  <c:v>885</c:v>
                </c:pt>
                <c:pt idx="330">
                  <c:v>886</c:v>
                </c:pt>
                <c:pt idx="331">
                  <c:v>887</c:v>
                </c:pt>
              </c:numCache>
            </c:numRef>
          </c:xVal>
          <c:yVal>
            <c:numRef>
              <c:f>Graph!$B$558:$B$887</c:f>
              <c:numCache>
                <c:formatCode>General</c:formatCode>
                <c:ptCount val="330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5B-4AB3-B071-4F71A988485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Graph!$A$557:$A$888</c:f>
              <c:numCache>
                <c:formatCode>General</c:formatCode>
                <c:ptCount val="332"/>
                <c:pt idx="0">
                  <c:v>556</c:v>
                </c:pt>
                <c:pt idx="1">
                  <c:v>557</c:v>
                </c:pt>
                <c:pt idx="2">
                  <c:v>558</c:v>
                </c:pt>
                <c:pt idx="3">
                  <c:v>559</c:v>
                </c:pt>
                <c:pt idx="4">
                  <c:v>560</c:v>
                </c:pt>
                <c:pt idx="5">
                  <c:v>561</c:v>
                </c:pt>
                <c:pt idx="6">
                  <c:v>562</c:v>
                </c:pt>
                <c:pt idx="7">
                  <c:v>563</c:v>
                </c:pt>
                <c:pt idx="8">
                  <c:v>564</c:v>
                </c:pt>
                <c:pt idx="9">
                  <c:v>565</c:v>
                </c:pt>
                <c:pt idx="10">
                  <c:v>566</c:v>
                </c:pt>
                <c:pt idx="11">
                  <c:v>567</c:v>
                </c:pt>
                <c:pt idx="12">
                  <c:v>568</c:v>
                </c:pt>
                <c:pt idx="13">
                  <c:v>569</c:v>
                </c:pt>
                <c:pt idx="14">
                  <c:v>570</c:v>
                </c:pt>
                <c:pt idx="15">
                  <c:v>571</c:v>
                </c:pt>
                <c:pt idx="16">
                  <c:v>572</c:v>
                </c:pt>
                <c:pt idx="17">
                  <c:v>573</c:v>
                </c:pt>
                <c:pt idx="18">
                  <c:v>574</c:v>
                </c:pt>
                <c:pt idx="19">
                  <c:v>575</c:v>
                </c:pt>
                <c:pt idx="20">
                  <c:v>576</c:v>
                </c:pt>
                <c:pt idx="21">
                  <c:v>577</c:v>
                </c:pt>
                <c:pt idx="22">
                  <c:v>578</c:v>
                </c:pt>
                <c:pt idx="23">
                  <c:v>579</c:v>
                </c:pt>
                <c:pt idx="24">
                  <c:v>580</c:v>
                </c:pt>
                <c:pt idx="25">
                  <c:v>581</c:v>
                </c:pt>
                <c:pt idx="26">
                  <c:v>582</c:v>
                </c:pt>
                <c:pt idx="27">
                  <c:v>583</c:v>
                </c:pt>
                <c:pt idx="28">
                  <c:v>584</c:v>
                </c:pt>
                <c:pt idx="29">
                  <c:v>585</c:v>
                </c:pt>
                <c:pt idx="30">
                  <c:v>586</c:v>
                </c:pt>
                <c:pt idx="31">
                  <c:v>587</c:v>
                </c:pt>
                <c:pt idx="32">
                  <c:v>588</c:v>
                </c:pt>
                <c:pt idx="33">
                  <c:v>589</c:v>
                </c:pt>
                <c:pt idx="34">
                  <c:v>590</c:v>
                </c:pt>
                <c:pt idx="35">
                  <c:v>591</c:v>
                </c:pt>
                <c:pt idx="36">
                  <c:v>592</c:v>
                </c:pt>
                <c:pt idx="37">
                  <c:v>593</c:v>
                </c:pt>
                <c:pt idx="38">
                  <c:v>594</c:v>
                </c:pt>
                <c:pt idx="39">
                  <c:v>595</c:v>
                </c:pt>
                <c:pt idx="40">
                  <c:v>596</c:v>
                </c:pt>
                <c:pt idx="41">
                  <c:v>597</c:v>
                </c:pt>
                <c:pt idx="42">
                  <c:v>598</c:v>
                </c:pt>
                <c:pt idx="43">
                  <c:v>599</c:v>
                </c:pt>
                <c:pt idx="44">
                  <c:v>600</c:v>
                </c:pt>
                <c:pt idx="45">
                  <c:v>601</c:v>
                </c:pt>
                <c:pt idx="46">
                  <c:v>602</c:v>
                </c:pt>
                <c:pt idx="47">
                  <c:v>603</c:v>
                </c:pt>
                <c:pt idx="48">
                  <c:v>604</c:v>
                </c:pt>
                <c:pt idx="49">
                  <c:v>605</c:v>
                </c:pt>
                <c:pt idx="50">
                  <c:v>606</c:v>
                </c:pt>
                <c:pt idx="51">
                  <c:v>607</c:v>
                </c:pt>
                <c:pt idx="52">
                  <c:v>608</c:v>
                </c:pt>
                <c:pt idx="53">
                  <c:v>609</c:v>
                </c:pt>
                <c:pt idx="54">
                  <c:v>610</c:v>
                </c:pt>
                <c:pt idx="55">
                  <c:v>611</c:v>
                </c:pt>
                <c:pt idx="56">
                  <c:v>612</c:v>
                </c:pt>
                <c:pt idx="57">
                  <c:v>613</c:v>
                </c:pt>
                <c:pt idx="58">
                  <c:v>614</c:v>
                </c:pt>
                <c:pt idx="59">
                  <c:v>615</c:v>
                </c:pt>
                <c:pt idx="60">
                  <c:v>616</c:v>
                </c:pt>
                <c:pt idx="61">
                  <c:v>617</c:v>
                </c:pt>
                <c:pt idx="62">
                  <c:v>618</c:v>
                </c:pt>
                <c:pt idx="63">
                  <c:v>619</c:v>
                </c:pt>
                <c:pt idx="64">
                  <c:v>620</c:v>
                </c:pt>
                <c:pt idx="65">
                  <c:v>621</c:v>
                </c:pt>
                <c:pt idx="66">
                  <c:v>622</c:v>
                </c:pt>
                <c:pt idx="67">
                  <c:v>623</c:v>
                </c:pt>
                <c:pt idx="68">
                  <c:v>624</c:v>
                </c:pt>
                <c:pt idx="69">
                  <c:v>625</c:v>
                </c:pt>
                <c:pt idx="70">
                  <c:v>626</c:v>
                </c:pt>
                <c:pt idx="71">
                  <c:v>627</c:v>
                </c:pt>
                <c:pt idx="72">
                  <c:v>628</c:v>
                </c:pt>
                <c:pt idx="73">
                  <c:v>629</c:v>
                </c:pt>
                <c:pt idx="74">
                  <c:v>630</c:v>
                </c:pt>
                <c:pt idx="75">
                  <c:v>631</c:v>
                </c:pt>
                <c:pt idx="76">
                  <c:v>632</c:v>
                </c:pt>
                <c:pt idx="77">
                  <c:v>633</c:v>
                </c:pt>
                <c:pt idx="78">
                  <c:v>634</c:v>
                </c:pt>
                <c:pt idx="79">
                  <c:v>635</c:v>
                </c:pt>
                <c:pt idx="80">
                  <c:v>636</c:v>
                </c:pt>
                <c:pt idx="81">
                  <c:v>637</c:v>
                </c:pt>
                <c:pt idx="82">
                  <c:v>638</c:v>
                </c:pt>
                <c:pt idx="83">
                  <c:v>639</c:v>
                </c:pt>
                <c:pt idx="84">
                  <c:v>640</c:v>
                </c:pt>
                <c:pt idx="85">
                  <c:v>641</c:v>
                </c:pt>
                <c:pt idx="86">
                  <c:v>642</c:v>
                </c:pt>
                <c:pt idx="87">
                  <c:v>643</c:v>
                </c:pt>
                <c:pt idx="88">
                  <c:v>644</c:v>
                </c:pt>
                <c:pt idx="89">
                  <c:v>645</c:v>
                </c:pt>
                <c:pt idx="90">
                  <c:v>646</c:v>
                </c:pt>
                <c:pt idx="91">
                  <c:v>647</c:v>
                </c:pt>
                <c:pt idx="92">
                  <c:v>648</c:v>
                </c:pt>
                <c:pt idx="93">
                  <c:v>649</c:v>
                </c:pt>
                <c:pt idx="94">
                  <c:v>650</c:v>
                </c:pt>
                <c:pt idx="95">
                  <c:v>651</c:v>
                </c:pt>
                <c:pt idx="96">
                  <c:v>652</c:v>
                </c:pt>
                <c:pt idx="97">
                  <c:v>653</c:v>
                </c:pt>
                <c:pt idx="98">
                  <c:v>654</c:v>
                </c:pt>
                <c:pt idx="99">
                  <c:v>655</c:v>
                </c:pt>
                <c:pt idx="100">
                  <c:v>656</c:v>
                </c:pt>
                <c:pt idx="101">
                  <c:v>657</c:v>
                </c:pt>
                <c:pt idx="102">
                  <c:v>658</c:v>
                </c:pt>
                <c:pt idx="103">
                  <c:v>659</c:v>
                </c:pt>
                <c:pt idx="104">
                  <c:v>660</c:v>
                </c:pt>
                <c:pt idx="105">
                  <c:v>661</c:v>
                </c:pt>
                <c:pt idx="106">
                  <c:v>662</c:v>
                </c:pt>
                <c:pt idx="107">
                  <c:v>663</c:v>
                </c:pt>
                <c:pt idx="108">
                  <c:v>664</c:v>
                </c:pt>
                <c:pt idx="109">
                  <c:v>665</c:v>
                </c:pt>
                <c:pt idx="110">
                  <c:v>666</c:v>
                </c:pt>
                <c:pt idx="111">
                  <c:v>667</c:v>
                </c:pt>
                <c:pt idx="112">
                  <c:v>668</c:v>
                </c:pt>
                <c:pt idx="113">
                  <c:v>669</c:v>
                </c:pt>
                <c:pt idx="114">
                  <c:v>670</c:v>
                </c:pt>
                <c:pt idx="115">
                  <c:v>671</c:v>
                </c:pt>
                <c:pt idx="116">
                  <c:v>672</c:v>
                </c:pt>
                <c:pt idx="117">
                  <c:v>673</c:v>
                </c:pt>
                <c:pt idx="118">
                  <c:v>674</c:v>
                </c:pt>
                <c:pt idx="119">
                  <c:v>675</c:v>
                </c:pt>
                <c:pt idx="120">
                  <c:v>676</c:v>
                </c:pt>
                <c:pt idx="121">
                  <c:v>677</c:v>
                </c:pt>
                <c:pt idx="122">
                  <c:v>678</c:v>
                </c:pt>
                <c:pt idx="123">
                  <c:v>679</c:v>
                </c:pt>
                <c:pt idx="124">
                  <c:v>680</c:v>
                </c:pt>
                <c:pt idx="125">
                  <c:v>681</c:v>
                </c:pt>
                <c:pt idx="126">
                  <c:v>682</c:v>
                </c:pt>
                <c:pt idx="127">
                  <c:v>683</c:v>
                </c:pt>
                <c:pt idx="128">
                  <c:v>684</c:v>
                </c:pt>
                <c:pt idx="129">
                  <c:v>685</c:v>
                </c:pt>
                <c:pt idx="130">
                  <c:v>686</c:v>
                </c:pt>
                <c:pt idx="131">
                  <c:v>687</c:v>
                </c:pt>
                <c:pt idx="132">
                  <c:v>688</c:v>
                </c:pt>
                <c:pt idx="133">
                  <c:v>689</c:v>
                </c:pt>
                <c:pt idx="134">
                  <c:v>690</c:v>
                </c:pt>
                <c:pt idx="135">
                  <c:v>691</c:v>
                </c:pt>
                <c:pt idx="136">
                  <c:v>692</c:v>
                </c:pt>
                <c:pt idx="137">
                  <c:v>693</c:v>
                </c:pt>
                <c:pt idx="138">
                  <c:v>694</c:v>
                </c:pt>
                <c:pt idx="139">
                  <c:v>695</c:v>
                </c:pt>
                <c:pt idx="140">
                  <c:v>696</c:v>
                </c:pt>
                <c:pt idx="141">
                  <c:v>697</c:v>
                </c:pt>
                <c:pt idx="142">
                  <c:v>698</c:v>
                </c:pt>
                <c:pt idx="143">
                  <c:v>699</c:v>
                </c:pt>
                <c:pt idx="144">
                  <c:v>700</c:v>
                </c:pt>
                <c:pt idx="145">
                  <c:v>701</c:v>
                </c:pt>
                <c:pt idx="146">
                  <c:v>702</c:v>
                </c:pt>
                <c:pt idx="147">
                  <c:v>703</c:v>
                </c:pt>
                <c:pt idx="148">
                  <c:v>704</c:v>
                </c:pt>
                <c:pt idx="149">
                  <c:v>705</c:v>
                </c:pt>
                <c:pt idx="150">
                  <c:v>706</c:v>
                </c:pt>
                <c:pt idx="151">
                  <c:v>707</c:v>
                </c:pt>
                <c:pt idx="152">
                  <c:v>708</c:v>
                </c:pt>
                <c:pt idx="153">
                  <c:v>709</c:v>
                </c:pt>
                <c:pt idx="154">
                  <c:v>710</c:v>
                </c:pt>
                <c:pt idx="155">
                  <c:v>711</c:v>
                </c:pt>
                <c:pt idx="156">
                  <c:v>712</c:v>
                </c:pt>
                <c:pt idx="157">
                  <c:v>713</c:v>
                </c:pt>
                <c:pt idx="158">
                  <c:v>714</c:v>
                </c:pt>
                <c:pt idx="159">
                  <c:v>715</c:v>
                </c:pt>
                <c:pt idx="160">
                  <c:v>716</c:v>
                </c:pt>
                <c:pt idx="161">
                  <c:v>717</c:v>
                </c:pt>
                <c:pt idx="162">
                  <c:v>718</c:v>
                </c:pt>
                <c:pt idx="163">
                  <c:v>719</c:v>
                </c:pt>
                <c:pt idx="164">
                  <c:v>720</c:v>
                </c:pt>
                <c:pt idx="165">
                  <c:v>721</c:v>
                </c:pt>
                <c:pt idx="166">
                  <c:v>722</c:v>
                </c:pt>
                <c:pt idx="167">
                  <c:v>723</c:v>
                </c:pt>
                <c:pt idx="168">
                  <c:v>724</c:v>
                </c:pt>
                <c:pt idx="169">
                  <c:v>725</c:v>
                </c:pt>
                <c:pt idx="170">
                  <c:v>726</c:v>
                </c:pt>
                <c:pt idx="171">
                  <c:v>727</c:v>
                </c:pt>
                <c:pt idx="172">
                  <c:v>728</c:v>
                </c:pt>
                <c:pt idx="173">
                  <c:v>729</c:v>
                </c:pt>
                <c:pt idx="174">
                  <c:v>730</c:v>
                </c:pt>
                <c:pt idx="175">
                  <c:v>731</c:v>
                </c:pt>
                <c:pt idx="176">
                  <c:v>732</c:v>
                </c:pt>
                <c:pt idx="177">
                  <c:v>733</c:v>
                </c:pt>
                <c:pt idx="178">
                  <c:v>734</c:v>
                </c:pt>
                <c:pt idx="179">
                  <c:v>735</c:v>
                </c:pt>
                <c:pt idx="180">
                  <c:v>736</c:v>
                </c:pt>
                <c:pt idx="181">
                  <c:v>737</c:v>
                </c:pt>
                <c:pt idx="182">
                  <c:v>738</c:v>
                </c:pt>
                <c:pt idx="183">
                  <c:v>739</c:v>
                </c:pt>
                <c:pt idx="184">
                  <c:v>740</c:v>
                </c:pt>
                <c:pt idx="185">
                  <c:v>741</c:v>
                </c:pt>
                <c:pt idx="186">
                  <c:v>742</c:v>
                </c:pt>
                <c:pt idx="187">
                  <c:v>743</c:v>
                </c:pt>
                <c:pt idx="188">
                  <c:v>744</c:v>
                </c:pt>
                <c:pt idx="189">
                  <c:v>745</c:v>
                </c:pt>
                <c:pt idx="190">
                  <c:v>746</c:v>
                </c:pt>
                <c:pt idx="191">
                  <c:v>747</c:v>
                </c:pt>
                <c:pt idx="192">
                  <c:v>748</c:v>
                </c:pt>
                <c:pt idx="193">
                  <c:v>749</c:v>
                </c:pt>
                <c:pt idx="194">
                  <c:v>750</c:v>
                </c:pt>
                <c:pt idx="195">
                  <c:v>751</c:v>
                </c:pt>
                <c:pt idx="196">
                  <c:v>752</c:v>
                </c:pt>
                <c:pt idx="197">
                  <c:v>753</c:v>
                </c:pt>
                <c:pt idx="198">
                  <c:v>754</c:v>
                </c:pt>
                <c:pt idx="199">
                  <c:v>755</c:v>
                </c:pt>
                <c:pt idx="200">
                  <c:v>756</c:v>
                </c:pt>
                <c:pt idx="201">
                  <c:v>757</c:v>
                </c:pt>
                <c:pt idx="202">
                  <c:v>758</c:v>
                </c:pt>
                <c:pt idx="203">
                  <c:v>759</c:v>
                </c:pt>
                <c:pt idx="204">
                  <c:v>760</c:v>
                </c:pt>
                <c:pt idx="205">
                  <c:v>761</c:v>
                </c:pt>
                <c:pt idx="206">
                  <c:v>762</c:v>
                </c:pt>
                <c:pt idx="207">
                  <c:v>763</c:v>
                </c:pt>
                <c:pt idx="208">
                  <c:v>764</c:v>
                </c:pt>
                <c:pt idx="209">
                  <c:v>765</c:v>
                </c:pt>
                <c:pt idx="210">
                  <c:v>766</c:v>
                </c:pt>
                <c:pt idx="211">
                  <c:v>767</c:v>
                </c:pt>
                <c:pt idx="212">
                  <c:v>768</c:v>
                </c:pt>
                <c:pt idx="213">
                  <c:v>769</c:v>
                </c:pt>
                <c:pt idx="214">
                  <c:v>770</c:v>
                </c:pt>
                <c:pt idx="215">
                  <c:v>771</c:v>
                </c:pt>
                <c:pt idx="216">
                  <c:v>772</c:v>
                </c:pt>
                <c:pt idx="217">
                  <c:v>773</c:v>
                </c:pt>
                <c:pt idx="218">
                  <c:v>774</c:v>
                </c:pt>
                <c:pt idx="219">
                  <c:v>775</c:v>
                </c:pt>
                <c:pt idx="220">
                  <c:v>776</c:v>
                </c:pt>
                <c:pt idx="221">
                  <c:v>777</c:v>
                </c:pt>
                <c:pt idx="222">
                  <c:v>778</c:v>
                </c:pt>
                <c:pt idx="223">
                  <c:v>779</c:v>
                </c:pt>
                <c:pt idx="224">
                  <c:v>780</c:v>
                </c:pt>
                <c:pt idx="225">
                  <c:v>781</c:v>
                </c:pt>
                <c:pt idx="226">
                  <c:v>782</c:v>
                </c:pt>
                <c:pt idx="227">
                  <c:v>783</c:v>
                </c:pt>
                <c:pt idx="228">
                  <c:v>784</c:v>
                </c:pt>
                <c:pt idx="229">
                  <c:v>785</c:v>
                </c:pt>
                <c:pt idx="230">
                  <c:v>786</c:v>
                </c:pt>
                <c:pt idx="231">
                  <c:v>787</c:v>
                </c:pt>
                <c:pt idx="232">
                  <c:v>788</c:v>
                </c:pt>
                <c:pt idx="233">
                  <c:v>789</c:v>
                </c:pt>
                <c:pt idx="234">
                  <c:v>790</c:v>
                </c:pt>
                <c:pt idx="235">
                  <c:v>791</c:v>
                </c:pt>
                <c:pt idx="236">
                  <c:v>792</c:v>
                </c:pt>
                <c:pt idx="237">
                  <c:v>793</c:v>
                </c:pt>
                <c:pt idx="238">
                  <c:v>794</c:v>
                </c:pt>
                <c:pt idx="239">
                  <c:v>795</c:v>
                </c:pt>
                <c:pt idx="240">
                  <c:v>796</c:v>
                </c:pt>
                <c:pt idx="241">
                  <c:v>797</c:v>
                </c:pt>
                <c:pt idx="242">
                  <c:v>798</c:v>
                </c:pt>
                <c:pt idx="243">
                  <c:v>799</c:v>
                </c:pt>
                <c:pt idx="244">
                  <c:v>800</c:v>
                </c:pt>
                <c:pt idx="245">
                  <c:v>801</c:v>
                </c:pt>
                <c:pt idx="246">
                  <c:v>802</c:v>
                </c:pt>
                <c:pt idx="247">
                  <c:v>803</c:v>
                </c:pt>
                <c:pt idx="248">
                  <c:v>804</c:v>
                </c:pt>
                <c:pt idx="249">
                  <c:v>805</c:v>
                </c:pt>
                <c:pt idx="250">
                  <c:v>806</c:v>
                </c:pt>
                <c:pt idx="251">
                  <c:v>807</c:v>
                </c:pt>
                <c:pt idx="252">
                  <c:v>808</c:v>
                </c:pt>
                <c:pt idx="253">
                  <c:v>809</c:v>
                </c:pt>
                <c:pt idx="254">
                  <c:v>810</c:v>
                </c:pt>
                <c:pt idx="255">
                  <c:v>811</c:v>
                </c:pt>
                <c:pt idx="256">
                  <c:v>812</c:v>
                </c:pt>
                <c:pt idx="257">
                  <c:v>813</c:v>
                </c:pt>
                <c:pt idx="258">
                  <c:v>814</c:v>
                </c:pt>
                <c:pt idx="259">
                  <c:v>815</c:v>
                </c:pt>
                <c:pt idx="260">
                  <c:v>816</c:v>
                </c:pt>
                <c:pt idx="261">
                  <c:v>817</c:v>
                </c:pt>
                <c:pt idx="262">
                  <c:v>818</c:v>
                </c:pt>
                <c:pt idx="263">
                  <c:v>819</c:v>
                </c:pt>
                <c:pt idx="264">
                  <c:v>820</c:v>
                </c:pt>
                <c:pt idx="265">
                  <c:v>821</c:v>
                </c:pt>
                <c:pt idx="266">
                  <c:v>822</c:v>
                </c:pt>
                <c:pt idx="267">
                  <c:v>823</c:v>
                </c:pt>
                <c:pt idx="268">
                  <c:v>824</c:v>
                </c:pt>
                <c:pt idx="269">
                  <c:v>825</c:v>
                </c:pt>
                <c:pt idx="270">
                  <c:v>826</c:v>
                </c:pt>
                <c:pt idx="271">
                  <c:v>827</c:v>
                </c:pt>
                <c:pt idx="272">
                  <c:v>828</c:v>
                </c:pt>
                <c:pt idx="273">
                  <c:v>829</c:v>
                </c:pt>
                <c:pt idx="274">
                  <c:v>830</c:v>
                </c:pt>
                <c:pt idx="275">
                  <c:v>831</c:v>
                </c:pt>
                <c:pt idx="276">
                  <c:v>832</c:v>
                </c:pt>
                <c:pt idx="277">
                  <c:v>833</c:v>
                </c:pt>
                <c:pt idx="278">
                  <c:v>834</c:v>
                </c:pt>
                <c:pt idx="279">
                  <c:v>835</c:v>
                </c:pt>
                <c:pt idx="280">
                  <c:v>836</c:v>
                </c:pt>
                <c:pt idx="281">
                  <c:v>837</c:v>
                </c:pt>
                <c:pt idx="282">
                  <c:v>838</c:v>
                </c:pt>
                <c:pt idx="283">
                  <c:v>839</c:v>
                </c:pt>
                <c:pt idx="284">
                  <c:v>840</c:v>
                </c:pt>
                <c:pt idx="285">
                  <c:v>841</c:v>
                </c:pt>
                <c:pt idx="286">
                  <c:v>842</c:v>
                </c:pt>
                <c:pt idx="287">
                  <c:v>843</c:v>
                </c:pt>
                <c:pt idx="288">
                  <c:v>844</c:v>
                </c:pt>
                <c:pt idx="289">
                  <c:v>845</c:v>
                </c:pt>
                <c:pt idx="290">
                  <c:v>846</c:v>
                </c:pt>
                <c:pt idx="291">
                  <c:v>847</c:v>
                </c:pt>
                <c:pt idx="292">
                  <c:v>848</c:v>
                </c:pt>
                <c:pt idx="293">
                  <c:v>849</c:v>
                </c:pt>
                <c:pt idx="294">
                  <c:v>850</c:v>
                </c:pt>
                <c:pt idx="295">
                  <c:v>851</c:v>
                </c:pt>
                <c:pt idx="296">
                  <c:v>852</c:v>
                </c:pt>
                <c:pt idx="297">
                  <c:v>853</c:v>
                </c:pt>
                <c:pt idx="298">
                  <c:v>854</c:v>
                </c:pt>
                <c:pt idx="299">
                  <c:v>855</c:v>
                </c:pt>
                <c:pt idx="300">
                  <c:v>856</c:v>
                </c:pt>
                <c:pt idx="301">
                  <c:v>857</c:v>
                </c:pt>
                <c:pt idx="302">
                  <c:v>858</c:v>
                </c:pt>
                <c:pt idx="303">
                  <c:v>859</c:v>
                </c:pt>
                <c:pt idx="304">
                  <c:v>860</c:v>
                </c:pt>
                <c:pt idx="305">
                  <c:v>861</c:v>
                </c:pt>
                <c:pt idx="306">
                  <c:v>862</c:v>
                </c:pt>
                <c:pt idx="307">
                  <c:v>863</c:v>
                </c:pt>
                <c:pt idx="308">
                  <c:v>864</c:v>
                </c:pt>
                <c:pt idx="309">
                  <c:v>865</c:v>
                </c:pt>
                <c:pt idx="310">
                  <c:v>866</c:v>
                </c:pt>
                <c:pt idx="311">
                  <c:v>867</c:v>
                </c:pt>
                <c:pt idx="312">
                  <c:v>868</c:v>
                </c:pt>
                <c:pt idx="313">
                  <c:v>869</c:v>
                </c:pt>
                <c:pt idx="314">
                  <c:v>870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878</c:v>
                </c:pt>
                <c:pt idx="323">
                  <c:v>879</c:v>
                </c:pt>
                <c:pt idx="324">
                  <c:v>880</c:v>
                </c:pt>
                <c:pt idx="325">
                  <c:v>881</c:v>
                </c:pt>
                <c:pt idx="326">
                  <c:v>882</c:v>
                </c:pt>
                <c:pt idx="327">
                  <c:v>883</c:v>
                </c:pt>
                <c:pt idx="328">
                  <c:v>884</c:v>
                </c:pt>
                <c:pt idx="329">
                  <c:v>885</c:v>
                </c:pt>
                <c:pt idx="330">
                  <c:v>886</c:v>
                </c:pt>
                <c:pt idx="331">
                  <c:v>887</c:v>
                </c:pt>
              </c:numCache>
            </c:numRef>
          </c:xVal>
          <c:yVal>
            <c:numRef>
              <c:f>Graph!$C$558:$C$887</c:f>
              <c:numCache>
                <c:formatCode>General</c:formatCode>
                <c:ptCount val="3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5B-4AB3-B071-4F71A988485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Graph!$A$557:$A$888</c:f>
              <c:numCache>
                <c:formatCode>General</c:formatCode>
                <c:ptCount val="332"/>
                <c:pt idx="0">
                  <c:v>556</c:v>
                </c:pt>
                <c:pt idx="1">
                  <c:v>557</c:v>
                </c:pt>
                <c:pt idx="2">
                  <c:v>558</c:v>
                </c:pt>
                <c:pt idx="3">
                  <c:v>559</c:v>
                </c:pt>
                <c:pt idx="4">
                  <c:v>560</c:v>
                </c:pt>
                <c:pt idx="5">
                  <c:v>561</c:v>
                </c:pt>
                <c:pt idx="6">
                  <c:v>562</c:v>
                </c:pt>
                <c:pt idx="7">
                  <c:v>563</c:v>
                </c:pt>
                <c:pt idx="8">
                  <c:v>564</c:v>
                </c:pt>
                <c:pt idx="9">
                  <c:v>565</c:v>
                </c:pt>
                <c:pt idx="10">
                  <c:v>566</c:v>
                </c:pt>
                <c:pt idx="11">
                  <c:v>567</c:v>
                </c:pt>
                <c:pt idx="12">
                  <c:v>568</c:v>
                </c:pt>
                <c:pt idx="13">
                  <c:v>569</c:v>
                </c:pt>
                <c:pt idx="14">
                  <c:v>570</c:v>
                </c:pt>
                <c:pt idx="15">
                  <c:v>571</c:v>
                </c:pt>
                <c:pt idx="16">
                  <c:v>572</c:v>
                </c:pt>
                <c:pt idx="17">
                  <c:v>573</c:v>
                </c:pt>
                <c:pt idx="18">
                  <c:v>574</c:v>
                </c:pt>
                <c:pt idx="19">
                  <c:v>575</c:v>
                </c:pt>
                <c:pt idx="20">
                  <c:v>576</c:v>
                </c:pt>
                <c:pt idx="21">
                  <c:v>577</c:v>
                </c:pt>
                <c:pt idx="22">
                  <c:v>578</c:v>
                </c:pt>
                <c:pt idx="23">
                  <c:v>579</c:v>
                </c:pt>
                <c:pt idx="24">
                  <c:v>580</c:v>
                </c:pt>
                <c:pt idx="25">
                  <c:v>581</c:v>
                </c:pt>
                <c:pt idx="26">
                  <c:v>582</c:v>
                </c:pt>
                <c:pt idx="27">
                  <c:v>583</c:v>
                </c:pt>
                <c:pt idx="28">
                  <c:v>584</c:v>
                </c:pt>
                <c:pt idx="29">
                  <c:v>585</c:v>
                </c:pt>
                <c:pt idx="30">
                  <c:v>586</c:v>
                </c:pt>
                <c:pt idx="31">
                  <c:v>587</c:v>
                </c:pt>
                <c:pt idx="32">
                  <c:v>588</c:v>
                </c:pt>
                <c:pt idx="33">
                  <c:v>589</c:v>
                </c:pt>
                <c:pt idx="34">
                  <c:v>590</c:v>
                </c:pt>
                <c:pt idx="35">
                  <c:v>591</c:v>
                </c:pt>
                <c:pt idx="36">
                  <c:v>592</c:v>
                </c:pt>
                <c:pt idx="37">
                  <c:v>593</c:v>
                </c:pt>
                <c:pt idx="38">
                  <c:v>594</c:v>
                </c:pt>
                <c:pt idx="39">
                  <c:v>595</c:v>
                </c:pt>
                <c:pt idx="40">
                  <c:v>596</c:v>
                </c:pt>
                <c:pt idx="41">
                  <c:v>597</c:v>
                </c:pt>
                <c:pt idx="42">
                  <c:v>598</c:v>
                </c:pt>
                <c:pt idx="43">
                  <c:v>599</c:v>
                </c:pt>
                <c:pt idx="44">
                  <c:v>600</c:v>
                </c:pt>
                <c:pt idx="45">
                  <c:v>601</c:v>
                </c:pt>
                <c:pt idx="46">
                  <c:v>602</c:v>
                </c:pt>
                <c:pt idx="47">
                  <c:v>603</c:v>
                </c:pt>
                <c:pt idx="48">
                  <c:v>604</c:v>
                </c:pt>
                <c:pt idx="49">
                  <c:v>605</c:v>
                </c:pt>
                <c:pt idx="50">
                  <c:v>606</c:v>
                </c:pt>
                <c:pt idx="51">
                  <c:v>607</c:v>
                </c:pt>
                <c:pt idx="52">
                  <c:v>608</c:v>
                </c:pt>
                <c:pt idx="53">
                  <c:v>609</c:v>
                </c:pt>
                <c:pt idx="54">
                  <c:v>610</c:v>
                </c:pt>
                <c:pt idx="55">
                  <c:v>611</c:v>
                </c:pt>
                <c:pt idx="56">
                  <c:v>612</c:v>
                </c:pt>
                <c:pt idx="57">
                  <c:v>613</c:v>
                </c:pt>
                <c:pt idx="58">
                  <c:v>614</c:v>
                </c:pt>
                <c:pt idx="59">
                  <c:v>615</c:v>
                </c:pt>
                <c:pt idx="60">
                  <c:v>616</c:v>
                </c:pt>
                <c:pt idx="61">
                  <c:v>617</c:v>
                </c:pt>
                <c:pt idx="62">
                  <c:v>618</c:v>
                </c:pt>
                <c:pt idx="63">
                  <c:v>619</c:v>
                </c:pt>
                <c:pt idx="64">
                  <c:v>620</c:v>
                </c:pt>
                <c:pt idx="65">
                  <c:v>621</c:v>
                </c:pt>
                <c:pt idx="66">
                  <c:v>622</c:v>
                </c:pt>
                <c:pt idx="67">
                  <c:v>623</c:v>
                </c:pt>
                <c:pt idx="68">
                  <c:v>624</c:v>
                </c:pt>
                <c:pt idx="69">
                  <c:v>625</c:v>
                </c:pt>
                <c:pt idx="70">
                  <c:v>626</c:v>
                </c:pt>
                <c:pt idx="71">
                  <c:v>627</c:v>
                </c:pt>
                <c:pt idx="72">
                  <c:v>628</c:v>
                </c:pt>
                <c:pt idx="73">
                  <c:v>629</c:v>
                </c:pt>
                <c:pt idx="74">
                  <c:v>630</c:v>
                </c:pt>
                <c:pt idx="75">
                  <c:v>631</c:v>
                </c:pt>
                <c:pt idx="76">
                  <c:v>632</c:v>
                </c:pt>
                <c:pt idx="77">
                  <c:v>633</c:v>
                </c:pt>
                <c:pt idx="78">
                  <c:v>634</c:v>
                </c:pt>
                <c:pt idx="79">
                  <c:v>635</c:v>
                </c:pt>
                <c:pt idx="80">
                  <c:v>636</c:v>
                </c:pt>
                <c:pt idx="81">
                  <c:v>637</c:v>
                </c:pt>
                <c:pt idx="82">
                  <c:v>638</c:v>
                </c:pt>
                <c:pt idx="83">
                  <c:v>639</c:v>
                </c:pt>
                <c:pt idx="84">
                  <c:v>640</c:v>
                </c:pt>
                <c:pt idx="85">
                  <c:v>641</c:v>
                </c:pt>
                <c:pt idx="86">
                  <c:v>642</c:v>
                </c:pt>
                <c:pt idx="87">
                  <c:v>643</c:v>
                </c:pt>
                <c:pt idx="88">
                  <c:v>644</c:v>
                </c:pt>
                <c:pt idx="89">
                  <c:v>645</c:v>
                </c:pt>
                <c:pt idx="90">
                  <c:v>646</c:v>
                </c:pt>
                <c:pt idx="91">
                  <c:v>647</c:v>
                </c:pt>
                <c:pt idx="92">
                  <c:v>648</c:v>
                </c:pt>
                <c:pt idx="93">
                  <c:v>649</c:v>
                </c:pt>
                <c:pt idx="94">
                  <c:v>650</c:v>
                </c:pt>
                <c:pt idx="95">
                  <c:v>651</c:v>
                </c:pt>
                <c:pt idx="96">
                  <c:v>652</c:v>
                </c:pt>
                <c:pt idx="97">
                  <c:v>653</c:v>
                </c:pt>
                <c:pt idx="98">
                  <c:v>654</c:v>
                </c:pt>
                <c:pt idx="99">
                  <c:v>655</c:v>
                </c:pt>
                <c:pt idx="100">
                  <c:v>656</c:v>
                </c:pt>
                <c:pt idx="101">
                  <c:v>657</c:v>
                </c:pt>
                <c:pt idx="102">
                  <c:v>658</c:v>
                </c:pt>
                <c:pt idx="103">
                  <c:v>659</c:v>
                </c:pt>
                <c:pt idx="104">
                  <c:v>660</c:v>
                </c:pt>
                <c:pt idx="105">
                  <c:v>661</c:v>
                </c:pt>
                <c:pt idx="106">
                  <c:v>662</c:v>
                </c:pt>
                <c:pt idx="107">
                  <c:v>663</c:v>
                </c:pt>
                <c:pt idx="108">
                  <c:v>664</c:v>
                </c:pt>
                <c:pt idx="109">
                  <c:v>665</c:v>
                </c:pt>
                <c:pt idx="110">
                  <c:v>666</c:v>
                </c:pt>
                <c:pt idx="111">
                  <c:v>667</c:v>
                </c:pt>
                <c:pt idx="112">
                  <c:v>668</c:v>
                </c:pt>
                <c:pt idx="113">
                  <c:v>669</c:v>
                </c:pt>
                <c:pt idx="114">
                  <c:v>670</c:v>
                </c:pt>
                <c:pt idx="115">
                  <c:v>671</c:v>
                </c:pt>
                <c:pt idx="116">
                  <c:v>672</c:v>
                </c:pt>
                <c:pt idx="117">
                  <c:v>673</c:v>
                </c:pt>
                <c:pt idx="118">
                  <c:v>674</c:v>
                </c:pt>
                <c:pt idx="119">
                  <c:v>675</c:v>
                </c:pt>
                <c:pt idx="120">
                  <c:v>676</c:v>
                </c:pt>
                <c:pt idx="121">
                  <c:v>677</c:v>
                </c:pt>
                <c:pt idx="122">
                  <c:v>678</c:v>
                </c:pt>
                <c:pt idx="123">
                  <c:v>679</c:v>
                </c:pt>
                <c:pt idx="124">
                  <c:v>680</c:v>
                </c:pt>
                <c:pt idx="125">
                  <c:v>681</c:v>
                </c:pt>
                <c:pt idx="126">
                  <c:v>682</c:v>
                </c:pt>
                <c:pt idx="127">
                  <c:v>683</c:v>
                </c:pt>
                <c:pt idx="128">
                  <c:v>684</c:v>
                </c:pt>
                <c:pt idx="129">
                  <c:v>685</c:v>
                </c:pt>
                <c:pt idx="130">
                  <c:v>686</c:v>
                </c:pt>
                <c:pt idx="131">
                  <c:v>687</c:v>
                </c:pt>
                <c:pt idx="132">
                  <c:v>688</c:v>
                </c:pt>
                <c:pt idx="133">
                  <c:v>689</c:v>
                </c:pt>
                <c:pt idx="134">
                  <c:v>690</c:v>
                </c:pt>
                <c:pt idx="135">
                  <c:v>691</c:v>
                </c:pt>
                <c:pt idx="136">
                  <c:v>692</c:v>
                </c:pt>
                <c:pt idx="137">
                  <c:v>693</c:v>
                </c:pt>
                <c:pt idx="138">
                  <c:v>694</c:v>
                </c:pt>
                <c:pt idx="139">
                  <c:v>695</c:v>
                </c:pt>
                <c:pt idx="140">
                  <c:v>696</c:v>
                </c:pt>
                <c:pt idx="141">
                  <c:v>697</c:v>
                </c:pt>
                <c:pt idx="142">
                  <c:v>698</c:v>
                </c:pt>
                <c:pt idx="143">
                  <c:v>699</c:v>
                </c:pt>
                <c:pt idx="144">
                  <c:v>700</c:v>
                </c:pt>
                <c:pt idx="145">
                  <c:v>701</c:v>
                </c:pt>
                <c:pt idx="146">
                  <c:v>702</c:v>
                </c:pt>
                <c:pt idx="147">
                  <c:v>703</c:v>
                </c:pt>
                <c:pt idx="148">
                  <c:v>704</c:v>
                </c:pt>
                <c:pt idx="149">
                  <c:v>705</c:v>
                </c:pt>
                <c:pt idx="150">
                  <c:v>706</c:v>
                </c:pt>
                <c:pt idx="151">
                  <c:v>707</c:v>
                </c:pt>
                <c:pt idx="152">
                  <c:v>708</c:v>
                </c:pt>
                <c:pt idx="153">
                  <c:v>709</c:v>
                </c:pt>
                <c:pt idx="154">
                  <c:v>710</c:v>
                </c:pt>
                <c:pt idx="155">
                  <c:v>711</c:v>
                </c:pt>
                <c:pt idx="156">
                  <c:v>712</c:v>
                </c:pt>
                <c:pt idx="157">
                  <c:v>713</c:v>
                </c:pt>
                <c:pt idx="158">
                  <c:v>714</c:v>
                </c:pt>
                <c:pt idx="159">
                  <c:v>715</c:v>
                </c:pt>
                <c:pt idx="160">
                  <c:v>716</c:v>
                </c:pt>
                <c:pt idx="161">
                  <c:v>717</c:v>
                </c:pt>
                <c:pt idx="162">
                  <c:v>718</c:v>
                </c:pt>
                <c:pt idx="163">
                  <c:v>719</c:v>
                </c:pt>
                <c:pt idx="164">
                  <c:v>720</c:v>
                </c:pt>
                <c:pt idx="165">
                  <c:v>721</c:v>
                </c:pt>
                <c:pt idx="166">
                  <c:v>722</c:v>
                </c:pt>
                <c:pt idx="167">
                  <c:v>723</c:v>
                </c:pt>
                <c:pt idx="168">
                  <c:v>724</c:v>
                </c:pt>
                <c:pt idx="169">
                  <c:v>725</c:v>
                </c:pt>
                <c:pt idx="170">
                  <c:v>726</c:v>
                </c:pt>
                <c:pt idx="171">
                  <c:v>727</c:v>
                </c:pt>
                <c:pt idx="172">
                  <c:v>728</c:v>
                </c:pt>
                <c:pt idx="173">
                  <c:v>729</c:v>
                </c:pt>
                <c:pt idx="174">
                  <c:v>730</c:v>
                </c:pt>
                <c:pt idx="175">
                  <c:v>731</c:v>
                </c:pt>
                <c:pt idx="176">
                  <c:v>732</c:v>
                </c:pt>
                <c:pt idx="177">
                  <c:v>733</c:v>
                </c:pt>
                <c:pt idx="178">
                  <c:v>734</c:v>
                </c:pt>
                <c:pt idx="179">
                  <c:v>735</c:v>
                </c:pt>
                <c:pt idx="180">
                  <c:v>736</c:v>
                </c:pt>
                <c:pt idx="181">
                  <c:v>737</c:v>
                </c:pt>
                <c:pt idx="182">
                  <c:v>738</c:v>
                </c:pt>
                <c:pt idx="183">
                  <c:v>739</c:v>
                </c:pt>
                <c:pt idx="184">
                  <c:v>740</c:v>
                </c:pt>
                <c:pt idx="185">
                  <c:v>741</c:v>
                </c:pt>
                <c:pt idx="186">
                  <c:v>742</c:v>
                </c:pt>
                <c:pt idx="187">
                  <c:v>743</c:v>
                </c:pt>
                <c:pt idx="188">
                  <c:v>744</c:v>
                </c:pt>
                <c:pt idx="189">
                  <c:v>745</c:v>
                </c:pt>
                <c:pt idx="190">
                  <c:v>746</c:v>
                </c:pt>
                <c:pt idx="191">
                  <c:v>747</c:v>
                </c:pt>
                <c:pt idx="192">
                  <c:v>748</c:v>
                </c:pt>
                <c:pt idx="193">
                  <c:v>749</c:v>
                </c:pt>
                <c:pt idx="194">
                  <c:v>750</c:v>
                </c:pt>
                <c:pt idx="195">
                  <c:v>751</c:v>
                </c:pt>
                <c:pt idx="196">
                  <c:v>752</c:v>
                </c:pt>
                <c:pt idx="197">
                  <c:v>753</c:v>
                </c:pt>
                <c:pt idx="198">
                  <c:v>754</c:v>
                </c:pt>
                <c:pt idx="199">
                  <c:v>755</c:v>
                </c:pt>
                <c:pt idx="200">
                  <c:v>756</c:v>
                </c:pt>
                <c:pt idx="201">
                  <c:v>757</c:v>
                </c:pt>
                <c:pt idx="202">
                  <c:v>758</c:v>
                </c:pt>
                <c:pt idx="203">
                  <c:v>759</c:v>
                </c:pt>
                <c:pt idx="204">
                  <c:v>760</c:v>
                </c:pt>
                <c:pt idx="205">
                  <c:v>761</c:v>
                </c:pt>
                <c:pt idx="206">
                  <c:v>762</c:v>
                </c:pt>
                <c:pt idx="207">
                  <c:v>763</c:v>
                </c:pt>
                <c:pt idx="208">
                  <c:v>764</c:v>
                </c:pt>
                <c:pt idx="209">
                  <c:v>765</c:v>
                </c:pt>
                <c:pt idx="210">
                  <c:v>766</c:v>
                </c:pt>
                <c:pt idx="211">
                  <c:v>767</c:v>
                </c:pt>
                <c:pt idx="212">
                  <c:v>768</c:v>
                </c:pt>
                <c:pt idx="213">
                  <c:v>769</c:v>
                </c:pt>
                <c:pt idx="214">
                  <c:v>770</c:v>
                </c:pt>
                <c:pt idx="215">
                  <c:v>771</c:v>
                </c:pt>
                <c:pt idx="216">
                  <c:v>772</c:v>
                </c:pt>
                <c:pt idx="217">
                  <c:v>773</c:v>
                </c:pt>
                <c:pt idx="218">
                  <c:v>774</c:v>
                </c:pt>
                <c:pt idx="219">
                  <c:v>775</c:v>
                </c:pt>
                <c:pt idx="220">
                  <c:v>776</c:v>
                </c:pt>
                <c:pt idx="221">
                  <c:v>777</c:v>
                </c:pt>
                <c:pt idx="222">
                  <c:v>778</c:v>
                </c:pt>
                <c:pt idx="223">
                  <c:v>779</c:v>
                </c:pt>
                <c:pt idx="224">
                  <c:v>780</c:v>
                </c:pt>
                <c:pt idx="225">
                  <c:v>781</c:v>
                </c:pt>
                <c:pt idx="226">
                  <c:v>782</c:v>
                </c:pt>
                <c:pt idx="227">
                  <c:v>783</c:v>
                </c:pt>
                <c:pt idx="228">
                  <c:v>784</c:v>
                </c:pt>
                <c:pt idx="229">
                  <c:v>785</c:v>
                </c:pt>
                <c:pt idx="230">
                  <c:v>786</c:v>
                </c:pt>
                <c:pt idx="231">
                  <c:v>787</c:v>
                </c:pt>
                <c:pt idx="232">
                  <c:v>788</c:v>
                </c:pt>
                <c:pt idx="233">
                  <c:v>789</c:v>
                </c:pt>
                <c:pt idx="234">
                  <c:v>790</c:v>
                </c:pt>
                <c:pt idx="235">
                  <c:v>791</c:v>
                </c:pt>
                <c:pt idx="236">
                  <c:v>792</c:v>
                </c:pt>
                <c:pt idx="237">
                  <c:v>793</c:v>
                </c:pt>
                <c:pt idx="238">
                  <c:v>794</c:v>
                </c:pt>
                <c:pt idx="239">
                  <c:v>795</c:v>
                </c:pt>
                <c:pt idx="240">
                  <c:v>796</c:v>
                </c:pt>
                <c:pt idx="241">
                  <c:v>797</c:v>
                </c:pt>
                <c:pt idx="242">
                  <c:v>798</c:v>
                </c:pt>
                <c:pt idx="243">
                  <c:v>799</c:v>
                </c:pt>
                <c:pt idx="244">
                  <c:v>800</c:v>
                </c:pt>
                <c:pt idx="245">
                  <c:v>801</c:v>
                </c:pt>
                <c:pt idx="246">
                  <c:v>802</c:v>
                </c:pt>
                <c:pt idx="247">
                  <c:v>803</c:v>
                </c:pt>
                <c:pt idx="248">
                  <c:v>804</c:v>
                </c:pt>
                <c:pt idx="249">
                  <c:v>805</c:v>
                </c:pt>
                <c:pt idx="250">
                  <c:v>806</c:v>
                </c:pt>
                <c:pt idx="251">
                  <c:v>807</c:v>
                </c:pt>
                <c:pt idx="252">
                  <c:v>808</c:v>
                </c:pt>
                <c:pt idx="253">
                  <c:v>809</c:v>
                </c:pt>
                <c:pt idx="254">
                  <c:v>810</c:v>
                </c:pt>
                <c:pt idx="255">
                  <c:v>811</c:v>
                </c:pt>
                <c:pt idx="256">
                  <c:v>812</c:v>
                </c:pt>
                <c:pt idx="257">
                  <c:v>813</c:v>
                </c:pt>
                <c:pt idx="258">
                  <c:v>814</c:v>
                </c:pt>
                <c:pt idx="259">
                  <c:v>815</c:v>
                </c:pt>
                <c:pt idx="260">
                  <c:v>816</c:v>
                </c:pt>
                <c:pt idx="261">
                  <c:v>817</c:v>
                </c:pt>
                <c:pt idx="262">
                  <c:v>818</c:v>
                </c:pt>
                <c:pt idx="263">
                  <c:v>819</c:v>
                </c:pt>
                <c:pt idx="264">
                  <c:v>820</c:v>
                </c:pt>
                <c:pt idx="265">
                  <c:v>821</c:v>
                </c:pt>
                <c:pt idx="266">
                  <c:v>822</c:v>
                </c:pt>
                <c:pt idx="267">
                  <c:v>823</c:v>
                </c:pt>
                <c:pt idx="268">
                  <c:v>824</c:v>
                </c:pt>
                <c:pt idx="269">
                  <c:v>825</c:v>
                </c:pt>
                <c:pt idx="270">
                  <c:v>826</c:v>
                </c:pt>
                <c:pt idx="271">
                  <c:v>827</c:v>
                </c:pt>
                <c:pt idx="272">
                  <c:v>828</c:v>
                </c:pt>
                <c:pt idx="273">
                  <c:v>829</c:v>
                </c:pt>
                <c:pt idx="274">
                  <c:v>830</c:v>
                </c:pt>
                <c:pt idx="275">
                  <c:v>831</c:v>
                </c:pt>
                <c:pt idx="276">
                  <c:v>832</c:v>
                </c:pt>
                <c:pt idx="277">
                  <c:v>833</c:v>
                </c:pt>
                <c:pt idx="278">
                  <c:v>834</c:v>
                </c:pt>
                <c:pt idx="279">
                  <c:v>835</c:v>
                </c:pt>
                <c:pt idx="280">
                  <c:v>836</c:v>
                </c:pt>
                <c:pt idx="281">
                  <c:v>837</c:v>
                </c:pt>
                <c:pt idx="282">
                  <c:v>838</c:v>
                </c:pt>
                <c:pt idx="283">
                  <c:v>839</c:v>
                </c:pt>
                <c:pt idx="284">
                  <c:v>840</c:v>
                </c:pt>
                <c:pt idx="285">
                  <c:v>841</c:v>
                </c:pt>
                <c:pt idx="286">
                  <c:v>842</c:v>
                </c:pt>
                <c:pt idx="287">
                  <c:v>843</c:v>
                </c:pt>
                <c:pt idx="288">
                  <c:v>844</c:v>
                </c:pt>
                <c:pt idx="289">
                  <c:v>845</c:v>
                </c:pt>
                <c:pt idx="290">
                  <c:v>846</c:v>
                </c:pt>
                <c:pt idx="291">
                  <c:v>847</c:v>
                </c:pt>
                <c:pt idx="292">
                  <c:v>848</c:v>
                </c:pt>
                <c:pt idx="293">
                  <c:v>849</c:v>
                </c:pt>
                <c:pt idx="294">
                  <c:v>850</c:v>
                </c:pt>
                <c:pt idx="295">
                  <c:v>851</c:v>
                </c:pt>
                <c:pt idx="296">
                  <c:v>852</c:v>
                </c:pt>
                <c:pt idx="297">
                  <c:v>853</c:v>
                </c:pt>
                <c:pt idx="298">
                  <c:v>854</c:v>
                </c:pt>
                <c:pt idx="299">
                  <c:v>855</c:v>
                </c:pt>
                <c:pt idx="300">
                  <c:v>856</c:v>
                </c:pt>
                <c:pt idx="301">
                  <c:v>857</c:v>
                </c:pt>
                <c:pt idx="302">
                  <c:v>858</c:v>
                </c:pt>
                <c:pt idx="303">
                  <c:v>859</c:v>
                </c:pt>
                <c:pt idx="304">
                  <c:v>860</c:v>
                </c:pt>
                <c:pt idx="305">
                  <c:v>861</c:v>
                </c:pt>
                <c:pt idx="306">
                  <c:v>862</c:v>
                </c:pt>
                <c:pt idx="307">
                  <c:v>863</c:v>
                </c:pt>
                <c:pt idx="308">
                  <c:v>864</c:v>
                </c:pt>
                <c:pt idx="309">
                  <c:v>865</c:v>
                </c:pt>
                <c:pt idx="310">
                  <c:v>866</c:v>
                </c:pt>
                <c:pt idx="311">
                  <c:v>867</c:v>
                </c:pt>
                <c:pt idx="312">
                  <c:v>868</c:v>
                </c:pt>
                <c:pt idx="313">
                  <c:v>869</c:v>
                </c:pt>
                <c:pt idx="314">
                  <c:v>870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878</c:v>
                </c:pt>
                <c:pt idx="323">
                  <c:v>879</c:v>
                </c:pt>
                <c:pt idx="324">
                  <c:v>880</c:v>
                </c:pt>
                <c:pt idx="325">
                  <c:v>881</c:v>
                </c:pt>
                <c:pt idx="326">
                  <c:v>882</c:v>
                </c:pt>
                <c:pt idx="327">
                  <c:v>883</c:v>
                </c:pt>
                <c:pt idx="328">
                  <c:v>884</c:v>
                </c:pt>
                <c:pt idx="329">
                  <c:v>885</c:v>
                </c:pt>
                <c:pt idx="330">
                  <c:v>886</c:v>
                </c:pt>
                <c:pt idx="331">
                  <c:v>887</c:v>
                </c:pt>
              </c:numCache>
            </c:numRef>
          </c:xVal>
          <c:yVal>
            <c:numRef>
              <c:f>Graph!$E$558:$E$887</c:f>
              <c:numCache>
                <c:formatCode>General</c:formatCode>
                <c:ptCount val="330"/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2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5B-4AB3-B071-4F71A988485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Graph!$A$557:$A$888</c:f>
              <c:numCache>
                <c:formatCode>General</c:formatCode>
                <c:ptCount val="332"/>
                <c:pt idx="0">
                  <c:v>556</c:v>
                </c:pt>
                <c:pt idx="1">
                  <c:v>557</c:v>
                </c:pt>
                <c:pt idx="2">
                  <c:v>558</c:v>
                </c:pt>
                <c:pt idx="3">
                  <c:v>559</c:v>
                </c:pt>
                <c:pt idx="4">
                  <c:v>560</c:v>
                </c:pt>
                <c:pt idx="5">
                  <c:v>561</c:v>
                </c:pt>
                <c:pt idx="6">
                  <c:v>562</c:v>
                </c:pt>
                <c:pt idx="7">
                  <c:v>563</c:v>
                </c:pt>
                <c:pt idx="8">
                  <c:v>564</c:v>
                </c:pt>
                <c:pt idx="9">
                  <c:v>565</c:v>
                </c:pt>
                <c:pt idx="10">
                  <c:v>566</c:v>
                </c:pt>
                <c:pt idx="11">
                  <c:v>567</c:v>
                </c:pt>
                <c:pt idx="12">
                  <c:v>568</c:v>
                </c:pt>
                <c:pt idx="13">
                  <c:v>569</c:v>
                </c:pt>
                <c:pt idx="14">
                  <c:v>570</c:v>
                </c:pt>
                <c:pt idx="15">
                  <c:v>571</c:v>
                </c:pt>
                <c:pt idx="16">
                  <c:v>572</c:v>
                </c:pt>
                <c:pt idx="17">
                  <c:v>573</c:v>
                </c:pt>
                <c:pt idx="18">
                  <c:v>574</c:v>
                </c:pt>
                <c:pt idx="19">
                  <c:v>575</c:v>
                </c:pt>
                <c:pt idx="20">
                  <c:v>576</c:v>
                </c:pt>
                <c:pt idx="21">
                  <c:v>577</c:v>
                </c:pt>
                <c:pt idx="22">
                  <c:v>578</c:v>
                </c:pt>
                <c:pt idx="23">
                  <c:v>579</c:v>
                </c:pt>
                <c:pt idx="24">
                  <c:v>580</c:v>
                </c:pt>
                <c:pt idx="25">
                  <c:v>581</c:v>
                </c:pt>
                <c:pt idx="26">
                  <c:v>582</c:v>
                </c:pt>
                <c:pt idx="27">
                  <c:v>583</c:v>
                </c:pt>
                <c:pt idx="28">
                  <c:v>584</c:v>
                </c:pt>
                <c:pt idx="29">
                  <c:v>585</c:v>
                </c:pt>
                <c:pt idx="30">
                  <c:v>586</c:v>
                </c:pt>
                <c:pt idx="31">
                  <c:v>587</c:v>
                </c:pt>
                <c:pt idx="32">
                  <c:v>588</c:v>
                </c:pt>
                <c:pt idx="33">
                  <c:v>589</c:v>
                </c:pt>
                <c:pt idx="34">
                  <c:v>590</c:v>
                </c:pt>
                <c:pt idx="35">
                  <c:v>591</c:v>
                </c:pt>
                <c:pt idx="36">
                  <c:v>592</c:v>
                </c:pt>
                <c:pt idx="37">
                  <c:v>593</c:v>
                </c:pt>
                <c:pt idx="38">
                  <c:v>594</c:v>
                </c:pt>
                <c:pt idx="39">
                  <c:v>595</c:v>
                </c:pt>
                <c:pt idx="40">
                  <c:v>596</c:v>
                </c:pt>
                <c:pt idx="41">
                  <c:v>597</c:v>
                </c:pt>
                <c:pt idx="42">
                  <c:v>598</c:v>
                </c:pt>
                <c:pt idx="43">
                  <c:v>599</c:v>
                </c:pt>
                <c:pt idx="44">
                  <c:v>600</c:v>
                </c:pt>
                <c:pt idx="45">
                  <c:v>601</c:v>
                </c:pt>
                <c:pt idx="46">
                  <c:v>602</c:v>
                </c:pt>
                <c:pt idx="47">
                  <c:v>603</c:v>
                </c:pt>
                <c:pt idx="48">
                  <c:v>604</c:v>
                </c:pt>
                <c:pt idx="49">
                  <c:v>605</c:v>
                </c:pt>
                <c:pt idx="50">
                  <c:v>606</c:v>
                </c:pt>
                <c:pt idx="51">
                  <c:v>607</c:v>
                </c:pt>
                <c:pt idx="52">
                  <c:v>608</c:v>
                </c:pt>
                <c:pt idx="53">
                  <c:v>609</c:v>
                </c:pt>
                <c:pt idx="54">
                  <c:v>610</c:v>
                </c:pt>
                <c:pt idx="55">
                  <c:v>611</c:v>
                </c:pt>
                <c:pt idx="56">
                  <c:v>612</c:v>
                </c:pt>
                <c:pt idx="57">
                  <c:v>613</c:v>
                </c:pt>
                <c:pt idx="58">
                  <c:v>614</c:v>
                </c:pt>
                <c:pt idx="59">
                  <c:v>615</c:v>
                </c:pt>
                <c:pt idx="60">
                  <c:v>616</c:v>
                </c:pt>
                <c:pt idx="61">
                  <c:v>617</c:v>
                </c:pt>
                <c:pt idx="62">
                  <c:v>618</c:v>
                </c:pt>
                <c:pt idx="63">
                  <c:v>619</c:v>
                </c:pt>
                <c:pt idx="64">
                  <c:v>620</c:v>
                </c:pt>
                <c:pt idx="65">
                  <c:v>621</c:v>
                </c:pt>
                <c:pt idx="66">
                  <c:v>622</c:v>
                </c:pt>
                <c:pt idx="67">
                  <c:v>623</c:v>
                </c:pt>
                <c:pt idx="68">
                  <c:v>624</c:v>
                </c:pt>
                <c:pt idx="69">
                  <c:v>625</c:v>
                </c:pt>
                <c:pt idx="70">
                  <c:v>626</c:v>
                </c:pt>
                <c:pt idx="71">
                  <c:v>627</c:v>
                </c:pt>
                <c:pt idx="72">
                  <c:v>628</c:v>
                </c:pt>
                <c:pt idx="73">
                  <c:v>629</c:v>
                </c:pt>
                <c:pt idx="74">
                  <c:v>630</c:v>
                </c:pt>
                <c:pt idx="75">
                  <c:v>631</c:v>
                </c:pt>
                <c:pt idx="76">
                  <c:v>632</c:v>
                </c:pt>
                <c:pt idx="77">
                  <c:v>633</c:v>
                </c:pt>
                <c:pt idx="78">
                  <c:v>634</c:v>
                </c:pt>
                <c:pt idx="79">
                  <c:v>635</c:v>
                </c:pt>
                <c:pt idx="80">
                  <c:v>636</c:v>
                </c:pt>
                <c:pt idx="81">
                  <c:v>637</c:v>
                </c:pt>
                <c:pt idx="82">
                  <c:v>638</c:v>
                </c:pt>
                <c:pt idx="83">
                  <c:v>639</c:v>
                </c:pt>
                <c:pt idx="84">
                  <c:v>640</c:v>
                </c:pt>
                <c:pt idx="85">
                  <c:v>641</c:v>
                </c:pt>
                <c:pt idx="86">
                  <c:v>642</c:v>
                </c:pt>
                <c:pt idx="87">
                  <c:v>643</c:v>
                </c:pt>
                <c:pt idx="88">
                  <c:v>644</c:v>
                </c:pt>
                <c:pt idx="89">
                  <c:v>645</c:v>
                </c:pt>
                <c:pt idx="90">
                  <c:v>646</c:v>
                </c:pt>
                <c:pt idx="91">
                  <c:v>647</c:v>
                </c:pt>
                <c:pt idx="92">
                  <c:v>648</c:v>
                </c:pt>
                <c:pt idx="93">
                  <c:v>649</c:v>
                </c:pt>
                <c:pt idx="94">
                  <c:v>650</c:v>
                </c:pt>
                <c:pt idx="95">
                  <c:v>651</c:v>
                </c:pt>
                <c:pt idx="96">
                  <c:v>652</c:v>
                </c:pt>
                <c:pt idx="97">
                  <c:v>653</c:v>
                </c:pt>
                <c:pt idx="98">
                  <c:v>654</c:v>
                </c:pt>
                <c:pt idx="99">
                  <c:v>655</c:v>
                </c:pt>
                <c:pt idx="100">
                  <c:v>656</c:v>
                </c:pt>
                <c:pt idx="101">
                  <c:v>657</c:v>
                </c:pt>
                <c:pt idx="102">
                  <c:v>658</c:v>
                </c:pt>
                <c:pt idx="103">
                  <c:v>659</c:v>
                </c:pt>
                <c:pt idx="104">
                  <c:v>660</c:v>
                </c:pt>
                <c:pt idx="105">
                  <c:v>661</c:v>
                </c:pt>
                <c:pt idx="106">
                  <c:v>662</c:v>
                </c:pt>
                <c:pt idx="107">
                  <c:v>663</c:v>
                </c:pt>
                <c:pt idx="108">
                  <c:v>664</c:v>
                </c:pt>
                <c:pt idx="109">
                  <c:v>665</c:v>
                </c:pt>
                <c:pt idx="110">
                  <c:v>666</c:v>
                </c:pt>
                <c:pt idx="111">
                  <c:v>667</c:v>
                </c:pt>
                <c:pt idx="112">
                  <c:v>668</c:v>
                </c:pt>
                <c:pt idx="113">
                  <c:v>669</c:v>
                </c:pt>
                <c:pt idx="114">
                  <c:v>670</c:v>
                </c:pt>
                <c:pt idx="115">
                  <c:v>671</c:v>
                </c:pt>
                <c:pt idx="116">
                  <c:v>672</c:v>
                </c:pt>
                <c:pt idx="117">
                  <c:v>673</c:v>
                </c:pt>
                <c:pt idx="118">
                  <c:v>674</c:v>
                </c:pt>
                <c:pt idx="119">
                  <c:v>675</c:v>
                </c:pt>
                <c:pt idx="120">
                  <c:v>676</c:v>
                </c:pt>
                <c:pt idx="121">
                  <c:v>677</c:v>
                </c:pt>
                <c:pt idx="122">
                  <c:v>678</c:v>
                </c:pt>
                <c:pt idx="123">
                  <c:v>679</c:v>
                </c:pt>
                <c:pt idx="124">
                  <c:v>680</c:v>
                </c:pt>
                <c:pt idx="125">
                  <c:v>681</c:v>
                </c:pt>
                <c:pt idx="126">
                  <c:v>682</c:v>
                </c:pt>
                <c:pt idx="127">
                  <c:v>683</c:v>
                </c:pt>
                <c:pt idx="128">
                  <c:v>684</c:v>
                </c:pt>
                <c:pt idx="129">
                  <c:v>685</c:v>
                </c:pt>
                <c:pt idx="130">
                  <c:v>686</c:v>
                </c:pt>
                <c:pt idx="131">
                  <c:v>687</c:v>
                </c:pt>
                <c:pt idx="132">
                  <c:v>688</c:v>
                </c:pt>
                <c:pt idx="133">
                  <c:v>689</c:v>
                </c:pt>
                <c:pt idx="134">
                  <c:v>690</c:v>
                </c:pt>
                <c:pt idx="135">
                  <c:v>691</c:v>
                </c:pt>
                <c:pt idx="136">
                  <c:v>692</c:v>
                </c:pt>
                <c:pt idx="137">
                  <c:v>693</c:v>
                </c:pt>
                <c:pt idx="138">
                  <c:v>694</c:v>
                </c:pt>
                <c:pt idx="139">
                  <c:v>695</c:v>
                </c:pt>
                <c:pt idx="140">
                  <c:v>696</c:v>
                </c:pt>
                <c:pt idx="141">
                  <c:v>697</c:v>
                </c:pt>
                <c:pt idx="142">
                  <c:v>698</c:v>
                </c:pt>
                <c:pt idx="143">
                  <c:v>699</c:v>
                </c:pt>
                <c:pt idx="144">
                  <c:v>700</c:v>
                </c:pt>
                <c:pt idx="145">
                  <c:v>701</c:v>
                </c:pt>
                <c:pt idx="146">
                  <c:v>702</c:v>
                </c:pt>
                <c:pt idx="147">
                  <c:v>703</c:v>
                </c:pt>
                <c:pt idx="148">
                  <c:v>704</c:v>
                </c:pt>
                <c:pt idx="149">
                  <c:v>705</c:v>
                </c:pt>
                <c:pt idx="150">
                  <c:v>706</c:v>
                </c:pt>
                <c:pt idx="151">
                  <c:v>707</c:v>
                </c:pt>
                <c:pt idx="152">
                  <c:v>708</c:v>
                </c:pt>
                <c:pt idx="153">
                  <c:v>709</c:v>
                </c:pt>
                <c:pt idx="154">
                  <c:v>710</c:v>
                </c:pt>
                <c:pt idx="155">
                  <c:v>711</c:v>
                </c:pt>
                <c:pt idx="156">
                  <c:v>712</c:v>
                </c:pt>
                <c:pt idx="157">
                  <c:v>713</c:v>
                </c:pt>
                <c:pt idx="158">
                  <c:v>714</c:v>
                </c:pt>
                <c:pt idx="159">
                  <c:v>715</c:v>
                </c:pt>
                <c:pt idx="160">
                  <c:v>716</c:v>
                </c:pt>
                <c:pt idx="161">
                  <c:v>717</c:v>
                </c:pt>
                <c:pt idx="162">
                  <c:v>718</c:v>
                </c:pt>
                <c:pt idx="163">
                  <c:v>719</c:v>
                </c:pt>
                <c:pt idx="164">
                  <c:v>720</c:v>
                </c:pt>
                <c:pt idx="165">
                  <c:v>721</c:v>
                </c:pt>
                <c:pt idx="166">
                  <c:v>722</c:v>
                </c:pt>
                <c:pt idx="167">
                  <c:v>723</c:v>
                </c:pt>
                <c:pt idx="168">
                  <c:v>724</c:v>
                </c:pt>
                <c:pt idx="169">
                  <c:v>725</c:v>
                </c:pt>
                <c:pt idx="170">
                  <c:v>726</c:v>
                </c:pt>
                <c:pt idx="171">
                  <c:v>727</c:v>
                </c:pt>
                <c:pt idx="172">
                  <c:v>728</c:v>
                </c:pt>
                <c:pt idx="173">
                  <c:v>729</c:v>
                </c:pt>
                <c:pt idx="174">
                  <c:v>730</c:v>
                </c:pt>
                <c:pt idx="175">
                  <c:v>731</c:v>
                </c:pt>
                <c:pt idx="176">
                  <c:v>732</c:v>
                </c:pt>
                <c:pt idx="177">
                  <c:v>733</c:v>
                </c:pt>
                <c:pt idx="178">
                  <c:v>734</c:v>
                </c:pt>
                <c:pt idx="179">
                  <c:v>735</c:v>
                </c:pt>
                <c:pt idx="180">
                  <c:v>736</c:v>
                </c:pt>
                <c:pt idx="181">
                  <c:v>737</c:v>
                </c:pt>
                <c:pt idx="182">
                  <c:v>738</c:v>
                </c:pt>
                <c:pt idx="183">
                  <c:v>739</c:v>
                </c:pt>
                <c:pt idx="184">
                  <c:v>740</c:v>
                </c:pt>
                <c:pt idx="185">
                  <c:v>741</c:v>
                </c:pt>
                <c:pt idx="186">
                  <c:v>742</c:v>
                </c:pt>
                <c:pt idx="187">
                  <c:v>743</c:v>
                </c:pt>
                <c:pt idx="188">
                  <c:v>744</c:v>
                </c:pt>
                <c:pt idx="189">
                  <c:v>745</c:v>
                </c:pt>
                <c:pt idx="190">
                  <c:v>746</c:v>
                </c:pt>
                <c:pt idx="191">
                  <c:v>747</c:v>
                </c:pt>
                <c:pt idx="192">
                  <c:v>748</c:v>
                </c:pt>
                <c:pt idx="193">
                  <c:v>749</c:v>
                </c:pt>
                <c:pt idx="194">
                  <c:v>750</c:v>
                </c:pt>
                <c:pt idx="195">
                  <c:v>751</c:v>
                </c:pt>
                <c:pt idx="196">
                  <c:v>752</c:v>
                </c:pt>
                <c:pt idx="197">
                  <c:v>753</c:v>
                </c:pt>
                <c:pt idx="198">
                  <c:v>754</c:v>
                </c:pt>
                <c:pt idx="199">
                  <c:v>755</c:v>
                </c:pt>
                <c:pt idx="200">
                  <c:v>756</c:v>
                </c:pt>
                <c:pt idx="201">
                  <c:v>757</c:v>
                </c:pt>
                <c:pt idx="202">
                  <c:v>758</c:v>
                </c:pt>
                <c:pt idx="203">
                  <c:v>759</c:v>
                </c:pt>
                <c:pt idx="204">
                  <c:v>760</c:v>
                </c:pt>
                <c:pt idx="205">
                  <c:v>761</c:v>
                </c:pt>
                <c:pt idx="206">
                  <c:v>762</c:v>
                </c:pt>
                <c:pt idx="207">
                  <c:v>763</c:v>
                </c:pt>
                <c:pt idx="208">
                  <c:v>764</c:v>
                </c:pt>
                <c:pt idx="209">
                  <c:v>765</c:v>
                </c:pt>
                <c:pt idx="210">
                  <c:v>766</c:v>
                </c:pt>
                <c:pt idx="211">
                  <c:v>767</c:v>
                </c:pt>
                <c:pt idx="212">
                  <c:v>768</c:v>
                </c:pt>
                <c:pt idx="213">
                  <c:v>769</c:v>
                </c:pt>
                <c:pt idx="214">
                  <c:v>770</c:v>
                </c:pt>
                <c:pt idx="215">
                  <c:v>771</c:v>
                </c:pt>
                <c:pt idx="216">
                  <c:v>772</c:v>
                </c:pt>
                <c:pt idx="217">
                  <c:v>773</c:v>
                </c:pt>
                <c:pt idx="218">
                  <c:v>774</c:v>
                </c:pt>
                <c:pt idx="219">
                  <c:v>775</c:v>
                </c:pt>
                <c:pt idx="220">
                  <c:v>776</c:v>
                </c:pt>
                <c:pt idx="221">
                  <c:v>777</c:v>
                </c:pt>
                <c:pt idx="222">
                  <c:v>778</c:v>
                </c:pt>
                <c:pt idx="223">
                  <c:v>779</c:v>
                </c:pt>
                <c:pt idx="224">
                  <c:v>780</c:v>
                </c:pt>
                <c:pt idx="225">
                  <c:v>781</c:v>
                </c:pt>
                <c:pt idx="226">
                  <c:v>782</c:v>
                </c:pt>
                <c:pt idx="227">
                  <c:v>783</c:v>
                </c:pt>
                <c:pt idx="228">
                  <c:v>784</c:v>
                </c:pt>
                <c:pt idx="229">
                  <c:v>785</c:v>
                </c:pt>
                <c:pt idx="230">
                  <c:v>786</c:v>
                </c:pt>
                <c:pt idx="231">
                  <c:v>787</c:v>
                </c:pt>
                <c:pt idx="232">
                  <c:v>788</c:v>
                </c:pt>
                <c:pt idx="233">
                  <c:v>789</c:v>
                </c:pt>
                <c:pt idx="234">
                  <c:v>790</c:v>
                </c:pt>
                <c:pt idx="235">
                  <c:v>791</c:v>
                </c:pt>
                <c:pt idx="236">
                  <c:v>792</c:v>
                </c:pt>
                <c:pt idx="237">
                  <c:v>793</c:v>
                </c:pt>
                <c:pt idx="238">
                  <c:v>794</c:v>
                </c:pt>
                <c:pt idx="239">
                  <c:v>795</c:v>
                </c:pt>
                <c:pt idx="240">
                  <c:v>796</c:v>
                </c:pt>
                <c:pt idx="241">
                  <c:v>797</c:v>
                </c:pt>
                <c:pt idx="242">
                  <c:v>798</c:v>
                </c:pt>
                <c:pt idx="243">
                  <c:v>799</c:v>
                </c:pt>
                <c:pt idx="244">
                  <c:v>800</c:v>
                </c:pt>
                <c:pt idx="245">
                  <c:v>801</c:v>
                </c:pt>
                <c:pt idx="246">
                  <c:v>802</c:v>
                </c:pt>
                <c:pt idx="247">
                  <c:v>803</c:v>
                </c:pt>
                <c:pt idx="248">
                  <c:v>804</c:v>
                </c:pt>
                <c:pt idx="249">
                  <c:v>805</c:v>
                </c:pt>
                <c:pt idx="250">
                  <c:v>806</c:v>
                </c:pt>
                <c:pt idx="251">
                  <c:v>807</c:v>
                </c:pt>
                <c:pt idx="252">
                  <c:v>808</c:v>
                </c:pt>
                <c:pt idx="253">
                  <c:v>809</c:v>
                </c:pt>
                <c:pt idx="254">
                  <c:v>810</c:v>
                </c:pt>
                <c:pt idx="255">
                  <c:v>811</c:v>
                </c:pt>
                <c:pt idx="256">
                  <c:v>812</c:v>
                </c:pt>
                <c:pt idx="257">
                  <c:v>813</c:v>
                </c:pt>
                <c:pt idx="258">
                  <c:v>814</c:v>
                </c:pt>
                <c:pt idx="259">
                  <c:v>815</c:v>
                </c:pt>
                <c:pt idx="260">
                  <c:v>816</c:v>
                </c:pt>
                <c:pt idx="261">
                  <c:v>817</c:v>
                </c:pt>
                <c:pt idx="262">
                  <c:v>818</c:v>
                </c:pt>
                <c:pt idx="263">
                  <c:v>819</c:v>
                </c:pt>
                <c:pt idx="264">
                  <c:v>820</c:v>
                </c:pt>
                <c:pt idx="265">
                  <c:v>821</c:v>
                </c:pt>
                <c:pt idx="266">
                  <c:v>822</c:v>
                </c:pt>
                <c:pt idx="267">
                  <c:v>823</c:v>
                </c:pt>
                <c:pt idx="268">
                  <c:v>824</c:v>
                </c:pt>
                <c:pt idx="269">
                  <c:v>825</c:v>
                </c:pt>
                <c:pt idx="270">
                  <c:v>826</c:v>
                </c:pt>
                <c:pt idx="271">
                  <c:v>827</c:v>
                </c:pt>
                <c:pt idx="272">
                  <c:v>828</c:v>
                </c:pt>
                <c:pt idx="273">
                  <c:v>829</c:v>
                </c:pt>
                <c:pt idx="274">
                  <c:v>830</c:v>
                </c:pt>
                <c:pt idx="275">
                  <c:v>831</c:v>
                </c:pt>
                <c:pt idx="276">
                  <c:v>832</c:v>
                </c:pt>
                <c:pt idx="277">
                  <c:v>833</c:v>
                </c:pt>
                <c:pt idx="278">
                  <c:v>834</c:v>
                </c:pt>
                <c:pt idx="279">
                  <c:v>835</c:v>
                </c:pt>
                <c:pt idx="280">
                  <c:v>836</c:v>
                </c:pt>
                <c:pt idx="281">
                  <c:v>837</c:v>
                </c:pt>
                <c:pt idx="282">
                  <c:v>838</c:v>
                </c:pt>
                <c:pt idx="283">
                  <c:v>839</c:v>
                </c:pt>
                <c:pt idx="284">
                  <c:v>840</c:v>
                </c:pt>
                <c:pt idx="285">
                  <c:v>841</c:v>
                </c:pt>
                <c:pt idx="286">
                  <c:v>842</c:v>
                </c:pt>
                <c:pt idx="287">
                  <c:v>843</c:v>
                </c:pt>
                <c:pt idx="288">
                  <c:v>844</c:v>
                </c:pt>
                <c:pt idx="289">
                  <c:v>845</c:v>
                </c:pt>
                <c:pt idx="290">
                  <c:v>846</c:v>
                </c:pt>
                <c:pt idx="291">
                  <c:v>847</c:v>
                </c:pt>
                <c:pt idx="292">
                  <c:v>848</c:v>
                </c:pt>
                <c:pt idx="293">
                  <c:v>849</c:v>
                </c:pt>
                <c:pt idx="294">
                  <c:v>850</c:v>
                </c:pt>
                <c:pt idx="295">
                  <c:v>851</c:v>
                </c:pt>
                <c:pt idx="296">
                  <c:v>852</c:v>
                </c:pt>
                <c:pt idx="297">
                  <c:v>853</c:v>
                </c:pt>
                <c:pt idx="298">
                  <c:v>854</c:v>
                </c:pt>
                <c:pt idx="299">
                  <c:v>855</c:v>
                </c:pt>
                <c:pt idx="300">
                  <c:v>856</c:v>
                </c:pt>
                <c:pt idx="301">
                  <c:v>857</c:v>
                </c:pt>
                <c:pt idx="302">
                  <c:v>858</c:v>
                </c:pt>
                <c:pt idx="303">
                  <c:v>859</c:v>
                </c:pt>
                <c:pt idx="304">
                  <c:v>860</c:v>
                </c:pt>
                <c:pt idx="305">
                  <c:v>861</c:v>
                </c:pt>
                <c:pt idx="306">
                  <c:v>862</c:v>
                </c:pt>
                <c:pt idx="307">
                  <c:v>863</c:v>
                </c:pt>
                <c:pt idx="308">
                  <c:v>864</c:v>
                </c:pt>
                <c:pt idx="309">
                  <c:v>865</c:v>
                </c:pt>
                <c:pt idx="310">
                  <c:v>866</c:v>
                </c:pt>
                <c:pt idx="311">
                  <c:v>867</c:v>
                </c:pt>
                <c:pt idx="312">
                  <c:v>868</c:v>
                </c:pt>
                <c:pt idx="313">
                  <c:v>869</c:v>
                </c:pt>
                <c:pt idx="314">
                  <c:v>870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878</c:v>
                </c:pt>
                <c:pt idx="323">
                  <c:v>879</c:v>
                </c:pt>
                <c:pt idx="324">
                  <c:v>880</c:v>
                </c:pt>
                <c:pt idx="325">
                  <c:v>881</c:v>
                </c:pt>
                <c:pt idx="326">
                  <c:v>882</c:v>
                </c:pt>
                <c:pt idx="327">
                  <c:v>883</c:v>
                </c:pt>
                <c:pt idx="328">
                  <c:v>884</c:v>
                </c:pt>
                <c:pt idx="329">
                  <c:v>885</c:v>
                </c:pt>
                <c:pt idx="330">
                  <c:v>886</c:v>
                </c:pt>
                <c:pt idx="331">
                  <c:v>887</c:v>
                </c:pt>
              </c:numCache>
            </c:numRef>
          </c:xVal>
          <c:yVal>
            <c:numRef>
              <c:f>Graph!$G$558:$G$887</c:f>
              <c:numCache>
                <c:formatCode>General</c:formatCode>
                <c:ptCount val="3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5B-4AB3-B071-4F71A988485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Graph!$A$557:$A$888</c:f>
              <c:numCache>
                <c:formatCode>General</c:formatCode>
                <c:ptCount val="332"/>
                <c:pt idx="0">
                  <c:v>556</c:v>
                </c:pt>
                <c:pt idx="1">
                  <c:v>557</c:v>
                </c:pt>
                <c:pt idx="2">
                  <c:v>558</c:v>
                </c:pt>
                <c:pt idx="3">
                  <c:v>559</c:v>
                </c:pt>
                <c:pt idx="4">
                  <c:v>560</c:v>
                </c:pt>
                <c:pt idx="5">
                  <c:v>561</c:v>
                </c:pt>
                <c:pt idx="6">
                  <c:v>562</c:v>
                </c:pt>
                <c:pt idx="7">
                  <c:v>563</c:v>
                </c:pt>
                <c:pt idx="8">
                  <c:v>564</c:v>
                </c:pt>
                <c:pt idx="9">
                  <c:v>565</c:v>
                </c:pt>
                <c:pt idx="10">
                  <c:v>566</c:v>
                </c:pt>
                <c:pt idx="11">
                  <c:v>567</c:v>
                </c:pt>
                <c:pt idx="12">
                  <c:v>568</c:v>
                </c:pt>
                <c:pt idx="13">
                  <c:v>569</c:v>
                </c:pt>
                <c:pt idx="14">
                  <c:v>570</c:v>
                </c:pt>
                <c:pt idx="15">
                  <c:v>571</c:v>
                </c:pt>
                <c:pt idx="16">
                  <c:v>572</c:v>
                </c:pt>
                <c:pt idx="17">
                  <c:v>573</c:v>
                </c:pt>
                <c:pt idx="18">
                  <c:v>574</c:v>
                </c:pt>
                <c:pt idx="19">
                  <c:v>575</c:v>
                </c:pt>
                <c:pt idx="20">
                  <c:v>576</c:v>
                </c:pt>
                <c:pt idx="21">
                  <c:v>577</c:v>
                </c:pt>
                <c:pt idx="22">
                  <c:v>578</c:v>
                </c:pt>
                <c:pt idx="23">
                  <c:v>579</c:v>
                </c:pt>
                <c:pt idx="24">
                  <c:v>580</c:v>
                </c:pt>
                <c:pt idx="25">
                  <c:v>581</c:v>
                </c:pt>
                <c:pt idx="26">
                  <c:v>582</c:v>
                </c:pt>
                <c:pt idx="27">
                  <c:v>583</c:v>
                </c:pt>
                <c:pt idx="28">
                  <c:v>584</c:v>
                </c:pt>
                <c:pt idx="29">
                  <c:v>585</c:v>
                </c:pt>
                <c:pt idx="30">
                  <c:v>586</c:v>
                </c:pt>
                <c:pt idx="31">
                  <c:v>587</c:v>
                </c:pt>
                <c:pt idx="32">
                  <c:v>588</c:v>
                </c:pt>
                <c:pt idx="33">
                  <c:v>589</c:v>
                </c:pt>
                <c:pt idx="34">
                  <c:v>590</c:v>
                </c:pt>
                <c:pt idx="35">
                  <c:v>591</c:v>
                </c:pt>
                <c:pt idx="36">
                  <c:v>592</c:v>
                </c:pt>
                <c:pt idx="37">
                  <c:v>593</c:v>
                </c:pt>
                <c:pt idx="38">
                  <c:v>594</c:v>
                </c:pt>
                <c:pt idx="39">
                  <c:v>595</c:v>
                </c:pt>
                <c:pt idx="40">
                  <c:v>596</c:v>
                </c:pt>
                <c:pt idx="41">
                  <c:v>597</c:v>
                </c:pt>
                <c:pt idx="42">
                  <c:v>598</c:v>
                </c:pt>
                <c:pt idx="43">
                  <c:v>599</c:v>
                </c:pt>
                <c:pt idx="44">
                  <c:v>600</c:v>
                </c:pt>
                <c:pt idx="45">
                  <c:v>601</c:v>
                </c:pt>
                <c:pt idx="46">
                  <c:v>602</c:v>
                </c:pt>
                <c:pt idx="47">
                  <c:v>603</c:v>
                </c:pt>
                <c:pt idx="48">
                  <c:v>604</c:v>
                </c:pt>
                <c:pt idx="49">
                  <c:v>605</c:v>
                </c:pt>
                <c:pt idx="50">
                  <c:v>606</c:v>
                </c:pt>
                <c:pt idx="51">
                  <c:v>607</c:v>
                </c:pt>
                <c:pt idx="52">
                  <c:v>608</c:v>
                </c:pt>
                <c:pt idx="53">
                  <c:v>609</c:v>
                </c:pt>
                <c:pt idx="54">
                  <c:v>610</c:v>
                </c:pt>
                <c:pt idx="55">
                  <c:v>611</c:v>
                </c:pt>
                <c:pt idx="56">
                  <c:v>612</c:v>
                </c:pt>
                <c:pt idx="57">
                  <c:v>613</c:v>
                </c:pt>
                <c:pt idx="58">
                  <c:v>614</c:v>
                </c:pt>
                <c:pt idx="59">
                  <c:v>615</c:v>
                </c:pt>
                <c:pt idx="60">
                  <c:v>616</c:v>
                </c:pt>
                <c:pt idx="61">
                  <c:v>617</c:v>
                </c:pt>
                <c:pt idx="62">
                  <c:v>618</c:v>
                </c:pt>
                <c:pt idx="63">
                  <c:v>619</c:v>
                </c:pt>
                <c:pt idx="64">
                  <c:v>620</c:v>
                </c:pt>
                <c:pt idx="65">
                  <c:v>621</c:v>
                </c:pt>
                <c:pt idx="66">
                  <c:v>622</c:v>
                </c:pt>
                <c:pt idx="67">
                  <c:v>623</c:v>
                </c:pt>
                <c:pt idx="68">
                  <c:v>624</c:v>
                </c:pt>
                <c:pt idx="69">
                  <c:v>625</c:v>
                </c:pt>
                <c:pt idx="70">
                  <c:v>626</c:v>
                </c:pt>
                <c:pt idx="71">
                  <c:v>627</c:v>
                </c:pt>
                <c:pt idx="72">
                  <c:v>628</c:v>
                </c:pt>
                <c:pt idx="73">
                  <c:v>629</c:v>
                </c:pt>
                <c:pt idx="74">
                  <c:v>630</c:v>
                </c:pt>
                <c:pt idx="75">
                  <c:v>631</c:v>
                </c:pt>
                <c:pt idx="76">
                  <c:v>632</c:v>
                </c:pt>
                <c:pt idx="77">
                  <c:v>633</c:v>
                </c:pt>
                <c:pt idx="78">
                  <c:v>634</c:v>
                </c:pt>
                <c:pt idx="79">
                  <c:v>635</c:v>
                </c:pt>
                <c:pt idx="80">
                  <c:v>636</c:v>
                </c:pt>
                <c:pt idx="81">
                  <c:v>637</c:v>
                </c:pt>
                <c:pt idx="82">
                  <c:v>638</c:v>
                </c:pt>
                <c:pt idx="83">
                  <c:v>639</c:v>
                </c:pt>
                <c:pt idx="84">
                  <c:v>640</c:v>
                </c:pt>
                <c:pt idx="85">
                  <c:v>641</c:v>
                </c:pt>
                <c:pt idx="86">
                  <c:v>642</c:v>
                </c:pt>
                <c:pt idx="87">
                  <c:v>643</c:v>
                </c:pt>
                <c:pt idx="88">
                  <c:v>644</c:v>
                </c:pt>
                <c:pt idx="89">
                  <c:v>645</c:v>
                </c:pt>
                <c:pt idx="90">
                  <c:v>646</c:v>
                </c:pt>
                <c:pt idx="91">
                  <c:v>647</c:v>
                </c:pt>
                <c:pt idx="92">
                  <c:v>648</c:v>
                </c:pt>
                <c:pt idx="93">
                  <c:v>649</c:v>
                </c:pt>
                <c:pt idx="94">
                  <c:v>650</c:v>
                </c:pt>
                <c:pt idx="95">
                  <c:v>651</c:v>
                </c:pt>
                <c:pt idx="96">
                  <c:v>652</c:v>
                </c:pt>
                <c:pt idx="97">
                  <c:v>653</c:v>
                </c:pt>
                <c:pt idx="98">
                  <c:v>654</c:v>
                </c:pt>
                <c:pt idx="99">
                  <c:v>655</c:v>
                </c:pt>
                <c:pt idx="100">
                  <c:v>656</c:v>
                </c:pt>
                <c:pt idx="101">
                  <c:v>657</c:v>
                </c:pt>
                <c:pt idx="102">
                  <c:v>658</c:v>
                </c:pt>
                <c:pt idx="103">
                  <c:v>659</c:v>
                </c:pt>
                <c:pt idx="104">
                  <c:v>660</c:v>
                </c:pt>
                <c:pt idx="105">
                  <c:v>661</c:v>
                </c:pt>
                <c:pt idx="106">
                  <c:v>662</c:v>
                </c:pt>
                <c:pt idx="107">
                  <c:v>663</c:v>
                </c:pt>
                <c:pt idx="108">
                  <c:v>664</c:v>
                </c:pt>
                <c:pt idx="109">
                  <c:v>665</c:v>
                </c:pt>
                <c:pt idx="110">
                  <c:v>666</c:v>
                </c:pt>
                <c:pt idx="111">
                  <c:v>667</c:v>
                </c:pt>
                <c:pt idx="112">
                  <c:v>668</c:v>
                </c:pt>
                <c:pt idx="113">
                  <c:v>669</c:v>
                </c:pt>
                <c:pt idx="114">
                  <c:v>670</c:v>
                </c:pt>
                <c:pt idx="115">
                  <c:v>671</c:v>
                </c:pt>
                <c:pt idx="116">
                  <c:v>672</c:v>
                </c:pt>
                <c:pt idx="117">
                  <c:v>673</c:v>
                </c:pt>
                <c:pt idx="118">
                  <c:v>674</c:v>
                </c:pt>
                <c:pt idx="119">
                  <c:v>675</c:v>
                </c:pt>
                <c:pt idx="120">
                  <c:v>676</c:v>
                </c:pt>
                <c:pt idx="121">
                  <c:v>677</c:v>
                </c:pt>
                <c:pt idx="122">
                  <c:v>678</c:v>
                </c:pt>
                <c:pt idx="123">
                  <c:v>679</c:v>
                </c:pt>
                <c:pt idx="124">
                  <c:v>680</c:v>
                </c:pt>
                <c:pt idx="125">
                  <c:v>681</c:v>
                </c:pt>
                <c:pt idx="126">
                  <c:v>682</c:v>
                </c:pt>
                <c:pt idx="127">
                  <c:v>683</c:v>
                </c:pt>
                <c:pt idx="128">
                  <c:v>684</c:v>
                </c:pt>
                <c:pt idx="129">
                  <c:v>685</c:v>
                </c:pt>
                <c:pt idx="130">
                  <c:v>686</c:v>
                </c:pt>
                <c:pt idx="131">
                  <c:v>687</c:v>
                </c:pt>
                <c:pt idx="132">
                  <c:v>688</c:v>
                </c:pt>
                <c:pt idx="133">
                  <c:v>689</c:v>
                </c:pt>
                <c:pt idx="134">
                  <c:v>690</c:v>
                </c:pt>
                <c:pt idx="135">
                  <c:v>691</c:v>
                </c:pt>
                <c:pt idx="136">
                  <c:v>692</c:v>
                </c:pt>
                <c:pt idx="137">
                  <c:v>693</c:v>
                </c:pt>
                <c:pt idx="138">
                  <c:v>694</c:v>
                </c:pt>
                <c:pt idx="139">
                  <c:v>695</c:v>
                </c:pt>
                <c:pt idx="140">
                  <c:v>696</c:v>
                </c:pt>
                <c:pt idx="141">
                  <c:v>697</c:v>
                </c:pt>
                <c:pt idx="142">
                  <c:v>698</c:v>
                </c:pt>
                <c:pt idx="143">
                  <c:v>699</c:v>
                </c:pt>
                <c:pt idx="144">
                  <c:v>700</c:v>
                </c:pt>
                <c:pt idx="145">
                  <c:v>701</c:v>
                </c:pt>
                <c:pt idx="146">
                  <c:v>702</c:v>
                </c:pt>
                <c:pt idx="147">
                  <c:v>703</c:v>
                </c:pt>
                <c:pt idx="148">
                  <c:v>704</c:v>
                </c:pt>
                <c:pt idx="149">
                  <c:v>705</c:v>
                </c:pt>
                <c:pt idx="150">
                  <c:v>706</c:v>
                </c:pt>
                <c:pt idx="151">
                  <c:v>707</c:v>
                </c:pt>
                <c:pt idx="152">
                  <c:v>708</c:v>
                </c:pt>
                <c:pt idx="153">
                  <c:v>709</c:v>
                </c:pt>
                <c:pt idx="154">
                  <c:v>710</c:v>
                </c:pt>
                <c:pt idx="155">
                  <c:v>711</c:v>
                </c:pt>
                <c:pt idx="156">
                  <c:v>712</c:v>
                </c:pt>
                <c:pt idx="157">
                  <c:v>713</c:v>
                </c:pt>
                <c:pt idx="158">
                  <c:v>714</c:v>
                </c:pt>
                <c:pt idx="159">
                  <c:v>715</c:v>
                </c:pt>
                <c:pt idx="160">
                  <c:v>716</c:v>
                </c:pt>
                <c:pt idx="161">
                  <c:v>717</c:v>
                </c:pt>
                <c:pt idx="162">
                  <c:v>718</c:v>
                </c:pt>
                <c:pt idx="163">
                  <c:v>719</c:v>
                </c:pt>
                <c:pt idx="164">
                  <c:v>720</c:v>
                </c:pt>
                <c:pt idx="165">
                  <c:v>721</c:v>
                </c:pt>
                <c:pt idx="166">
                  <c:v>722</c:v>
                </c:pt>
                <c:pt idx="167">
                  <c:v>723</c:v>
                </c:pt>
                <c:pt idx="168">
                  <c:v>724</c:v>
                </c:pt>
                <c:pt idx="169">
                  <c:v>725</c:v>
                </c:pt>
                <c:pt idx="170">
                  <c:v>726</c:v>
                </c:pt>
                <c:pt idx="171">
                  <c:v>727</c:v>
                </c:pt>
                <c:pt idx="172">
                  <c:v>728</c:v>
                </c:pt>
                <c:pt idx="173">
                  <c:v>729</c:v>
                </c:pt>
                <c:pt idx="174">
                  <c:v>730</c:v>
                </c:pt>
                <c:pt idx="175">
                  <c:v>731</c:v>
                </c:pt>
                <c:pt idx="176">
                  <c:v>732</c:v>
                </c:pt>
                <c:pt idx="177">
                  <c:v>733</c:v>
                </c:pt>
                <c:pt idx="178">
                  <c:v>734</c:v>
                </c:pt>
                <c:pt idx="179">
                  <c:v>735</c:v>
                </c:pt>
                <c:pt idx="180">
                  <c:v>736</c:v>
                </c:pt>
                <c:pt idx="181">
                  <c:v>737</c:v>
                </c:pt>
                <c:pt idx="182">
                  <c:v>738</c:v>
                </c:pt>
                <c:pt idx="183">
                  <c:v>739</c:v>
                </c:pt>
                <c:pt idx="184">
                  <c:v>740</c:v>
                </c:pt>
                <c:pt idx="185">
                  <c:v>741</c:v>
                </c:pt>
                <c:pt idx="186">
                  <c:v>742</c:v>
                </c:pt>
                <c:pt idx="187">
                  <c:v>743</c:v>
                </c:pt>
                <c:pt idx="188">
                  <c:v>744</c:v>
                </c:pt>
                <c:pt idx="189">
                  <c:v>745</c:v>
                </c:pt>
                <c:pt idx="190">
                  <c:v>746</c:v>
                </c:pt>
                <c:pt idx="191">
                  <c:v>747</c:v>
                </c:pt>
                <c:pt idx="192">
                  <c:v>748</c:v>
                </c:pt>
                <c:pt idx="193">
                  <c:v>749</c:v>
                </c:pt>
                <c:pt idx="194">
                  <c:v>750</c:v>
                </c:pt>
                <c:pt idx="195">
                  <c:v>751</c:v>
                </c:pt>
                <c:pt idx="196">
                  <c:v>752</c:v>
                </c:pt>
                <c:pt idx="197">
                  <c:v>753</c:v>
                </c:pt>
                <c:pt idx="198">
                  <c:v>754</c:v>
                </c:pt>
                <c:pt idx="199">
                  <c:v>755</c:v>
                </c:pt>
                <c:pt idx="200">
                  <c:v>756</c:v>
                </c:pt>
                <c:pt idx="201">
                  <c:v>757</c:v>
                </c:pt>
                <c:pt idx="202">
                  <c:v>758</c:v>
                </c:pt>
                <c:pt idx="203">
                  <c:v>759</c:v>
                </c:pt>
                <c:pt idx="204">
                  <c:v>760</c:v>
                </c:pt>
                <c:pt idx="205">
                  <c:v>761</c:v>
                </c:pt>
                <c:pt idx="206">
                  <c:v>762</c:v>
                </c:pt>
                <c:pt idx="207">
                  <c:v>763</c:v>
                </c:pt>
                <c:pt idx="208">
                  <c:v>764</c:v>
                </c:pt>
                <c:pt idx="209">
                  <c:v>765</c:v>
                </c:pt>
                <c:pt idx="210">
                  <c:v>766</c:v>
                </c:pt>
                <c:pt idx="211">
                  <c:v>767</c:v>
                </c:pt>
                <c:pt idx="212">
                  <c:v>768</c:v>
                </c:pt>
                <c:pt idx="213">
                  <c:v>769</c:v>
                </c:pt>
                <c:pt idx="214">
                  <c:v>770</c:v>
                </c:pt>
                <c:pt idx="215">
                  <c:v>771</c:v>
                </c:pt>
                <c:pt idx="216">
                  <c:v>772</c:v>
                </c:pt>
                <c:pt idx="217">
                  <c:v>773</c:v>
                </c:pt>
                <c:pt idx="218">
                  <c:v>774</c:v>
                </c:pt>
                <c:pt idx="219">
                  <c:v>775</c:v>
                </c:pt>
                <c:pt idx="220">
                  <c:v>776</c:v>
                </c:pt>
                <c:pt idx="221">
                  <c:v>777</c:v>
                </c:pt>
                <c:pt idx="222">
                  <c:v>778</c:v>
                </c:pt>
                <c:pt idx="223">
                  <c:v>779</c:v>
                </c:pt>
                <c:pt idx="224">
                  <c:v>780</c:v>
                </c:pt>
                <c:pt idx="225">
                  <c:v>781</c:v>
                </c:pt>
                <c:pt idx="226">
                  <c:v>782</c:v>
                </c:pt>
                <c:pt idx="227">
                  <c:v>783</c:v>
                </c:pt>
                <c:pt idx="228">
                  <c:v>784</c:v>
                </c:pt>
                <c:pt idx="229">
                  <c:v>785</c:v>
                </c:pt>
                <c:pt idx="230">
                  <c:v>786</c:v>
                </c:pt>
                <c:pt idx="231">
                  <c:v>787</c:v>
                </c:pt>
                <c:pt idx="232">
                  <c:v>788</c:v>
                </c:pt>
                <c:pt idx="233">
                  <c:v>789</c:v>
                </c:pt>
                <c:pt idx="234">
                  <c:v>790</c:v>
                </c:pt>
                <c:pt idx="235">
                  <c:v>791</c:v>
                </c:pt>
                <c:pt idx="236">
                  <c:v>792</c:v>
                </c:pt>
                <c:pt idx="237">
                  <c:v>793</c:v>
                </c:pt>
                <c:pt idx="238">
                  <c:v>794</c:v>
                </c:pt>
                <c:pt idx="239">
                  <c:v>795</c:v>
                </c:pt>
                <c:pt idx="240">
                  <c:v>796</c:v>
                </c:pt>
                <c:pt idx="241">
                  <c:v>797</c:v>
                </c:pt>
                <c:pt idx="242">
                  <c:v>798</c:v>
                </c:pt>
                <c:pt idx="243">
                  <c:v>799</c:v>
                </c:pt>
                <c:pt idx="244">
                  <c:v>800</c:v>
                </c:pt>
                <c:pt idx="245">
                  <c:v>801</c:v>
                </c:pt>
                <c:pt idx="246">
                  <c:v>802</c:v>
                </c:pt>
                <c:pt idx="247">
                  <c:v>803</c:v>
                </c:pt>
                <c:pt idx="248">
                  <c:v>804</c:v>
                </c:pt>
                <c:pt idx="249">
                  <c:v>805</c:v>
                </c:pt>
                <c:pt idx="250">
                  <c:v>806</c:v>
                </c:pt>
                <c:pt idx="251">
                  <c:v>807</c:v>
                </c:pt>
                <c:pt idx="252">
                  <c:v>808</c:v>
                </c:pt>
                <c:pt idx="253">
                  <c:v>809</c:v>
                </c:pt>
                <c:pt idx="254">
                  <c:v>810</c:v>
                </c:pt>
                <c:pt idx="255">
                  <c:v>811</c:v>
                </c:pt>
                <c:pt idx="256">
                  <c:v>812</c:v>
                </c:pt>
                <c:pt idx="257">
                  <c:v>813</c:v>
                </c:pt>
                <c:pt idx="258">
                  <c:v>814</c:v>
                </c:pt>
                <c:pt idx="259">
                  <c:v>815</c:v>
                </c:pt>
                <c:pt idx="260">
                  <c:v>816</c:v>
                </c:pt>
                <c:pt idx="261">
                  <c:v>817</c:v>
                </c:pt>
                <c:pt idx="262">
                  <c:v>818</c:v>
                </c:pt>
                <c:pt idx="263">
                  <c:v>819</c:v>
                </c:pt>
                <c:pt idx="264">
                  <c:v>820</c:v>
                </c:pt>
                <c:pt idx="265">
                  <c:v>821</c:v>
                </c:pt>
                <c:pt idx="266">
                  <c:v>822</c:v>
                </c:pt>
                <c:pt idx="267">
                  <c:v>823</c:v>
                </c:pt>
                <c:pt idx="268">
                  <c:v>824</c:v>
                </c:pt>
                <c:pt idx="269">
                  <c:v>825</c:v>
                </c:pt>
                <c:pt idx="270">
                  <c:v>826</c:v>
                </c:pt>
                <c:pt idx="271">
                  <c:v>827</c:v>
                </c:pt>
                <c:pt idx="272">
                  <c:v>828</c:v>
                </c:pt>
                <c:pt idx="273">
                  <c:v>829</c:v>
                </c:pt>
                <c:pt idx="274">
                  <c:v>830</c:v>
                </c:pt>
                <c:pt idx="275">
                  <c:v>831</c:v>
                </c:pt>
                <c:pt idx="276">
                  <c:v>832</c:v>
                </c:pt>
                <c:pt idx="277">
                  <c:v>833</c:v>
                </c:pt>
                <c:pt idx="278">
                  <c:v>834</c:v>
                </c:pt>
                <c:pt idx="279">
                  <c:v>835</c:v>
                </c:pt>
                <c:pt idx="280">
                  <c:v>836</c:v>
                </c:pt>
                <c:pt idx="281">
                  <c:v>837</c:v>
                </c:pt>
                <c:pt idx="282">
                  <c:v>838</c:v>
                </c:pt>
                <c:pt idx="283">
                  <c:v>839</c:v>
                </c:pt>
                <c:pt idx="284">
                  <c:v>840</c:v>
                </c:pt>
                <c:pt idx="285">
                  <c:v>841</c:v>
                </c:pt>
                <c:pt idx="286">
                  <c:v>842</c:v>
                </c:pt>
                <c:pt idx="287">
                  <c:v>843</c:v>
                </c:pt>
                <c:pt idx="288">
                  <c:v>844</c:v>
                </c:pt>
                <c:pt idx="289">
                  <c:v>845</c:v>
                </c:pt>
                <c:pt idx="290">
                  <c:v>846</c:v>
                </c:pt>
                <c:pt idx="291">
                  <c:v>847</c:v>
                </c:pt>
                <c:pt idx="292">
                  <c:v>848</c:v>
                </c:pt>
                <c:pt idx="293">
                  <c:v>849</c:v>
                </c:pt>
                <c:pt idx="294">
                  <c:v>850</c:v>
                </c:pt>
                <c:pt idx="295">
                  <c:v>851</c:v>
                </c:pt>
                <c:pt idx="296">
                  <c:v>852</c:v>
                </c:pt>
                <c:pt idx="297">
                  <c:v>853</c:v>
                </c:pt>
                <c:pt idx="298">
                  <c:v>854</c:v>
                </c:pt>
                <c:pt idx="299">
                  <c:v>855</c:v>
                </c:pt>
                <c:pt idx="300">
                  <c:v>856</c:v>
                </c:pt>
                <c:pt idx="301">
                  <c:v>857</c:v>
                </c:pt>
                <c:pt idx="302">
                  <c:v>858</c:v>
                </c:pt>
                <c:pt idx="303">
                  <c:v>859</c:v>
                </c:pt>
                <c:pt idx="304">
                  <c:v>860</c:v>
                </c:pt>
                <c:pt idx="305">
                  <c:v>861</c:v>
                </c:pt>
                <c:pt idx="306">
                  <c:v>862</c:v>
                </c:pt>
                <c:pt idx="307">
                  <c:v>863</c:v>
                </c:pt>
                <c:pt idx="308">
                  <c:v>864</c:v>
                </c:pt>
                <c:pt idx="309">
                  <c:v>865</c:v>
                </c:pt>
                <c:pt idx="310">
                  <c:v>866</c:v>
                </c:pt>
                <c:pt idx="311">
                  <c:v>867</c:v>
                </c:pt>
                <c:pt idx="312">
                  <c:v>868</c:v>
                </c:pt>
                <c:pt idx="313">
                  <c:v>869</c:v>
                </c:pt>
                <c:pt idx="314">
                  <c:v>870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878</c:v>
                </c:pt>
                <c:pt idx="323">
                  <c:v>879</c:v>
                </c:pt>
                <c:pt idx="324">
                  <c:v>880</c:v>
                </c:pt>
                <c:pt idx="325">
                  <c:v>881</c:v>
                </c:pt>
                <c:pt idx="326">
                  <c:v>882</c:v>
                </c:pt>
                <c:pt idx="327">
                  <c:v>883</c:v>
                </c:pt>
                <c:pt idx="328">
                  <c:v>884</c:v>
                </c:pt>
                <c:pt idx="329">
                  <c:v>885</c:v>
                </c:pt>
                <c:pt idx="330">
                  <c:v>886</c:v>
                </c:pt>
                <c:pt idx="331">
                  <c:v>887</c:v>
                </c:pt>
              </c:numCache>
            </c:numRef>
          </c:xVal>
          <c:yVal>
            <c:numRef>
              <c:f>Graph!$H$558:$H$887</c:f>
              <c:numCache>
                <c:formatCode>General</c:formatCode>
                <c:ptCount val="3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5B-4AB3-B071-4F71A9884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6512"/>
        <c:axId val="642823312"/>
      </c:scatterChart>
      <c:valAx>
        <c:axId val="642806512"/>
        <c:scaling>
          <c:orientation val="minMax"/>
          <c:max val="887"/>
          <c:min val="556"/>
        </c:scaling>
        <c:delete val="0"/>
        <c:axPos val="b"/>
        <c:numFmt formatCode="General" sourceLinked="1"/>
        <c:majorTickMark val="out"/>
        <c:minorTickMark val="none"/>
        <c:tickLblPos val="nextTo"/>
        <c:crossAx val="642823312"/>
        <c:crosses val="autoZero"/>
        <c:crossBetween val="midCat"/>
      </c:valAx>
      <c:valAx>
        <c:axId val="642823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2806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Graph!$A$890:$A$1162</c:f>
              <c:numCache>
                <c:formatCode>General</c:formatCode>
                <c:ptCount val="273"/>
                <c:pt idx="0">
                  <c:v>889</c:v>
                </c:pt>
                <c:pt idx="1">
                  <c:v>890</c:v>
                </c:pt>
                <c:pt idx="2">
                  <c:v>891</c:v>
                </c:pt>
                <c:pt idx="3">
                  <c:v>892</c:v>
                </c:pt>
                <c:pt idx="4">
                  <c:v>893</c:v>
                </c:pt>
                <c:pt idx="5">
                  <c:v>894</c:v>
                </c:pt>
                <c:pt idx="6">
                  <c:v>895</c:v>
                </c:pt>
                <c:pt idx="7">
                  <c:v>896</c:v>
                </c:pt>
                <c:pt idx="8">
                  <c:v>897</c:v>
                </c:pt>
                <c:pt idx="9">
                  <c:v>898</c:v>
                </c:pt>
                <c:pt idx="10">
                  <c:v>899</c:v>
                </c:pt>
                <c:pt idx="11">
                  <c:v>900</c:v>
                </c:pt>
                <c:pt idx="12">
                  <c:v>901</c:v>
                </c:pt>
                <c:pt idx="13">
                  <c:v>902</c:v>
                </c:pt>
                <c:pt idx="14">
                  <c:v>903</c:v>
                </c:pt>
                <c:pt idx="15">
                  <c:v>904</c:v>
                </c:pt>
                <c:pt idx="16">
                  <c:v>905</c:v>
                </c:pt>
                <c:pt idx="17">
                  <c:v>906</c:v>
                </c:pt>
                <c:pt idx="18">
                  <c:v>907</c:v>
                </c:pt>
                <c:pt idx="19">
                  <c:v>908</c:v>
                </c:pt>
                <c:pt idx="20">
                  <c:v>909</c:v>
                </c:pt>
                <c:pt idx="21">
                  <c:v>910</c:v>
                </c:pt>
                <c:pt idx="22">
                  <c:v>911</c:v>
                </c:pt>
                <c:pt idx="23">
                  <c:v>912</c:v>
                </c:pt>
                <c:pt idx="24">
                  <c:v>913</c:v>
                </c:pt>
                <c:pt idx="25">
                  <c:v>914</c:v>
                </c:pt>
                <c:pt idx="26">
                  <c:v>915</c:v>
                </c:pt>
                <c:pt idx="27">
                  <c:v>916</c:v>
                </c:pt>
                <c:pt idx="28">
                  <c:v>917</c:v>
                </c:pt>
                <c:pt idx="29">
                  <c:v>918</c:v>
                </c:pt>
                <c:pt idx="30">
                  <c:v>919</c:v>
                </c:pt>
                <c:pt idx="31">
                  <c:v>920</c:v>
                </c:pt>
                <c:pt idx="32">
                  <c:v>921</c:v>
                </c:pt>
                <c:pt idx="33">
                  <c:v>922</c:v>
                </c:pt>
                <c:pt idx="34">
                  <c:v>923</c:v>
                </c:pt>
                <c:pt idx="35">
                  <c:v>924</c:v>
                </c:pt>
                <c:pt idx="36">
                  <c:v>925</c:v>
                </c:pt>
                <c:pt idx="37">
                  <c:v>926</c:v>
                </c:pt>
                <c:pt idx="38">
                  <c:v>927</c:v>
                </c:pt>
                <c:pt idx="39">
                  <c:v>928</c:v>
                </c:pt>
                <c:pt idx="40">
                  <c:v>929</c:v>
                </c:pt>
                <c:pt idx="41">
                  <c:v>930</c:v>
                </c:pt>
                <c:pt idx="42">
                  <c:v>931</c:v>
                </c:pt>
                <c:pt idx="43">
                  <c:v>932</c:v>
                </c:pt>
                <c:pt idx="44">
                  <c:v>933</c:v>
                </c:pt>
                <c:pt idx="45">
                  <c:v>934</c:v>
                </c:pt>
                <c:pt idx="46">
                  <c:v>935</c:v>
                </c:pt>
                <c:pt idx="47">
                  <c:v>936</c:v>
                </c:pt>
                <c:pt idx="48">
                  <c:v>937</c:v>
                </c:pt>
                <c:pt idx="49">
                  <c:v>938</c:v>
                </c:pt>
                <c:pt idx="50">
                  <c:v>939</c:v>
                </c:pt>
                <c:pt idx="51">
                  <c:v>940</c:v>
                </c:pt>
                <c:pt idx="52">
                  <c:v>941</c:v>
                </c:pt>
                <c:pt idx="53">
                  <c:v>942</c:v>
                </c:pt>
                <c:pt idx="54">
                  <c:v>943</c:v>
                </c:pt>
                <c:pt idx="55">
                  <c:v>944</c:v>
                </c:pt>
                <c:pt idx="56">
                  <c:v>945</c:v>
                </c:pt>
                <c:pt idx="57">
                  <c:v>946</c:v>
                </c:pt>
                <c:pt idx="58">
                  <c:v>947</c:v>
                </c:pt>
                <c:pt idx="59">
                  <c:v>948</c:v>
                </c:pt>
                <c:pt idx="60">
                  <c:v>949</c:v>
                </c:pt>
                <c:pt idx="61">
                  <c:v>950</c:v>
                </c:pt>
                <c:pt idx="62">
                  <c:v>951</c:v>
                </c:pt>
                <c:pt idx="63">
                  <c:v>952</c:v>
                </c:pt>
                <c:pt idx="64">
                  <c:v>953</c:v>
                </c:pt>
                <c:pt idx="65">
                  <c:v>954</c:v>
                </c:pt>
                <c:pt idx="66">
                  <c:v>955</c:v>
                </c:pt>
                <c:pt idx="67">
                  <c:v>956</c:v>
                </c:pt>
                <c:pt idx="68">
                  <c:v>957</c:v>
                </c:pt>
                <c:pt idx="69">
                  <c:v>958</c:v>
                </c:pt>
                <c:pt idx="70">
                  <c:v>959</c:v>
                </c:pt>
                <c:pt idx="71">
                  <c:v>960</c:v>
                </c:pt>
                <c:pt idx="72">
                  <c:v>961</c:v>
                </c:pt>
                <c:pt idx="73">
                  <c:v>962</c:v>
                </c:pt>
                <c:pt idx="74">
                  <c:v>963</c:v>
                </c:pt>
                <c:pt idx="75">
                  <c:v>964</c:v>
                </c:pt>
                <c:pt idx="76">
                  <c:v>965</c:v>
                </c:pt>
                <c:pt idx="77">
                  <c:v>966</c:v>
                </c:pt>
                <c:pt idx="78">
                  <c:v>967</c:v>
                </c:pt>
                <c:pt idx="79">
                  <c:v>968</c:v>
                </c:pt>
                <c:pt idx="80">
                  <c:v>969</c:v>
                </c:pt>
                <c:pt idx="81">
                  <c:v>970</c:v>
                </c:pt>
                <c:pt idx="82">
                  <c:v>971</c:v>
                </c:pt>
                <c:pt idx="83">
                  <c:v>972</c:v>
                </c:pt>
                <c:pt idx="84">
                  <c:v>973</c:v>
                </c:pt>
                <c:pt idx="85">
                  <c:v>974</c:v>
                </c:pt>
                <c:pt idx="86">
                  <c:v>975</c:v>
                </c:pt>
                <c:pt idx="87">
                  <c:v>976</c:v>
                </c:pt>
                <c:pt idx="88">
                  <c:v>977</c:v>
                </c:pt>
                <c:pt idx="89">
                  <c:v>978</c:v>
                </c:pt>
                <c:pt idx="90">
                  <c:v>979</c:v>
                </c:pt>
                <c:pt idx="91">
                  <c:v>980</c:v>
                </c:pt>
                <c:pt idx="92">
                  <c:v>981</c:v>
                </c:pt>
                <c:pt idx="93">
                  <c:v>982</c:v>
                </c:pt>
                <c:pt idx="94">
                  <c:v>983</c:v>
                </c:pt>
                <c:pt idx="95">
                  <c:v>984</c:v>
                </c:pt>
                <c:pt idx="96">
                  <c:v>985</c:v>
                </c:pt>
                <c:pt idx="97">
                  <c:v>986</c:v>
                </c:pt>
                <c:pt idx="98">
                  <c:v>987</c:v>
                </c:pt>
                <c:pt idx="99">
                  <c:v>988</c:v>
                </c:pt>
                <c:pt idx="100">
                  <c:v>989</c:v>
                </c:pt>
                <c:pt idx="101">
                  <c:v>990</c:v>
                </c:pt>
                <c:pt idx="102">
                  <c:v>991</c:v>
                </c:pt>
                <c:pt idx="103">
                  <c:v>992</c:v>
                </c:pt>
                <c:pt idx="104">
                  <c:v>993</c:v>
                </c:pt>
                <c:pt idx="105">
                  <c:v>994</c:v>
                </c:pt>
                <c:pt idx="106">
                  <c:v>995</c:v>
                </c:pt>
                <c:pt idx="107">
                  <c:v>996</c:v>
                </c:pt>
                <c:pt idx="108">
                  <c:v>997</c:v>
                </c:pt>
                <c:pt idx="109">
                  <c:v>998</c:v>
                </c:pt>
                <c:pt idx="110">
                  <c:v>999</c:v>
                </c:pt>
                <c:pt idx="111">
                  <c:v>1000</c:v>
                </c:pt>
                <c:pt idx="112">
                  <c:v>1001</c:v>
                </c:pt>
                <c:pt idx="113">
                  <c:v>1002</c:v>
                </c:pt>
                <c:pt idx="114">
                  <c:v>1003</c:v>
                </c:pt>
                <c:pt idx="115">
                  <c:v>1004</c:v>
                </c:pt>
                <c:pt idx="116">
                  <c:v>1005</c:v>
                </c:pt>
                <c:pt idx="117">
                  <c:v>1006</c:v>
                </c:pt>
                <c:pt idx="118">
                  <c:v>1007</c:v>
                </c:pt>
                <c:pt idx="119">
                  <c:v>1008</c:v>
                </c:pt>
                <c:pt idx="120">
                  <c:v>1009</c:v>
                </c:pt>
                <c:pt idx="121">
                  <c:v>1010</c:v>
                </c:pt>
                <c:pt idx="122">
                  <c:v>1011</c:v>
                </c:pt>
                <c:pt idx="123">
                  <c:v>1012</c:v>
                </c:pt>
                <c:pt idx="124">
                  <c:v>1013</c:v>
                </c:pt>
                <c:pt idx="125">
                  <c:v>1014</c:v>
                </c:pt>
                <c:pt idx="126">
                  <c:v>1015</c:v>
                </c:pt>
                <c:pt idx="127">
                  <c:v>1016</c:v>
                </c:pt>
                <c:pt idx="128">
                  <c:v>1017</c:v>
                </c:pt>
                <c:pt idx="129">
                  <c:v>1018</c:v>
                </c:pt>
                <c:pt idx="130">
                  <c:v>1019</c:v>
                </c:pt>
                <c:pt idx="131">
                  <c:v>1020</c:v>
                </c:pt>
                <c:pt idx="132">
                  <c:v>1021</c:v>
                </c:pt>
                <c:pt idx="133">
                  <c:v>1022</c:v>
                </c:pt>
                <c:pt idx="134">
                  <c:v>1023</c:v>
                </c:pt>
                <c:pt idx="135">
                  <c:v>1024</c:v>
                </c:pt>
                <c:pt idx="136">
                  <c:v>1025</c:v>
                </c:pt>
                <c:pt idx="137">
                  <c:v>1026</c:v>
                </c:pt>
                <c:pt idx="138">
                  <c:v>1027</c:v>
                </c:pt>
                <c:pt idx="139">
                  <c:v>1028</c:v>
                </c:pt>
                <c:pt idx="140">
                  <c:v>1029</c:v>
                </c:pt>
                <c:pt idx="141">
                  <c:v>1030</c:v>
                </c:pt>
                <c:pt idx="142">
                  <c:v>1031</c:v>
                </c:pt>
                <c:pt idx="143">
                  <c:v>1032</c:v>
                </c:pt>
                <c:pt idx="144">
                  <c:v>1033</c:v>
                </c:pt>
                <c:pt idx="145">
                  <c:v>1034</c:v>
                </c:pt>
                <c:pt idx="146">
                  <c:v>1035</c:v>
                </c:pt>
                <c:pt idx="147">
                  <c:v>1036</c:v>
                </c:pt>
                <c:pt idx="148">
                  <c:v>1037</c:v>
                </c:pt>
                <c:pt idx="149">
                  <c:v>1038</c:v>
                </c:pt>
                <c:pt idx="150">
                  <c:v>1039</c:v>
                </c:pt>
                <c:pt idx="151">
                  <c:v>1040</c:v>
                </c:pt>
                <c:pt idx="152">
                  <c:v>1041</c:v>
                </c:pt>
                <c:pt idx="153">
                  <c:v>1042</c:v>
                </c:pt>
                <c:pt idx="154">
                  <c:v>1043</c:v>
                </c:pt>
                <c:pt idx="155">
                  <c:v>1044</c:v>
                </c:pt>
                <c:pt idx="156">
                  <c:v>1045</c:v>
                </c:pt>
                <c:pt idx="157">
                  <c:v>1046</c:v>
                </c:pt>
                <c:pt idx="158">
                  <c:v>1047</c:v>
                </c:pt>
                <c:pt idx="159">
                  <c:v>1048</c:v>
                </c:pt>
                <c:pt idx="160">
                  <c:v>1049</c:v>
                </c:pt>
                <c:pt idx="161">
                  <c:v>1050</c:v>
                </c:pt>
                <c:pt idx="162">
                  <c:v>1051</c:v>
                </c:pt>
                <c:pt idx="163">
                  <c:v>1052</c:v>
                </c:pt>
                <c:pt idx="164">
                  <c:v>1053</c:v>
                </c:pt>
                <c:pt idx="165">
                  <c:v>1054</c:v>
                </c:pt>
                <c:pt idx="166">
                  <c:v>1055</c:v>
                </c:pt>
                <c:pt idx="167">
                  <c:v>1056</c:v>
                </c:pt>
                <c:pt idx="168">
                  <c:v>1057</c:v>
                </c:pt>
                <c:pt idx="169">
                  <c:v>1058</c:v>
                </c:pt>
                <c:pt idx="170">
                  <c:v>1059</c:v>
                </c:pt>
                <c:pt idx="171">
                  <c:v>1060</c:v>
                </c:pt>
                <c:pt idx="172">
                  <c:v>1061</c:v>
                </c:pt>
                <c:pt idx="173">
                  <c:v>1062</c:v>
                </c:pt>
                <c:pt idx="174">
                  <c:v>1063</c:v>
                </c:pt>
                <c:pt idx="175">
                  <c:v>1064</c:v>
                </c:pt>
                <c:pt idx="176">
                  <c:v>1065</c:v>
                </c:pt>
                <c:pt idx="177">
                  <c:v>1066</c:v>
                </c:pt>
                <c:pt idx="178">
                  <c:v>1067</c:v>
                </c:pt>
                <c:pt idx="179">
                  <c:v>1068</c:v>
                </c:pt>
                <c:pt idx="180">
                  <c:v>1069</c:v>
                </c:pt>
                <c:pt idx="181">
                  <c:v>1070</c:v>
                </c:pt>
                <c:pt idx="182">
                  <c:v>1071</c:v>
                </c:pt>
                <c:pt idx="183">
                  <c:v>1072</c:v>
                </c:pt>
                <c:pt idx="184">
                  <c:v>1073</c:v>
                </c:pt>
                <c:pt idx="185">
                  <c:v>1074</c:v>
                </c:pt>
                <c:pt idx="186">
                  <c:v>1075</c:v>
                </c:pt>
                <c:pt idx="187">
                  <c:v>1076</c:v>
                </c:pt>
                <c:pt idx="188">
                  <c:v>1077</c:v>
                </c:pt>
                <c:pt idx="189">
                  <c:v>1078</c:v>
                </c:pt>
                <c:pt idx="190">
                  <c:v>1079</c:v>
                </c:pt>
                <c:pt idx="191">
                  <c:v>1080</c:v>
                </c:pt>
                <c:pt idx="192">
                  <c:v>1081</c:v>
                </c:pt>
                <c:pt idx="193">
                  <c:v>1082</c:v>
                </c:pt>
                <c:pt idx="194">
                  <c:v>1083</c:v>
                </c:pt>
                <c:pt idx="195">
                  <c:v>1084</c:v>
                </c:pt>
                <c:pt idx="196">
                  <c:v>1085</c:v>
                </c:pt>
                <c:pt idx="197">
                  <c:v>1086</c:v>
                </c:pt>
                <c:pt idx="198">
                  <c:v>1087</c:v>
                </c:pt>
                <c:pt idx="199">
                  <c:v>1088</c:v>
                </c:pt>
                <c:pt idx="200">
                  <c:v>1089</c:v>
                </c:pt>
                <c:pt idx="201">
                  <c:v>1090</c:v>
                </c:pt>
                <c:pt idx="202">
                  <c:v>1091</c:v>
                </c:pt>
                <c:pt idx="203">
                  <c:v>1092</c:v>
                </c:pt>
                <c:pt idx="204">
                  <c:v>1093</c:v>
                </c:pt>
                <c:pt idx="205">
                  <c:v>1094</c:v>
                </c:pt>
                <c:pt idx="206">
                  <c:v>1095</c:v>
                </c:pt>
                <c:pt idx="207">
                  <c:v>1096</c:v>
                </c:pt>
                <c:pt idx="208">
                  <c:v>1097</c:v>
                </c:pt>
                <c:pt idx="209">
                  <c:v>1098</c:v>
                </c:pt>
                <c:pt idx="210">
                  <c:v>1099</c:v>
                </c:pt>
                <c:pt idx="211">
                  <c:v>1100</c:v>
                </c:pt>
                <c:pt idx="212">
                  <c:v>1101</c:v>
                </c:pt>
                <c:pt idx="213">
                  <c:v>1102</c:v>
                </c:pt>
                <c:pt idx="214">
                  <c:v>1103</c:v>
                </c:pt>
                <c:pt idx="215">
                  <c:v>1104</c:v>
                </c:pt>
                <c:pt idx="216">
                  <c:v>1105</c:v>
                </c:pt>
                <c:pt idx="217">
                  <c:v>1106</c:v>
                </c:pt>
                <c:pt idx="218">
                  <c:v>1107</c:v>
                </c:pt>
                <c:pt idx="219">
                  <c:v>1108</c:v>
                </c:pt>
                <c:pt idx="220">
                  <c:v>1109</c:v>
                </c:pt>
                <c:pt idx="221">
                  <c:v>1110</c:v>
                </c:pt>
                <c:pt idx="222">
                  <c:v>1111</c:v>
                </c:pt>
                <c:pt idx="223">
                  <c:v>1112</c:v>
                </c:pt>
                <c:pt idx="224">
                  <c:v>1113</c:v>
                </c:pt>
                <c:pt idx="225">
                  <c:v>1114</c:v>
                </c:pt>
                <c:pt idx="226">
                  <c:v>1115</c:v>
                </c:pt>
                <c:pt idx="227">
                  <c:v>1116</c:v>
                </c:pt>
                <c:pt idx="228">
                  <c:v>1117</c:v>
                </c:pt>
                <c:pt idx="229">
                  <c:v>1118</c:v>
                </c:pt>
                <c:pt idx="230">
                  <c:v>1119</c:v>
                </c:pt>
                <c:pt idx="231">
                  <c:v>1120</c:v>
                </c:pt>
                <c:pt idx="232">
                  <c:v>1121</c:v>
                </c:pt>
                <c:pt idx="233">
                  <c:v>1122</c:v>
                </c:pt>
                <c:pt idx="234">
                  <c:v>1123</c:v>
                </c:pt>
                <c:pt idx="235">
                  <c:v>1124</c:v>
                </c:pt>
                <c:pt idx="236">
                  <c:v>1125</c:v>
                </c:pt>
                <c:pt idx="237">
                  <c:v>1126</c:v>
                </c:pt>
                <c:pt idx="238">
                  <c:v>1127</c:v>
                </c:pt>
                <c:pt idx="239">
                  <c:v>1128</c:v>
                </c:pt>
                <c:pt idx="240">
                  <c:v>1129</c:v>
                </c:pt>
                <c:pt idx="241">
                  <c:v>1130</c:v>
                </c:pt>
                <c:pt idx="242">
                  <c:v>1131</c:v>
                </c:pt>
                <c:pt idx="243">
                  <c:v>1132</c:v>
                </c:pt>
                <c:pt idx="244">
                  <c:v>1133</c:v>
                </c:pt>
                <c:pt idx="245">
                  <c:v>1134</c:v>
                </c:pt>
                <c:pt idx="246">
                  <c:v>1135</c:v>
                </c:pt>
                <c:pt idx="247">
                  <c:v>1136</c:v>
                </c:pt>
                <c:pt idx="248">
                  <c:v>1137</c:v>
                </c:pt>
                <c:pt idx="249">
                  <c:v>1138</c:v>
                </c:pt>
                <c:pt idx="250">
                  <c:v>1139</c:v>
                </c:pt>
                <c:pt idx="251">
                  <c:v>1140</c:v>
                </c:pt>
                <c:pt idx="252">
                  <c:v>1141</c:v>
                </c:pt>
                <c:pt idx="253">
                  <c:v>1142</c:v>
                </c:pt>
                <c:pt idx="254">
                  <c:v>1143</c:v>
                </c:pt>
                <c:pt idx="255">
                  <c:v>1144</c:v>
                </c:pt>
                <c:pt idx="256">
                  <c:v>1145</c:v>
                </c:pt>
                <c:pt idx="257">
                  <c:v>1146</c:v>
                </c:pt>
                <c:pt idx="258">
                  <c:v>1147</c:v>
                </c:pt>
                <c:pt idx="259">
                  <c:v>1148</c:v>
                </c:pt>
                <c:pt idx="260">
                  <c:v>1149</c:v>
                </c:pt>
                <c:pt idx="261">
                  <c:v>1150</c:v>
                </c:pt>
                <c:pt idx="262">
                  <c:v>1151</c:v>
                </c:pt>
                <c:pt idx="263">
                  <c:v>1152</c:v>
                </c:pt>
                <c:pt idx="264">
                  <c:v>1153</c:v>
                </c:pt>
                <c:pt idx="265">
                  <c:v>1154</c:v>
                </c:pt>
                <c:pt idx="266">
                  <c:v>1155</c:v>
                </c:pt>
                <c:pt idx="267">
                  <c:v>1156</c:v>
                </c:pt>
                <c:pt idx="268">
                  <c:v>1157</c:v>
                </c:pt>
                <c:pt idx="269">
                  <c:v>1158</c:v>
                </c:pt>
                <c:pt idx="270">
                  <c:v>1159</c:v>
                </c:pt>
                <c:pt idx="271">
                  <c:v>1160</c:v>
                </c:pt>
                <c:pt idx="272">
                  <c:v>1161</c:v>
                </c:pt>
              </c:numCache>
            </c:numRef>
          </c:xVal>
          <c:yVal>
            <c:numRef>
              <c:f>Graph!$D$891:$D$1161</c:f>
              <c:numCache>
                <c:formatCode>General</c:formatCode>
                <c:ptCount val="271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B-472B-8A2E-FDDB0563F6B5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Graph!$A$890:$A$1162</c:f>
              <c:numCache>
                <c:formatCode>General</c:formatCode>
                <c:ptCount val="273"/>
                <c:pt idx="0">
                  <c:v>889</c:v>
                </c:pt>
                <c:pt idx="1">
                  <c:v>890</c:v>
                </c:pt>
                <c:pt idx="2">
                  <c:v>891</c:v>
                </c:pt>
                <c:pt idx="3">
                  <c:v>892</c:v>
                </c:pt>
                <c:pt idx="4">
                  <c:v>893</c:v>
                </c:pt>
                <c:pt idx="5">
                  <c:v>894</c:v>
                </c:pt>
                <c:pt idx="6">
                  <c:v>895</c:v>
                </c:pt>
                <c:pt idx="7">
                  <c:v>896</c:v>
                </c:pt>
                <c:pt idx="8">
                  <c:v>897</c:v>
                </c:pt>
                <c:pt idx="9">
                  <c:v>898</c:v>
                </c:pt>
                <c:pt idx="10">
                  <c:v>899</c:v>
                </c:pt>
                <c:pt idx="11">
                  <c:v>900</c:v>
                </c:pt>
                <c:pt idx="12">
                  <c:v>901</c:v>
                </c:pt>
                <c:pt idx="13">
                  <c:v>902</c:v>
                </c:pt>
                <c:pt idx="14">
                  <c:v>903</c:v>
                </c:pt>
                <c:pt idx="15">
                  <c:v>904</c:v>
                </c:pt>
                <c:pt idx="16">
                  <c:v>905</c:v>
                </c:pt>
                <c:pt idx="17">
                  <c:v>906</c:v>
                </c:pt>
                <c:pt idx="18">
                  <c:v>907</c:v>
                </c:pt>
                <c:pt idx="19">
                  <c:v>908</c:v>
                </c:pt>
                <c:pt idx="20">
                  <c:v>909</c:v>
                </c:pt>
                <c:pt idx="21">
                  <c:v>910</c:v>
                </c:pt>
                <c:pt idx="22">
                  <c:v>911</c:v>
                </c:pt>
                <c:pt idx="23">
                  <c:v>912</c:v>
                </c:pt>
                <c:pt idx="24">
                  <c:v>913</c:v>
                </c:pt>
                <c:pt idx="25">
                  <c:v>914</c:v>
                </c:pt>
                <c:pt idx="26">
                  <c:v>915</c:v>
                </c:pt>
                <c:pt idx="27">
                  <c:v>916</c:v>
                </c:pt>
                <c:pt idx="28">
                  <c:v>917</c:v>
                </c:pt>
                <c:pt idx="29">
                  <c:v>918</c:v>
                </c:pt>
                <c:pt idx="30">
                  <c:v>919</c:v>
                </c:pt>
                <c:pt idx="31">
                  <c:v>920</c:v>
                </c:pt>
                <c:pt idx="32">
                  <c:v>921</c:v>
                </c:pt>
                <c:pt idx="33">
                  <c:v>922</c:v>
                </c:pt>
                <c:pt idx="34">
                  <c:v>923</c:v>
                </c:pt>
                <c:pt idx="35">
                  <c:v>924</c:v>
                </c:pt>
                <c:pt idx="36">
                  <c:v>925</c:v>
                </c:pt>
                <c:pt idx="37">
                  <c:v>926</c:v>
                </c:pt>
                <c:pt idx="38">
                  <c:v>927</c:v>
                </c:pt>
                <c:pt idx="39">
                  <c:v>928</c:v>
                </c:pt>
                <c:pt idx="40">
                  <c:v>929</c:v>
                </c:pt>
                <c:pt idx="41">
                  <c:v>930</c:v>
                </c:pt>
                <c:pt idx="42">
                  <c:v>931</c:v>
                </c:pt>
                <c:pt idx="43">
                  <c:v>932</c:v>
                </c:pt>
                <c:pt idx="44">
                  <c:v>933</c:v>
                </c:pt>
                <c:pt idx="45">
                  <c:v>934</c:v>
                </c:pt>
                <c:pt idx="46">
                  <c:v>935</c:v>
                </c:pt>
                <c:pt idx="47">
                  <c:v>936</c:v>
                </c:pt>
                <c:pt idx="48">
                  <c:v>937</c:v>
                </c:pt>
                <c:pt idx="49">
                  <c:v>938</c:v>
                </c:pt>
                <c:pt idx="50">
                  <c:v>939</c:v>
                </c:pt>
                <c:pt idx="51">
                  <c:v>940</c:v>
                </c:pt>
                <c:pt idx="52">
                  <c:v>941</c:v>
                </c:pt>
                <c:pt idx="53">
                  <c:v>942</c:v>
                </c:pt>
                <c:pt idx="54">
                  <c:v>943</c:v>
                </c:pt>
                <c:pt idx="55">
                  <c:v>944</c:v>
                </c:pt>
                <c:pt idx="56">
                  <c:v>945</c:v>
                </c:pt>
                <c:pt idx="57">
                  <c:v>946</c:v>
                </c:pt>
                <c:pt idx="58">
                  <c:v>947</c:v>
                </c:pt>
                <c:pt idx="59">
                  <c:v>948</c:v>
                </c:pt>
                <c:pt idx="60">
                  <c:v>949</c:v>
                </c:pt>
                <c:pt idx="61">
                  <c:v>950</c:v>
                </c:pt>
                <c:pt idx="62">
                  <c:v>951</c:v>
                </c:pt>
                <c:pt idx="63">
                  <c:v>952</c:v>
                </c:pt>
                <c:pt idx="64">
                  <c:v>953</c:v>
                </c:pt>
                <c:pt idx="65">
                  <c:v>954</c:v>
                </c:pt>
                <c:pt idx="66">
                  <c:v>955</c:v>
                </c:pt>
                <c:pt idx="67">
                  <c:v>956</c:v>
                </c:pt>
                <c:pt idx="68">
                  <c:v>957</c:v>
                </c:pt>
                <c:pt idx="69">
                  <c:v>958</c:v>
                </c:pt>
                <c:pt idx="70">
                  <c:v>959</c:v>
                </c:pt>
                <c:pt idx="71">
                  <c:v>960</c:v>
                </c:pt>
                <c:pt idx="72">
                  <c:v>961</c:v>
                </c:pt>
                <c:pt idx="73">
                  <c:v>962</c:v>
                </c:pt>
                <c:pt idx="74">
                  <c:v>963</c:v>
                </c:pt>
                <c:pt idx="75">
                  <c:v>964</c:v>
                </c:pt>
                <c:pt idx="76">
                  <c:v>965</c:v>
                </c:pt>
                <c:pt idx="77">
                  <c:v>966</c:v>
                </c:pt>
                <c:pt idx="78">
                  <c:v>967</c:v>
                </c:pt>
                <c:pt idx="79">
                  <c:v>968</c:v>
                </c:pt>
                <c:pt idx="80">
                  <c:v>969</c:v>
                </c:pt>
                <c:pt idx="81">
                  <c:v>970</c:v>
                </c:pt>
                <c:pt idx="82">
                  <c:v>971</c:v>
                </c:pt>
                <c:pt idx="83">
                  <c:v>972</c:v>
                </c:pt>
                <c:pt idx="84">
                  <c:v>973</c:v>
                </c:pt>
                <c:pt idx="85">
                  <c:v>974</c:v>
                </c:pt>
                <c:pt idx="86">
                  <c:v>975</c:v>
                </c:pt>
                <c:pt idx="87">
                  <c:v>976</c:v>
                </c:pt>
                <c:pt idx="88">
                  <c:v>977</c:v>
                </c:pt>
                <c:pt idx="89">
                  <c:v>978</c:v>
                </c:pt>
                <c:pt idx="90">
                  <c:v>979</c:v>
                </c:pt>
                <c:pt idx="91">
                  <c:v>980</c:v>
                </c:pt>
                <c:pt idx="92">
                  <c:v>981</c:v>
                </c:pt>
                <c:pt idx="93">
                  <c:v>982</c:v>
                </c:pt>
                <c:pt idx="94">
                  <c:v>983</c:v>
                </c:pt>
                <c:pt idx="95">
                  <c:v>984</c:v>
                </c:pt>
                <c:pt idx="96">
                  <c:v>985</c:v>
                </c:pt>
                <c:pt idx="97">
                  <c:v>986</c:v>
                </c:pt>
                <c:pt idx="98">
                  <c:v>987</c:v>
                </c:pt>
                <c:pt idx="99">
                  <c:v>988</c:v>
                </c:pt>
                <c:pt idx="100">
                  <c:v>989</c:v>
                </c:pt>
                <c:pt idx="101">
                  <c:v>990</c:v>
                </c:pt>
                <c:pt idx="102">
                  <c:v>991</c:v>
                </c:pt>
                <c:pt idx="103">
                  <c:v>992</c:v>
                </c:pt>
                <c:pt idx="104">
                  <c:v>993</c:v>
                </c:pt>
                <c:pt idx="105">
                  <c:v>994</c:v>
                </c:pt>
                <c:pt idx="106">
                  <c:v>995</c:v>
                </c:pt>
                <c:pt idx="107">
                  <c:v>996</c:v>
                </c:pt>
                <c:pt idx="108">
                  <c:v>997</c:v>
                </c:pt>
                <c:pt idx="109">
                  <c:v>998</c:v>
                </c:pt>
                <c:pt idx="110">
                  <c:v>999</c:v>
                </c:pt>
                <c:pt idx="111">
                  <c:v>1000</c:v>
                </c:pt>
                <c:pt idx="112">
                  <c:v>1001</c:v>
                </c:pt>
                <c:pt idx="113">
                  <c:v>1002</c:v>
                </c:pt>
                <c:pt idx="114">
                  <c:v>1003</c:v>
                </c:pt>
                <c:pt idx="115">
                  <c:v>1004</c:v>
                </c:pt>
                <c:pt idx="116">
                  <c:v>1005</c:v>
                </c:pt>
                <c:pt idx="117">
                  <c:v>1006</c:v>
                </c:pt>
                <c:pt idx="118">
                  <c:v>1007</c:v>
                </c:pt>
                <c:pt idx="119">
                  <c:v>1008</c:v>
                </c:pt>
                <c:pt idx="120">
                  <c:v>1009</c:v>
                </c:pt>
                <c:pt idx="121">
                  <c:v>1010</c:v>
                </c:pt>
                <c:pt idx="122">
                  <c:v>1011</c:v>
                </c:pt>
                <c:pt idx="123">
                  <c:v>1012</c:v>
                </c:pt>
                <c:pt idx="124">
                  <c:v>1013</c:v>
                </c:pt>
                <c:pt idx="125">
                  <c:v>1014</c:v>
                </c:pt>
                <c:pt idx="126">
                  <c:v>1015</c:v>
                </c:pt>
                <c:pt idx="127">
                  <c:v>1016</c:v>
                </c:pt>
                <c:pt idx="128">
                  <c:v>1017</c:v>
                </c:pt>
                <c:pt idx="129">
                  <c:v>1018</c:v>
                </c:pt>
                <c:pt idx="130">
                  <c:v>1019</c:v>
                </c:pt>
                <c:pt idx="131">
                  <c:v>1020</c:v>
                </c:pt>
                <c:pt idx="132">
                  <c:v>1021</c:v>
                </c:pt>
                <c:pt idx="133">
                  <c:v>1022</c:v>
                </c:pt>
                <c:pt idx="134">
                  <c:v>1023</c:v>
                </c:pt>
                <c:pt idx="135">
                  <c:v>1024</c:v>
                </c:pt>
                <c:pt idx="136">
                  <c:v>1025</c:v>
                </c:pt>
                <c:pt idx="137">
                  <c:v>1026</c:v>
                </c:pt>
                <c:pt idx="138">
                  <c:v>1027</c:v>
                </c:pt>
                <c:pt idx="139">
                  <c:v>1028</c:v>
                </c:pt>
                <c:pt idx="140">
                  <c:v>1029</c:v>
                </c:pt>
                <c:pt idx="141">
                  <c:v>1030</c:v>
                </c:pt>
                <c:pt idx="142">
                  <c:v>1031</c:v>
                </c:pt>
                <c:pt idx="143">
                  <c:v>1032</c:v>
                </c:pt>
                <c:pt idx="144">
                  <c:v>1033</c:v>
                </c:pt>
                <c:pt idx="145">
                  <c:v>1034</c:v>
                </c:pt>
                <c:pt idx="146">
                  <c:v>1035</c:v>
                </c:pt>
                <c:pt idx="147">
                  <c:v>1036</c:v>
                </c:pt>
                <c:pt idx="148">
                  <c:v>1037</c:v>
                </c:pt>
                <c:pt idx="149">
                  <c:v>1038</c:v>
                </c:pt>
                <c:pt idx="150">
                  <c:v>1039</c:v>
                </c:pt>
                <c:pt idx="151">
                  <c:v>1040</c:v>
                </c:pt>
                <c:pt idx="152">
                  <c:v>1041</c:v>
                </c:pt>
                <c:pt idx="153">
                  <c:v>1042</c:v>
                </c:pt>
                <c:pt idx="154">
                  <c:v>1043</c:v>
                </c:pt>
                <c:pt idx="155">
                  <c:v>1044</c:v>
                </c:pt>
                <c:pt idx="156">
                  <c:v>1045</c:v>
                </c:pt>
                <c:pt idx="157">
                  <c:v>1046</c:v>
                </c:pt>
                <c:pt idx="158">
                  <c:v>1047</c:v>
                </c:pt>
                <c:pt idx="159">
                  <c:v>1048</c:v>
                </c:pt>
                <c:pt idx="160">
                  <c:v>1049</c:v>
                </c:pt>
                <c:pt idx="161">
                  <c:v>1050</c:v>
                </c:pt>
                <c:pt idx="162">
                  <c:v>1051</c:v>
                </c:pt>
                <c:pt idx="163">
                  <c:v>1052</c:v>
                </c:pt>
                <c:pt idx="164">
                  <c:v>1053</c:v>
                </c:pt>
                <c:pt idx="165">
                  <c:v>1054</c:v>
                </c:pt>
                <c:pt idx="166">
                  <c:v>1055</c:v>
                </c:pt>
                <c:pt idx="167">
                  <c:v>1056</c:v>
                </c:pt>
                <c:pt idx="168">
                  <c:v>1057</c:v>
                </c:pt>
                <c:pt idx="169">
                  <c:v>1058</c:v>
                </c:pt>
                <c:pt idx="170">
                  <c:v>1059</c:v>
                </c:pt>
                <c:pt idx="171">
                  <c:v>1060</c:v>
                </c:pt>
                <c:pt idx="172">
                  <c:v>1061</c:v>
                </c:pt>
                <c:pt idx="173">
                  <c:v>1062</c:v>
                </c:pt>
                <c:pt idx="174">
                  <c:v>1063</c:v>
                </c:pt>
                <c:pt idx="175">
                  <c:v>1064</c:v>
                </c:pt>
                <c:pt idx="176">
                  <c:v>1065</c:v>
                </c:pt>
                <c:pt idx="177">
                  <c:v>1066</c:v>
                </c:pt>
                <c:pt idx="178">
                  <c:v>1067</c:v>
                </c:pt>
                <c:pt idx="179">
                  <c:v>1068</c:v>
                </c:pt>
                <c:pt idx="180">
                  <c:v>1069</c:v>
                </c:pt>
                <c:pt idx="181">
                  <c:v>1070</c:v>
                </c:pt>
                <c:pt idx="182">
                  <c:v>1071</c:v>
                </c:pt>
                <c:pt idx="183">
                  <c:v>1072</c:v>
                </c:pt>
                <c:pt idx="184">
                  <c:v>1073</c:v>
                </c:pt>
                <c:pt idx="185">
                  <c:v>1074</c:v>
                </c:pt>
                <c:pt idx="186">
                  <c:v>1075</c:v>
                </c:pt>
                <c:pt idx="187">
                  <c:v>1076</c:v>
                </c:pt>
                <c:pt idx="188">
                  <c:v>1077</c:v>
                </c:pt>
                <c:pt idx="189">
                  <c:v>1078</c:v>
                </c:pt>
                <c:pt idx="190">
                  <c:v>1079</c:v>
                </c:pt>
                <c:pt idx="191">
                  <c:v>1080</c:v>
                </c:pt>
                <c:pt idx="192">
                  <c:v>1081</c:v>
                </c:pt>
                <c:pt idx="193">
                  <c:v>1082</c:v>
                </c:pt>
                <c:pt idx="194">
                  <c:v>1083</c:v>
                </c:pt>
                <c:pt idx="195">
                  <c:v>1084</c:v>
                </c:pt>
                <c:pt idx="196">
                  <c:v>1085</c:v>
                </c:pt>
                <c:pt idx="197">
                  <c:v>1086</c:v>
                </c:pt>
                <c:pt idx="198">
                  <c:v>1087</c:v>
                </c:pt>
                <c:pt idx="199">
                  <c:v>1088</c:v>
                </c:pt>
                <c:pt idx="200">
                  <c:v>1089</c:v>
                </c:pt>
                <c:pt idx="201">
                  <c:v>1090</c:v>
                </c:pt>
                <c:pt idx="202">
                  <c:v>1091</c:v>
                </c:pt>
                <c:pt idx="203">
                  <c:v>1092</c:v>
                </c:pt>
                <c:pt idx="204">
                  <c:v>1093</c:v>
                </c:pt>
                <c:pt idx="205">
                  <c:v>1094</c:v>
                </c:pt>
                <c:pt idx="206">
                  <c:v>1095</c:v>
                </c:pt>
                <c:pt idx="207">
                  <c:v>1096</c:v>
                </c:pt>
                <c:pt idx="208">
                  <c:v>1097</c:v>
                </c:pt>
                <c:pt idx="209">
                  <c:v>1098</c:v>
                </c:pt>
                <c:pt idx="210">
                  <c:v>1099</c:v>
                </c:pt>
                <c:pt idx="211">
                  <c:v>1100</c:v>
                </c:pt>
                <c:pt idx="212">
                  <c:v>1101</c:v>
                </c:pt>
                <c:pt idx="213">
                  <c:v>1102</c:v>
                </c:pt>
                <c:pt idx="214">
                  <c:v>1103</c:v>
                </c:pt>
                <c:pt idx="215">
                  <c:v>1104</c:v>
                </c:pt>
                <c:pt idx="216">
                  <c:v>1105</c:v>
                </c:pt>
                <c:pt idx="217">
                  <c:v>1106</c:v>
                </c:pt>
                <c:pt idx="218">
                  <c:v>1107</c:v>
                </c:pt>
                <c:pt idx="219">
                  <c:v>1108</c:v>
                </c:pt>
                <c:pt idx="220">
                  <c:v>1109</c:v>
                </c:pt>
                <c:pt idx="221">
                  <c:v>1110</c:v>
                </c:pt>
                <c:pt idx="222">
                  <c:v>1111</c:v>
                </c:pt>
                <c:pt idx="223">
                  <c:v>1112</c:v>
                </c:pt>
                <c:pt idx="224">
                  <c:v>1113</c:v>
                </c:pt>
                <c:pt idx="225">
                  <c:v>1114</c:v>
                </c:pt>
                <c:pt idx="226">
                  <c:v>1115</c:v>
                </c:pt>
                <c:pt idx="227">
                  <c:v>1116</c:v>
                </c:pt>
                <c:pt idx="228">
                  <c:v>1117</c:v>
                </c:pt>
                <c:pt idx="229">
                  <c:v>1118</c:v>
                </c:pt>
                <c:pt idx="230">
                  <c:v>1119</c:v>
                </c:pt>
                <c:pt idx="231">
                  <c:v>1120</c:v>
                </c:pt>
                <c:pt idx="232">
                  <c:v>1121</c:v>
                </c:pt>
                <c:pt idx="233">
                  <c:v>1122</c:v>
                </c:pt>
                <c:pt idx="234">
                  <c:v>1123</c:v>
                </c:pt>
                <c:pt idx="235">
                  <c:v>1124</c:v>
                </c:pt>
                <c:pt idx="236">
                  <c:v>1125</c:v>
                </c:pt>
                <c:pt idx="237">
                  <c:v>1126</c:v>
                </c:pt>
                <c:pt idx="238">
                  <c:v>1127</c:v>
                </c:pt>
                <c:pt idx="239">
                  <c:v>1128</c:v>
                </c:pt>
                <c:pt idx="240">
                  <c:v>1129</c:v>
                </c:pt>
                <c:pt idx="241">
                  <c:v>1130</c:v>
                </c:pt>
                <c:pt idx="242">
                  <c:v>1131</c:v>
                </c:pt>
                <c:pt idx="243">
                  <c:v>1132</c:v>
                </c:pt>
                <c:pt idx="244">
                  <c:v>1133</c:v>
                </c:pt>
                <c:pt idx="245">
                  <c:v>1134</c:v>
                </c:pt>
                <c:pt idx="246">
                  <c:v>1135</c:v>
                </c:pt>
                <c:pt idx="247">
                  <c:v>1136</c:v>
                </c:pt>
                <c:pt idx="248">
                  <c:v>1137</c:v>
                </c:pt>
                <c:pt idx="249">
                  <c:v>1138</c:v>
                </c:pt>
                <c:pt idx="250">
                  <c:v>1139</c:v>
                </c:pt>
                <c:pt idx="251">
                  <c:v>1140</c:v>
                </c:pt>
                <c:pt idx="252">
                  <c:v>1141</c:v>
                </c:pt>
                <c:pt idx="253">
                  <c:v>1142</c:v>
                </c:pt>
                <c:pt idx="254">
                  <c:v>1143</c:v>
                </c:pt>
                <c:pt idx="255">
                  <c:v>1144</c:v>
                </c:pt>
                <c:pt idx="256">
                  <c:v>1145</c:v>
                </c:pt>
                <c:pt idx="257">
                  <c:v>1146</c:v>
                </c:pt>
                <c:pt idx="258">
                  <c:v>1147</c:v>
                </c:pt>
                <c:pt idx="259">
                  <c:v>1148</c:v>
                </c:pt>
                <c:pt idx="260">
                  <c:v>1149</c:v>
                </c:pt>
                <c:pt idx="261">
                  <c:v>1150</c:v>
                </c:pt>
                <c:pt idx="262">
                  <c:v>1151</c:v>
                </c:pt>
                <c:pt idx="263">
                  <c:v>1152</c:v>
                </c:pt>
                <c:pt idx="264">
                  <c:v>1153</c:v>
                </c:pt>
                <c:pt idx="265">
                  <c:v>1154</c:v>
                </c:pt>
                <c:pt idx="266">
                  <c:v>1155</c:v>
                </c:pt>
                <c:pt idx="267">
                  <c:v>1156</c:v>
                </c:pt>
                <c:pt idx="268">
                  <c:v>1157</c:v>
                </c:pt>
                <c:pt idx="269">
                  <c:v>1158</c:v>
                </c:pt>
                <c:pt idx="270">
                  <c:v>1159</c:v>
                </c:pt>
                <c:pt idx="271">
                  <c:v>1160</c:v>
                </c:pt>
                <c:pt idx="272">
                  <c:v>1161</c:v>
                </c:pt>
              </c:numCache>
            </c:numRef>
          </c:xVal>
          <c:yVal>
            <c:numRef>
              <c:f>Graph!$B$891:$B$1161</c:f>
              <c:numCache>
                <c:formatCode>General</c:formatCode>
                <c:ptCount val="27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8B-472B-8A2E-FDDB0563F6B5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Graph!$A$890:$A$1162</c:f>
              <c:numCache>
                <c:formatCode>General</c:formatCode>
                <c:ptCount val="273"/>
                <c:pt idx="0">
                  <c:v>889</c:v>
                </c:pt>
                <c:pt idx="1">
                  <c:v>890</c:v>
                </c:pt>
                <c:pt idx="2">
                  <c:v>891</c:v>
                </c:pt>
                <c:pt idx="3">
                  <c:v>892</c:v>
                </c:pt>
                <c:pt idx="4">
                  <c:v>893</c:v>
                </c:pt>
                <c:pt idx="5">
                  <c:v>894</c:v>
                </c:pt>
                <c:pt idx="6">
                  <c:v>895</c:v>
                </c:pt>
                <c:pt idx="7">
                  <c:v>896</c:v>
                </c:pt>
                <c:pt idx="8">
                  <c:v>897</c:v>
                </c:pt>
                <c:pt idx="9">
                  <c:v>898</c:v>
                </c:pt>
                <c:pt idx="10">
                  <c:v>899</c:v>
                </c:pt>
                <c:pt idx="11">
                  <c:v>900</c:v>
                </c:pt>
                <c:pt idx="12">
                  <c:v>901</c:v>
                </c:pt>
                <c:pt idx="13">
                  <c:v>902</c:v>
                </c:pt>
                <c:pt idx="14">
                  <c:v>903</c:v>
                </c:pt>
                <c:pt idx="15">
                  <c:v>904</c:v>
                </c:pt>
                <c:pt idx="16">
                  <c:v>905</c:v>
                </c:pt>
                <c:pt idx="17">
                  <c:v>906</c:v>
                </c:pt>
                <c:pt idx="18">
                  <c:v>907</c:v>
                </c:pt>
                <c:pt idx="19">
                  <c:v>908</c:v>
                </c:pt>
                <c:pt idx="20">
                  <c:v>909</c:v>
                </c:pt>
                <c:pt idx="21">
                  <c:v>910</c:v>
                </c:pt>
                <c:pt idx="22">
                  <c:v>911</c:v>
                </c:pt>
                <c:pt idx="23">
                  <c:v>912</c:v>
                </c:pt>
                <c:pt idx="24">
                  <c:v>913</c:v>
                </c:pt>
                <c:pt idx="25">
                  <c:v>914</c:v>
                </c:pt>
                <c:pt idx="26">
                  <c:v>915</c:v>
                </c:pt>
                <c:pt idx="27">
                  <c:v>916</c:v>
                </c:pt>
                <c:pt idx="28">
                  <c:v>917</c:v>
                </c:pt>
                <c:pt idx="29">
                  <c:v>918</c:v>
                </c:pt>
                <c:pt idx="30">
                  <c:v>919</c:v>
                </c:pt>
                <c:pt idx="31">
                  <c:v>920</c:v>
                </c:pt>
                <c:pt idx="32">
                  <c:v>921</c:v>
                </c:pt>
                <c:pt idx="33">
                  <c:v>922</c:v>
                </c:pt>
                <c:pt idx="34">
                  <c:v>923</c:v>
                </c:pt>
                <c:pt idx="35">
                  <c:v>924</c:v>
                </c:pt>
                <c:pt idx="36">
                  <c:v>925</c:v>
                </c:pt>
                <c:pt idx="37">
                  <c:v>926</c:v>
                </c:pt>
                <c:pt idx="38">
                  <c:v>927</c:v>
                </c:pt>
                <c:pt idx="39">
                  <c:v>928</c:v>
                </c:pt>
                <c:pt idx="40">
                  <c:v>929</c:v>
                </c:pt>
                <c:pt idx="41">
                  <c:v>930</c:v>
                </c:pt>
                <c:pt idx="42">
                  <c:v>931</c:v>
                </c:pt>
                <c:pt idx="43">
                  <c:v>932</c:v>
                </c:pt>
                <c:pt idx="44">
                  <c:v>933</c:v>
                </c:pt>
                <c:pt idx="45">
                  <c:v>934</c:v>
                </c:pt>
                <c:pt idx="46">
                  <c:v>935</c:v>
                </c:pt>
                <c:pt idx="47">
                  <c:v>936</c:v>
                </c:pt>
                <c:pt idx="48">
                  <c:v>937</c:v>
                </c:pt>
                <c:pt idx="49">
                  <c:v>938</c:v>
                </c:pt>
                <c:pt idx="50">
                  <c:v>939</c:v>
                </c:pt>
                <c:pt idx="51">
                  <c:v>940</c:v>
                </c:pt>
                <c:pt idx="52">
                  <c:v>941</c:v>
                </c:pt>
                <c:pt idx="53">
                  <c:v>942</c:v>
                </c:pt>
                <c:pt idx="54">
                  <c:v>943</c:v>
                </c:pt>
                <c:pt idx="55">
                  <c:v>944</c:v>
                </c:pt>
                <c:pt idx="56">
                  <c:v>945</c:v>
                </c:pt>
                <c:pt idx="57">
                  <c:v>946</c:v>
                </c:pt>
                <c:pt idx="58">
                  <c:v>947</c:v>
                </c:pt>
                <c:pt idx="59">
                  <c:v>948</c:v>
                </c:pt>
                <c:pt idx="60">
                  <c:v>949</c:v>
                </c:pt>
                <c:pt idx="61">
                  <c:v>950</c:v>
                </c:pt>
                <c:pt idx="62">
                  <c:v>951</c:v>
                </c:pt>
                <c:pt idx="63">
                  <c:v>952</c:v>
                </c:pt>
                <c:pt idx="64">
                  <c:v>953</c:v>
                </c:pt>
                <c:pt idx="65">
                  <c:v>954</c:v>
                </c:pt>
                <c:pt idx="66">
                  <c:v>955</c:v>
                </c:pt>
                <c:pt idx="67">
                  <c:v>956</c:v>
                </c:pt>
                <c:pt idx="68">
                  <c:v>957</c:v>
                </c:pt>
                <c:pt idx="69">
                  <c:v>958</c:v>
                </c:pt>
                <c:pt idx="70">
                  <c:v>959</c:v>
                </c:pt>
                <c:pt idx="71">
                  <c:v>960</c:v>
                </c:pt>
                <c:pt idx="72">
                  <c:v>961</c:v>
                </c:pt>
                <c:pt idx="73">
                  <c:v>962</c:v>
                </c:pt>
                <c:pt idx="74">
                  <c:v>963</c:v>
                </c:pt>
                <c:pt idx="75">
                  <c:v>964</c:v>
                </c:pt>
                <c:pt idx="76">
                  <c:v>965</c:v>
                </c:pt>
                <c:pt idx="77">
                  <c:v>966</c:v>
                </c:pt>
                <c:pt idx="78">
                  <c:v>967</c:v>
                </c:pt>
                <c:pt idx="79">
                  <c:v>968</c:v>
                </c:pt>
                <c:pt idx="80">
                  <c:v>969</c:v>
                </c:pt>
                <c:pt idx="81">
                  <c:v>970</c:v>
                </c:pt>
                <c:pt idx="82">
                  <c:v>971</c:v>
                </c:pt>
                <c:pt idx="83">
                  <c:v>972</c:v>
                </c:pt>
                <c:pt idx="84">
                  <c:v>973</c:v>
                </c:pt>
                <c:pt idx="85">
                  <c:v>974</c:v>
                </c:pt>
                <c:pt idx="86">
                  <c:v>975</c:v>
                </c:pt>
                <c:pt idx="87">
                  <c:v>976</c:v>
                </c:pt>
                <c:pt idx="88">
                  <c:v>977</c:v>
                </c:pt>
                <c:pt idx="89">
                  <c:v>978</c:v>
                </c:pt>
                <c:pt idx="90">
                  <c:v>979</c:v>
                </c:pt>
                <c:pt idx="91">
                  <c:v>980</c:v>
                </c:pt>
                <c:pt idx="92">
                  <c:v>981</c:v>
                </c:pt>
                <c:pt idx="93">
                  <c:v>982</c:v>
                </c:pt>
                <c:pt idx="94">
                  <c:v>983</c:v>
                </c:pt>
                <c:pt idx="95">
                  <c:v>984</c:v>
                </c:pt>
                <c:pt idx="96">
                  <c:v>985</c:v>
                </c:pt>
                <c:pt idx="97">
                  <c:v>986</c:v>
                </c:pt>
                <c:pt idx="98">
                  <c:v>987</c:v>
                </c:pt>
                <c:pt idx="99">
                  <c:v>988</c:v>
                </c:pt>
                <c:pt idx="100">
                  <c:v>989</c:v>
                </c:pt>
                <c:pt idx="101">
                  <c:v>990</c:v>
                </c:pt>
                <c:pt idx="102">
                  <c:v>991</c:v>
                </c:pt>
                <c:pt idx="103">
                  <c:v>992</c:v>
                </c:pt>
                <c:pt idx="104">
                  <c:v>993</c:v>
                </c:pt>
                <c:pt idx="105">
                  <c:v>994</c:v>
                </c:pt>
                <c:pt idx="106">
                  <c:v>995</c:v>
                </c:pt>
                <c:pt idx="107">
                  <c:v>996</c:v>
                </c:pt>
                <c:pt idx="108">
                  <c:v>997</c:v>
                </c:pt>
                <c:pt idx="109">
                  <c:v>998</c:v>
                </c:pt>
                <c:pt idx="110">
                  <c:v>999</c:v>
                </c:pt>
                <c:pt idx="111">
                  <c:v>1000</c:v>
                </c:pt>
                <c:pt idx="112">
                  <c:v>1001</c:v>
                </c:pt>
                <c:pt idx="113">
                  <c:v>1002</c:v>
                </c:pt>
                <c:pt idx="114">
                  <c:v>1003</c:v>
                </c:pt>
                <c:pt idx="115">
                  <c:v>1004</c:v>
                </c:pt>
                <c:pt idx="116">
                  <c:v>1005</c:v>
                </c:pt>
                <c:pt idx="117">
                  <c:v>1006</c:v>
                </c:pt>
                <c:pt idx="118">
                  <c:v>1007</c:v>
                </c:pt>
                <c:pt idx="119">
                  <c:v>1008</c:v>
                </c:pt>
                <c:pt idx="120">
                  <c:v>1009</c:v>
                </c:pt>
                <c:pt idx="121">
                  <c:v>1010</c:v>
                </c:pt>
                <c:pt idx="122">
                  <c:v>1011</c:v>
                </c:pt>
                <c:pt idx="123">
                  <c:v>1012</c:v>
                </c:pt>
                <c:pt idx="124">
                  <c:v>1013</c:v>
                </c:pt>
                <c:pt idx="125">
                  <c:v>1014</c:v>
                </c:pt>
                <c:pt idx="126">
                  <c:v>1015</c:v>
                </c:pt>
                <c:pt idx="127">
                  <c:v>1016</c:v>
                </c:pt>
                <c:pt idx="128">
                  <c:v>1017</c:v>
                </c:pt>
                <c:pt idx="129">
                  <c:v>1018</c:v>
                </c:pt>
                <c:pt idx="130">
                  <c:v>1019</c:v>
                </c:pt>
                <c:pt idx="131">
                  <c:v>1020</c:v>
                </c:pt>
                <c:pt idx="132">
                  <c:v>1021</c:v>
                </c:pt>
                <c:pt idx="133">
                  <c:v>1022</c:v>
                </c:pt>
                <c:pt idx="134">
                  <c:v>1023</c:v>
                </c:pt>
                <c:pt idx="135">
                  <c:v>1024</c:v>
                </c:pt>
                <c:pt idx="136">
                  <c:v>1025</c:v>
                </c:pt>
                <c:pt idx="137">
                  <c:v>1026</c:v>
                </c:pt>
                <c:pt idx="138">
                  <c:v>1027</c:v>
                </c:pt>
                <c:pt idx="139">
                  <c:v>1028</c:v>
                </c:pt>
                <c:pt idx="140">
                  <c:v>1029</c:v>
                </c:pt>
                <c:pt idx="141">
                  <c:v>1030</c:v>
                </c:pt>
                <c:pt idx="142">
                  <c:v>1031</c:v>
                </c:pt>
                <c:pt idx="143">
                  <c:v>1032</c:v>
                </c:pt>
                <c:pt idx="144">
                  <c:v>1033</c:v>
                </c:pt>
                <c:pt idx="145">
                  <c:v>1034</c:v>
                </c:pt>
                <c:pt idx="146">
                  <c:v>1035</c:v>
                </c:pt>
                <c:pt idx="147">
                  <c:v>1036</c:v>
                </c:pt>
                <c:pt idx="148">
                  <c:v>1037</c:v>
                </c:pt>
                <c:pt idx="149">
                  <c:v>1038</c:v>
                </c:pt>
                <c:pt idx="150">
                  <c:v>1039</c:v>
                </c:pt>
                <c:pt idx="151">
                  <c:v>1040</c:v>
                </c:pt>
                <c:pt idx="152">
                  <c:v>1041</c:v>
                </c:pt>
                <c:pt idx="153">
                  <c:v>1042</c:v>
                </c:pt>
                <c:pt idx="154">
                  <c:v>1043</c:v>
                </c:pt>
                <c:pt idx="155">
                  <c:v>1044</c:v>
                </c:pt>
                <c:pt idx="156">
                  <c:v>1045</c:v>
                </c:pt>
                <c:pt idx="157">
                  <c:v>1046</c:v>
                </c:pt>
                <c:pt idx="158">
                  <c:v>1047</c:v>
                </c:pt>
                <c:pt idx="159">
                  <c:v>1048</c:v>
                </c:pt>
                <c:pt idx="160">
                  <c:v>1049</c:v>
                </c:pt>
                <c:pt idx="161">
                  <c:v>1050</c:v>
                </c:pt>
                <c:pt idx="162">
                  <c:v>1051</c:v>
                </c:pt>
                <c:pt idx="163">
                  <c:v>1052</c:v>
                </c:pt>
                <c:pt idx="164">
                  <c:v>1053</c:v>
                </c:pt>
                <c:pt idx="165">
                  <c:v>1054</c:v>
                </c:pt>
                <c:pt idx="166">
                  <c:v>1055</c:v>
                </c:pt>
                <c:pt idx="167">
                  <c:v>1056</c:v>
                </c:pt>
                <c:pt idx="168">
                  <c:v>1057</c:v>
                </c:pt>
                <c:pt idx="169">
                  <c:v>1058</c:v>
                </c:pt>
                <c:pt idx="170">
                  <c:v>1059</c:v>
                </c:pt>
                <c:pt idx="171">
                  <c:v>1060</c:v>
                </c:pt>
                <c:pt idx="172">
                  <c:v>1061</c:v>
                </c:pt>
                <c:pt idx="173">
                  <c:v>1062</c:v>
                </c:pt>
                <c:pt idx="174">
                  <c:v>1063</c:v>
                </c:pt>
                <c:pt idx="175">
                  <c:v>1064</c:v>
                </c:pt>
                <c:pt idx="176">
                  <c:v>1065</c:v>
                </c:pt>
                <c:pt idx="177">
                  <c:v>1066</c:v>
                </c:pt>
                <c:pt idx="178">
                  <c:v>1067</c:v>
                </c:pt>
                <c:pt idx="179">
                  <c:v>1068</c:v>
                </c:pt>
                <c:pt idx="180">
                  <c:v>1069</c:v>
                </c:pt>
                <c:pt idx="181">
                  <c:v>1070</c:v>
                </c:pt>
                <c:pt idx="182">
                  <c:v>1071</c:v>
                </c:pt>
                <c:pt idx="183">
                  <c:v>1072</c:v>
                </c:pt>
                <c:pt idx="184">
                  <c:v>1073</c:v>
                </c:pt>
                <c:pt idx="185">
                  <c:v>1074</c:v>
                </c:pt>
                <c:pt idx="186">
                  <c:v>1075</c:v>
                </c:pt>
                <c:pt idx="187">
                  <c:v>1076</c:v>
                </c:pt>
                <c:pt idx="188">
                  <c:v>1077</c:v>
                </c:pt>
                <c:pt idx="189">
                  <c:v>1078</c:v>
                </c:pt>
                <c:pt idx="190">
                  <c:v>1079</c:v>
                </c:pt>
                <c:pt idx="191">
                  <c:v>1080</c:v>
                </c:pt>
                <c:pt idx="192">
                  <c:v>1081</c:v>
                </c:pt>
                <c:pt idx="193">
                  <c:v>1082</c:v>
                </c:pt>
                <c:pt idx="194">
                  <c:v>1083</c:v>
                </c:pt>
                <c:pt idx="195">
                  <c:v>1084</c:v>
                </c:pt>
                <c:pt idx="196">
                  <c:v>1085</c:v>
                </c:pt>
                <c:pt idx="197">
                  <c:v>1086</c:v>
                </c:pt>
                <c:pt idx="198">
                  <c:v>1087</c:v>
                </c:pt>
                <c:pt idx="199">
                  <c:v>1088</c:v>
                </c:pt>
                <c:pt idx="200">
                  <c:v>1089</c:v>
                </c:pt>
                <c:pt idx="201">
                  <c:v>1090</c:v>
                </c:pt>
                <c:pt idx="202">
                  <c:v>1091</c:v>
                </c:pt>
                <c:pt idx="203">
                  <c:v>1092</c:v>
                </c:pt>
                <c:pt idx="204">
                  <c:v>1093</c:v>
                </c:pt>
                <c:pt idx="205">
                  <c:v>1094</c:v>
                </c:pt>
                <c:pt idx="206">
                  <c:v>1095</c:v>
                </c:pt>
                <c:pt idx="207">
                  <c:v>1096</c:v>
                </c:pt>
                <c:pt idx="208">
                  <c:v>1097</c:v>
                </c:pt>
                <c:pt idx="209">
                  <c:v>1098</c:v>
                </c:pt>
                <c:pt idx="210">
                  <c:v>1099</c:v>
                </c:pt>
                <c:pt idx="211">
                  <c:v>1100</c:v>
                </c:pt>
                <c:pt idx="212">
                  <c:v>1101</c:v>
                </c:pt>
                <c:pt idx="213">
                  <c:v>1102</c:v>
                </c:pt>
                <c:pt idx="214">
                  <c:v>1103</c:v>
                </c:pt>
                <c:pt idx="215">
                  <c:v>1104</c:v>
                </c:pt>
                <c:pt idx="216">
                  <c:v>1105</c:v>
                </c:pt>
                <c:pt idx="217">
                  <c:v>1106</c:v>
                </c:pt>
                <c:pt idx="218">
                  <c:v>1107</c:v>
                </c:pt>
                <c:pt idx="219">
                  <c:v>1108</c:v>
                </c:pt>
                <c:pt idx="220">
                  <c:v>1109</c:v>
                </c:pt>
                <c:pt idx="221">
                  <c:v>1110</c:v>
                </c:pt>
                <c:pt idx="222">
                  <c:v>1111</c:v>
                </c:pt>
                <c:pt idx="223">
                  <c:v>1112</c:v>
                </c:pt>
                <c:pt idx="224">
                  <c:v>1113</c:v>
                </c:pt>
                <c:pt idx="225">
                  <c:v>1114</c:v>
                </c:pt>
                <c:pt idx="226">
                  <c:v>1115</c:v>
                </c:pt>
                <c:pt idx="227">
                  <c:v>1116</c:v>
                </c:pt>
                <c:pt idx="228">
                  <c:v>1117</c:v>
                </c:pt>
                <c:pt idx="229">
                  <c:v>1118</c:v>
                </c:pt>
                <c:pt idx="230">
                  <c:v>1119</c:v>
                </c:pt>
                <c:pt idx="231">
                  <c:v>1120</c:v>
                </c:pt>
                <c:pt idx="232">
                  <c:v>1121</c:v>
                </c:pt>
                <c:pt idx="233">
                  <c:v>1122</c:v>
                </c:pt>
                <c:pt idx="234">
                  <c:v>1123</c:v>
                </c:pt>
                <c:pt idx="235">
                  <c:v>1124</c:v>
                </c:pt>
                <c:pt idx="236">
                  <c:v>1125</c:v>
                </c:pt>
                <c:pt idx="237">
                  <c:v>1126</c:v>
                </c:pt>
                <c:pt idx="238">
                  <c:v>1127</c:v>
                </c:pt>
                <c:pt idx="239">
                  <c:v>1128</c:v>
                </c:pt>
                <c:pt idx="240">
                  <c:v>1129</c:v>
                </c:pt>
                <c:pt idx="241">
                  <c:v>1130</c:v>
                </c:pt>
                <c:pt idx="242">
                  <c:v>1131</c:v>
                </c:pt>
                <c:pt idx="243">
                  <c:v>1132</c:v>
                </c:pt>
                <c:pt idx="244">
                  <c:v>1133</c:v>
                </c:pt>
                <c:pt idx="245">
                  <c:v>1134</c:v>
                </c:pt>
                <c:pt idx="246">
                  <c:v>1135</c:v>
                </c:pt>
                <c:pt idx="247">
                  <c:v>1136</c:v>
                </c:pt>
                <c:pt idx="248">
                  <c:v>1137</c:v>
                </c:pt>
                <c:pt idx="249">
                  <c:v>1138</c:v>
                </c:pt>
                <c:pt idx="250">
                  <c:v>1139</c:v>
                </c:pt>
                <c:pt idx="251">
                  <c:v>1140</c:v>
                </c:pt>
                <c:pt idx="252">
                  <c:v>1141</c:v>
                </c:pt>
                <c:pt idx="253">
                  <c:v>1142</c:v>
                </c:pt>
                <c:pt idx="254">
                  <c:v>1143</c:v>
                </c:pt>
                <c:pt idx="255">
                  <c:v>1144</c:v>
                </c:pt>
                <c:pt idx="256">
                  <c:v>1145</c:v>
                </c:pt>
                <c:pt idx="257">
                  <c:v>1146</c:v>
                </c:pt>
                <c:pt idx="258">
                  <c:v>1147</c:v>
                </c:pt>
                <c:pt idx="259">
                  <c:v>1148</c:v>
                </c:pt>
                <c:pt idx="260">
                  <c:v>1149</c:v>
                </c:pt>
                <c:pt idx="261">
                  <c:v>1150</c:v>
                </c:pt>
                <c:pt idx="262">
                  <c:v>1151</c:v>
                </c:pt>
                <c:pt idx="263">
                  <c:v>1152</c:v>
                </c:pt>
                <c:pt idx="264">
                  <c:v>1153</c:v>
                </c:pt>
                <c:pt idx="265">
                  <c:v>1154</c:v>
                </c:pt>
                <c:pt idx="266">
                  <c:v>1155</c:v>
                </c:pt>
                <c:pt idx="267">
                  <c:v>1156</c:v>
                </c:pt>
                <c:pt idx="268">
                  <c:v>1157</c:v>
                </c:pt>
                <c:pt idx="269">
                  <c:v>1158</c:v>
                </c:pt>
                <c:pt idx="270">
                  <c:v>1159</c:v>
                </c:pt>
                <c:pt idx="271">
                  <c:v>1160</c:v>
                </c:pt>
                <c:pt idx="272">
                  <c:v>1161</c:v>
                </c:pt>
              </c:numCache>
            </c:numRef>
          </c:xVal>
          <c:yVal>
            <c:numRef>
              <c:f>Graph!$C$891:$C$1161</c:f>
              <c:numCache>
                <c:formatCode>General</c:formatCode>
                <c:ptCount val="271"/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8B-472B-8A2E-FDDB0563F6B5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Graph!$A$890:$A$1162</c:f>
              <c:numCache>
                <c:formatCode>General</c:formatCode>
                <c:ptCount val="273"/>
                <c:pt idx="0">
                  <c:v>889</c:v>
                </c:pt>
                <c:pt idx="1">
                  <c:v>890</c:v>
                </c:pt>
                <c:pt idx="2">
                  <c:v>891</c:v>
                </c:pt>
                <c:pt idx="3">
                  <c:v>892</c:v>
                </c:pt>
                <c:pt idx="4">
                  <c:v>893</c:v>
                </c:pt>
                <c:pt idx="5">
                  <c:v>894</c:v>
                </c:pt>
                <c:pt idx="6">
                  <c:v>895</c:v>
                </c:pt>
                <c:pt idx="7">
                  <c:v>896</c:v>
                </c:pt>
                <c:pt idx="8">
                  <c:v>897</c:v>
                </c:pt>
                <c:pt idx="9">
                  <c:v>898</c:v>
                </c:pt>
                <c:pt idx="10">
                  <c:v>899</c:v>
                </c:pt>
                <c:pt idx="11">
                  <c:v>900</c:v>
                </c:pt>
                <c:pt idx="12">
                  <c:v>901</c:v>
                </c:pt>
                <c:pt idx="13">
                  <c:v>902</c:v>
                </c:pt>
                <c:pt idx="14">
                  <c:v>903</c:v>
                </c:pt>
                <c:pt idx="15">
                  <c:v>904</c:v>
                </c:pt>
                <c:pt idx="16">
                  <c:v>905</c:v>
                </c:pt>
                <c:pt idx="17">
                  <c:v>906</c:v>
                </c:pt>
                <c:pt idx="18">
                  <c:v>907</c:v>
                </c:pt>
                <c:pt idx="19">
                  <c:v>908</c:v>
                </c:pt>
                <c:pt idx="20">
                  <c:v>909</c:v>
                </c:pt>
                <c:pt idx="21">
                  <c:v>910</c:v>
                </c:pt>
                <c:pt idx="22">
                  <c:v>911</c:v>
                </c:pt>
                <c:pt idx="23">
                  <c:v>912</c:v>
                </c:pt>
                <c:pt idx="24">
                  <c:v>913</c:v>
                </c:pt>
                <c:pt idx="25">
                  <c:v>914</c:v>
                </c:pt>
                <c:pt idx="26">
                  <c:v>915</c:v>
                </c:pt>
                <c:pt idx="27">
                  <c:v>916</c:v>
                </c:pt>
                <c:pt idx="28">
                  <c:v>917</c:v>
                </c:pt>
                <c:pt idx="29">
                  <c:v>918</c:v>
                </c:pt>
                <c:pt idx="30">
                  <c:v>919</c:v>
                </c:pt>
                <c:pt idx="31">
                  <c:v>920</c:v>
                </c:pt>
                <c:pt idx="32">
                  <c:v>921</c:v>
                </c:pt>
                <c:pt idx="33">
                  <c:v>922</c:v>
                </c:pt>
                <c:pt idx="34">
                  <c:v>923</c:v>
                </c:pt>
                <c:pt idx="35">
                  <c:v>924</c:v>
                </c:pt>
                <c:pt idx="36">
                  <c:v>925</c:v>
                </c:pt>
                <c:pt idx="37">
                  <c:v>926</c:v>
                </c:pt>
                <c:pt idx="38">
                  <c:v>927</c:v>
                </c:pt>
                <c:pt idx="39">
                  <c:v>928</c:v>
                </c:pt>
                <c:pt idx="40">
                  <c:v>929</c:v>
                </c:pt>
                <c:pt idx="41">
                  <c:v>930</c:v>
                </c:pt>
                <c:pt idx="42">
                  <c:v>931</c:v>
                </c:pt>
                <c:pt idx="43">
                  <c:v>932</c:v>
                </c:pt>
                <c:pt idx="44">
                  <c:v>933</c:v>
                </c:pt>
                <c:pt idx="45">
                  <c:v>934</c:v>
                </c:pt>
                <c:pt idx="46">
                  <c:v>935</c:v>
                </c:pt>
                <c:pt idx="47">
                  <c:v>936</c:v>
                </c:pt>
                <c:pt idx="48">
                  <c:v>937</c:v>
                </c:pt>
                <c:pt idx="49">
                  <c:v>938</c:v>
                </c:pt>
                <c:pt idx="50">
                  <c:v>939</c:v>
                </c:pt>
                <c:pt idx="51">
                  <c:v>940</c:v>
                </c:pt>
                <c:pt idx="52">
                  <c:v>941</c:v>
                </c:pt>
                <c:pt idx="53">
                  <c:v>942</c:v>
                </c:pt>
                <c:pt idx="54">
                  <c:v>943</c:v>
                </c:pt>
                <c:pt idx="55">
                  <c:v>944</c:v>
                </c:pt>
                <c:pt idx="56">
                  <c:v>945</c:v>
                </c:pt>
                <c:pt idx="57">
                  <c:v>946</c:v>
                </c:pt>
                <c:pt idx="58">
                  <c:v>947</c:v>
                </c:pt>
                <c:pt idx="59">
                  <c:v>948</c:v>
                </c:pt>
                <c:pt idx="60">
                  <c:v>949</c:v>
                </c:pt>
                <c:pt idx="61">
                  <c:v>950</c:v>
                </c:pt>
                <c:pt idx="62">
                  <c:v>951</c:v>
                </c:pt>
                <c:pt idx="63">
                  <c:v>952</c:v>
                </c:pt>
                <c:pt idx="64">
                  <c:v>953</c:v>
                </c:pt>
                <c:pt idx="65">
                  <c:v>954</c:v>
                </c:pt>
                <c:pt idx="66">
                  <c:v>955</c:v>
                </c:pt>
                <c:pt idx="67">
                  <c:v>956</c:v>
                </c:pt>
                <c:pt idx="68">
                  <c:v>957</c:v>
                </c:pt>
                <c:pt idx="69">
                  <c:v>958</c:v>
                </c:pt>
                <c:pt idx="70">
                  <c:v>959</c:v>
                </c:pt>
                <c:pt idx="71">
                  <c:v>960</c:v>
                </c:pt>
                <c:pt idx="72">
                  <c:v>961</c:v>
                </c:pt>
                <c:pt idx="73">
                  <c:v>962</c:v>
                </c:pt>
                <c:pt idx="74">
                  <c:v>963</c:v>
                </c:pt>
                <c:pt idx="75">
                  <c:v>964</c:v>
                </c:pt>
                <c:pt idx="76">
                  <c:v>965</c:v>
                </c:pt>
                <c:pt idx="77">
                  <c:v>966</c:v>
                </c:pt>
                <c:pt idx="78">
                  <c:v>967</c:v>
                </c:pt>
                <c:pt idx="79">
                  <c:v>968</c:v>
                </c:pt>
                <c:pt idx="80">
                  <c:v>969</c:v>
                </c:pt>
                <c:pt idx="81">
                  <c:v>970</c:v>
                </c:pt>
                <c:pt idx="82">
                  <c:v>971</c:v>
                </c:pt>
                <c:pt idx="83">
                  <c:v>972</c:v>
                </c:pt>
                <c:pt idx="84">
                  <c:v>973</c:v>
                </c:pt>
                <c:pt idx="85">
                  <c:v>974</c:v>
                </c:pt>
                <c:pt idx="86">
                  <c:v>975</c:v>
                </c:pt>
                <c:pt idx="87">
                  <c:v>976</c:v>
                </c:pt>
                <c:pt idx="88">
                  <c:v>977</c:v>
                </c:pt>
                <c:pt idx="89">
                  <c:v>978</c:v>
                </c:pt>
                <c:pt idx="90">
                  <c:v>979</c:v>
                </c:pt>
                <c:pt idx="91">
                  <c:v>980</c:v>
                </c:pt>
                <c:pt idx="92">
                  <c:v>981</c:v>
                </c:pt>
                <c:pt idx="93">
                  <c:v>982</c:v>
                </c:pt>
                <c:pt idx="94">
                  <c:v>983</c:v>
                </c:pt>
                <c:pt idx="95">
                  <c:v>984</c:v>
                </c:pt>
                <c:pt idx="96">
                  <c:v>985</c:v>
                </c:pt>
                <c:pt idx="97">
                  <c:v>986</c:v>
                </c:pt>
                <c:pt idx="98">
                  <c:v>987</c:v>
                </c:pt>
                <c:pt idx="99">
                  <c:v>988</c:v>
                </c:pt>
                <c:pt idx="100">
                  <c:v>989</c:v>
                </c:pt>
                <c:pt idx="101">
                  <c:v>990</c:v>
                </c:pt>
                <c:pt idx="102">
                  <c:v>991</c:v>
                </c:pt>
                <c:pt idx="103">
                  <c:v>992</c:v>
                </c:pt>
                <c:pt idx="104">
                  <c:v>993</c:v>
                </c:pt>
                <c:pt idx="105">
                  <c:v>994</c:v>
                </c:pt>
                <c:pt idx="106">
                  <c:v>995</c:v>
                </c:pt>
                <c:pt idx="107">
                  <c:v>996</c:v>
                </c:pt>
                <c:pt idx="108">
                  <c:v>997</c:v>
                </c:pt>
                <c:pt idx="109">
                  <c:v>998</c:v>
                </c:pt>
                <c:pt idx="110">
                  <c:v>999</c:v>
                </c:pt>
                <c:pt idx="111">
                  <c:v>1000</c:v>
                </c:pt>
                <c:pt idx="112">
                  <c:v>1001</c:v>
                </c:pt>
                <c:pt idx="113">
                  <c:v>1002</c:v>
                </c:pt>
                <c:pt idx="114">
                  <c:v>1003</c:v>
                </c:pt>
                <c:pt idx="115">
                  <c:v>1004</c:v>
                </c:pt>
                <c:pt idx="116">
                  <c:v>1005</c:v>
                </c:pt>
                <c:pt idx="117">
                  <c:v>1006</c:v>
                </c:pt>
                <c:pt idx="118">
                  <c:v>1007</c:v>
                </c:pt>
                <c:pt idx="119">
                  <c:v>1008</c:v>
                </c:pt>
                <c:pt idx="120">
                  <c:v>1009</c:v>
                </c:pt>
                <c:pt idx="121">
                  <c:v>1010</c:v>
                </c:pt>
                <c:pt idx="122">
                  <c:v>1011</c:v>
                </c:pt>
                <c:pt idx="123">
                  <c:v>1012</c:v>
                </c:pt>
                <c:pt idx="124">
                  <c:v>1013</c:v>
                </c:pt>
                <c:pt idx="125">
                  <c:v>1014</c:v>
                </c:pt>
                <c:pt idx="126">
                  <c:v>1015</c:v>
                </c:pt>
                <c:pt idx="127">
                  <c:v>1016</c:v>
                </c:pt>
                <c:pt idx="128">
                  <c:v>1017</c:v>
                </c:pt>
                <c:pt idx="129">
                  <c:v>1018</c:v>
                </c:pt>
                <c:pt idx="130">
                  <c:v>1019</c:v>
                </c:pt>
                <c:pt idx="131">
                  <c:v>1020</c:v>
                </c:pt>
                <c:pt idx="132">
                  <c:v>1021</c:v>
                </c:pt>
                <c:pt idx="133">
                  <c:v>1022</c:v>
                </c:pt>
                <c:pt idx="134">
                  <c:v>1023</c:v>
                </c:pt>
                <c:pt idx="135">
                  <c:v>1024</c:v>
                </c:pt>
                <c:pt idx="136">
                  <c:v>1025</c:v>
                </c:pt>
                <c:pt idx="137">
                  <c:v>1026</c:v>
                </c:pt>
                <c:pt idx="138">
                  <c:v>1027</c:v>
                </c:pt>
                <c:pt idx="139">
                  <c:v>1028</c:v>
                </c:pt>
                <c:pt idx="140">
                  <c:v>1029</c:v>
                </c:pt>
                <c:pt idx="141">
                  <c:v>1030</c:v>
                </c:pt>
                <c:pt idx="142">
                  <c:v>1031</c:v>
                </c:pt>
                <c:pt idx="143">
                  <c:v>1032</c:v>
                </c:pt>
                <c:pt idx="144">
                  <c:v>1033</c:v>
                </c:pt>
                <c:pt idx="145">
                  <c:v>1034</c:v>
                </c:pt>
                <c:pt idx="146">
                  <c:v>1035</c:v>
                </c:pt>
                <c:pt idx="147">
                  <c:v>1036</c:v>
                </c:pt>
                <c:pt idx="148">
                  <c:v>1037</c:v>
                </c:pt>
                <c:pt idx="149">
                  <c:v>1038</c:v>
                </c:pt>
                <c:pt idx="150">
                  <c:v>1039</c:v>
                </c:pt>
                <c:pt idx="151">
                  <c:v>1040</c:v>
                </c:pt>
                <c:pt idx="152">
                  <c:v>1041</c:v>
                </c:pt>
                <c:pt idx="153">
                  <c:v>1042</c:v>
                </c:pt>
                <c:pt idx="154">
                  <c:v>1043</c:v>
                </c:pt>
                <c:pt idx="155">
                  <c:v>1044</c:v>
                </c:pt>
                <c:pt idx="156">
                  <c:v>1045</c:v>
                </c:pt>
                <c:pt idx="157">
                  <c:v>1046</c:v>
                </c:pt>
                <c:pt idx="158">
                  <c:v>1047</c:v>
                </c:pt>
                <c:pt idx="159">
                  <c:v>1048</c:v>
                </c:pt>
                <c:pt idx="160">
                  <c:v>1049</c:v>
                </c:pt>
                <c:pt idx="161">
                  <c:v>1050</c:v>
                </c:pt>
                <c:pt idx="162">
                  <c:v>1051</c:v>
                </c:pt>
                <c:pt idx="163">
                  <c:v>1052</c:v>
                </c:pt>
                <c:pt idx="164">
                  <c:v>1053</c:v>
                </c:pt>
                <c:pt idx="165">
                  <c:v>1054</c:v>
                </c:pt>
                <c:pt idx="166">
                  <c:v>1055</c:v>
                </c:pt>
                <c:pt idx="167">
                  <c:v>1056</c:v>
                </c:pt>
                <c:pt idx="168">
                  <c:v>1057</c:v>
                </c:pt>
                <c:pt idx="169">
                  <c:v>1058</c:v>
                </c:pt>
                <c:pt idx="170">
                  <c:v>1059</c:v>
                </c:pt>
                <c:pt idx="171">
                  <c:v>1060</c:v>
                </c:pt>
                <c:pt idx="172">
                  <c:v>1061</c:v>
                </c:pt>
                <c:pt idx="173">
                  <c:v>1062</c:v>
                </c:pt>
                <c:pt idx="174">
                  <c:v>1063</c:v>
                </c:pt>
                <c:pt idx="175">
                  <c:v>1064</c:v>
                </c:pt>
                <c:pt idx="176">
                  <c:v>1065</c:v>
                </c:pt>
                <c:pt idx="177">
                  <c:v>1066</c:v>
                </c:pt>
                <c:pt idx="178">
                  <c:v>1067</c:v>
                </c:pt>
                <c:pt idx="179">
                  <c:v>1068</c:v>
                </c:pt>
                <c:pt idx="180">
                  <c:v>1069</c:v>
                </c:pt>
                <c:pt idx="181">
                  <c:v>1070</c:v>
                </c:pt>
                <c:pt idx="182">
                  <c:v>1071</c:v>
                </c:pt>
                <c:pt idx="183">
                  <c:v>1072</c:v>
                </c:pt>
                <c:pt idx="184">
                  <c:v>1073</c:v>
                </c:pt>
                <c:pt idx="185">
                  <c:v>1074</c:v>
                </c:pt>
                <c:pt idx="186">
                  <c:v>1075</c:v>
                </c:pt>
                <c:pt idx="187">
                  <c:v>1076</c:v>
                </c:pt>
                <c:pt idx="188">
                  <c:v>1077</c:v>
                </c:pt>
                <c:pt idx="189">
                  <c:v>1078</c:v>
                </c:pt>
                <c:pt idx="190">
                  <c:v>1079</c:v>
                </c:pt>
                <c:pt idx="191">
                  <c:v>1080</c:v>
                </c:pt>
                <c:pt idx="192">
                  <c:v>1081</c:v>
                </c:pt>
                <c:pt idx="193">
                  <c:v>1082</c:v>
                </c:pt>
                <c:pt idx="194">
                  <c:v>1083</c:v>
                </c:pt>
                <c:pt idx="195">
                  <c:v>1084</c:v>
                </c:pt>
                <c:pt idx="196">
                  <c:v>1085</c:v>
                </c:pt>
                <c:pt idx="197">
                  <c:v>1086</c:v>
                </c:pt>
                <c:pt idx="198">
                  <c:v>1087</c:v>
                </c:pt>
                <c:pt idx="199">
                  <c:v>1088</c:v>
                </c:pt>
                <c:pt idx="200">
                  <c:v>1089</c:v>
                </c:pt>
                <c:pt idx="201">
                  <c:v>1090</c:v>
                </c:pt>
                <c:pt idx="202">
                  <c:v>1091</c:v>
                </c:pt>
                <c:pt idx="203">
                  <c:v>1092</c:v>
                </c:pt>
                <c:pt idx="204">
                  <c:v>1093</c:v>
                </c:pt>
                <c:pt idx="205">
                  <c:v>1094</c:v>
                </c:pt>
                <c:pt idx="206">
                  <c:v>1095</c:v>
                </c:pt>
                <c:pt idx="207">
                  <c:v>1096</c:v>
                </c:pt>
                <c:pt idx="208">
                  <c:v>1097</c:v>
                </c:pt>
                <c:pt idx="209">
                  <c:v>1098</c:v>
                </c:pt>
                <c:pt idx="210">
                  <c:v>1099</c:v>
                </c:pt>
                <c:pt idx="211">
                  <c:v>1100</c:v>
                </c:pt>
                <c:pt idx="212">
                  <c:v>1101</c:v>
                </c:pt>
                <c:pt idx="213">
                  <c:v>1102</c:v>
                </c:pt>
                <c:pt idx="214">
                  <c:v>1103</c:v>
                </c:pt>
                <c:pt idx="215">
                  <c:v>1104</c:v>
                </c:pt>
                <c:pt idx="216">
                  <c:v>1105</c:v>
                </c:pt>
                <c:pt idx="217">
                  <c:v>1106</c:v>
                </c:pt>
                <c:pt idx="218">
                  <c:v>1107</c:v>
                </c:pt>
                <c:pt idx="219">
                  <c:v>1108</c:v>
                </c:pt>
                <c:pt idx="220">
                  <c:v>1109</c:v>
                </c:pt>
                <c:pt idx="221">
                  <c:v>1110</c:v>
                </c:pt>
                <c:pt idx="222">
                  <c:v>1111</c:v>
                </c:pt>
                <c:pt idx="223">
                  <c:v>1112</c:v>
                </c:pt>
                <c:pt idx="224">
                  <c:v>1113</c:v>
                </c:pt>
                <c:pt idx="225">
                  <c:v>1114</c:v>
                </c:pt>
                <c:pt idx="226">
                  <c:v>1115</c:v>
                </c:pt>
                <c:pt idx="227">
                  <c:v>1116</c:v>
                </c:pt>
                <c:pt idx="228">
                  <c:v>1117</c:v>
                </c:pt>
                <c:pt idx="229">
                  <c:v>1118</c:v>
                </c:pt>
                <c:pt idx="230">
                  <c:v>1119</c:v>
                </c:pt>
                <c:pt idx="231">
                  <c:v>1120</c:v>
                </c:pt>
                <c:pt idx="232">
                  <c:v>1121</c:v>
                </c:pt>
                <c:pt idx="233">
                  <c:v>1122</c:v>
                </c:pt>
                <c:pt idx="234">
                  <c:v>1123</c:v>
                </c:pt>
                <c:pt idx="235">
                  <c:v>1124</c:v>
                </c:pt>
                <c:pt idx="236">
                  <c:v>1125</c:v>
                </c:pt>
                <c:pt idx="237">
                  <c:v>1126</c:v>
                </c:pt>
                <c:pt idx="238">
                  <c:v>1127</c:v>
                </c:pt>
                <c:pt idx="239">
                  <c:v>1128</c:v>
                </c:pt>
                <c:pt idx="240">
                  <c:v>1129</c:v>
                </c:pt>
                <c:pt idx="241">
                  <c:v>1130</c:v>
                </c:pt>
                <c:pt idx="242">
                  <c:v>1131</c:v>
                </c:pt>
                <c:pt idx="243">
                  <c:v>1132</c:v>
                </c:pt>
                <c:pt idx="244">
                  <c:v>1133</c:v>
                </c:pt>
                <c:pt idx="245">
                  <c:v>1134</c:v>
                </c:pt>
                <c:pt idx="246">
                  <c:v>1135</c:v>
                </c:pt>
                <c:pt idx="247">
                  <c:v>1136</c:v>
                </c:pt>
                <c:pt idx="248">
                  <c:v>1137</c:v>
                </c:pt>
                <c:pt idx="249">
                  <c:v>1138</c:v>
                </c:pt>
                <c:pt idx="250">
                  <c:v>1139</c:v>
                </c:pt>
                <c:pt idx="251">
                  <c:v>1140</c:v>
                </c:pt>
                <c:pt idx="252">
                  <c:v>1141</c:v>
                </c:pt>
                <c:pt idx="253">
                  <c:v>1142</c:v>
                </c:pt>
                <c:pt idx="254">
                  <c:v>1143</c:v>
                </c:pt>
                <c:pt idx="255">
                  <c:v>1144</c:v>
                </c:pt>
                <c:pt idx="256">
                  <c:v>1145</c:v>
                </c:pt>
                <c:pt idx="257">
                  <c:v>1146</c:v>
                </c:pt>
                <c:pt idx="258">
                  <c:v>1147</c:v>
                </c:pt>
                <c:pt idx="259">
                  <c:v>1148</c:v>
                </c:pt>
                <c:pt idx="260">
                  <c:v>1149</c:v>
                </c:pt>
                <c:pt idx="261">
                  <c:v>1150</c:v>
                </c:pt>
                <c:pt idx="262">
                  <c:v>1151</c:v>
                </c:pt>
                <c:pt idx="263">
                  <c:v>1152</c:v>
                </c:pt>
                <c:pt idx="264">
                  <c:v>1153</c:v>
                </c:pt>
                <c:pt idx="265">
                  <c:v>1154</c:v>
                </c:pt>
                <c:pt idx="266">
                  <c:v>1155</c:v>
                </c:pt>
                <c:pt idx="267">
                  <c:v>1156</c:v>
                </c:pt>
                <c:pt idx="268">
                  <c:v>1157</c:v>
                </c:pt>
                <c:pt idx="269">
                  <c:v>1158</c:v>
                </c:pt>
                <c:pt idx="270">
                  <c:v>1159</c:v>
                </c:pt>
                <c:pt idx="271">
                  <c:v>1160</c:v>
                </c:pt>
                <c:pt idx="272">
                  <c:v>1161</c:v>
                </c:pt>
              </c:numCache>
            </c:numRef>
          </c:xVal>
          <c:yVal>
            <c:numRef>
              <c:f>Graph!$E$891:$E$1161</c:f>
              <c:numCache>
                <c:formatCode>General</c:formatCode>
                <c:ptCount val="27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8B-472B-8A2E-FDDB0563F6B5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Graph!$A$890:$A$1162</c:f>
              <c:numCache>
                <c:formatCode>General</c:formatCode>
                <c:ptCount val="273"/>
                <c:pt idx="0">
                  <c:v>889</c:v>
                </c:pt>
                <c:pt idx="1">
                  <c:v>890</c:v>
                </c:pt>
                <c:pt idx="2">
                  <c:v>891</c:v>
                </c:pt>
                <c:pt idx="3">
                  <c:v>892</c:v>
                </c:pt>
                <c:pt idx="4">
                  <c:v>893</c:v>
                </c:pt>
                <c:pt idx="5">
                  <c:v>894</c:v>
                </c:pt>
                <c:pt idx="6">
                  <c:v>895</c:v>
                </c:pt>
                <c:pt idx="7">
                  <c:v>896</c:v>
                </c:pt>
                <c:pt idx="8">
                  <c:v>897</c:v>
                </c:pt>
                <c:pt idx="9">
                  <c:v>898</c:v>
                </c:pt>
                <c:pt idx="10">
                  <c:v>899</c:v>
                </c:pt>
                <c:pt idx="11">
                  <c:v>900</c:v>
                </c:pt>
                <c:pt idx="12">
                  <c:v>901</c:v>
                </c:pt>
                <c:pt idx="13">
                  <c:v>902</c:v>
                </c:pt>
                <c:pt idx="14">
                  <c:v>903</c:v>
                </c:pt>
                <c:pt idx="15">
                  <c:v>904</c:v>
                </c:pt>
                <c:pt idx="16">
                  <c:v>905</c:v>
                </c:pt>
                <c:pt idx="17">
                  <c:v>906</c:v>
                </c:pt>
                <c:pt idx="18">
                  <c:v>907</c:v>
                </c:pt>
                <c:pt idx="19">
                  <c:v>908</c:v>
                </c:pt>
                <c:pt idx="20">
                  <c:v>909</c:v>
                </c:pt>
                <c:pt idx="21">
                  <c:v>910</c:v>
                </c:pt>
                <c:pt idx="22">
                  <c:v>911</c:v>
                </c:pt>
                <c:pt idx="23">
                  <c:v>912</c:v>
                </c:pt>
                <c:pt idx="24">
                  <c:v>913</c:v>
                </c:pt>
                <c:pt idx="25">
                  <c:v>914</c:v>
                </c:pt>
                <c:pt idx="26">
                  <c:v>915</c:v>
                </c:pt>
                <c:pt idx="27">
                  <c:v>916</c:v>
                </c:pt>
                <c:pt idx="28">
                  <c:v>917</c:v>
                </c:pt>
                <c:pt idx="29">
                  <c:v>918</c:v>
                </c:pt>
                <c:pt idx="30">
                  <c:v>919</c:v>
                </c:pt>
                <c:pt idx="31">
                  <c:v>920</c:v>
                </c:pt>
                <c:pt idx="32">
                  <c:v>921</c:v>
                </c:pt>
                <c:pt idx="33">
                  <c:v>922</c:v>
                </c:pt>
                <c:pt idx="34">
                  <c:v>923</c:v>
                </c:pt>
                <c:pt idx="35">
                  <c:v>924</c:v>
                </c:pt>
                <c:pt idx="36">
                  <c:v>925</c:v>
                </c:pt>
                <c:pt idx="37">
                  <c:v>926</c:v>
                </c:pt>
                <c:pt idx="38">
                  <c:v>927</c:v>
                </c:pt>
                <c:pt idx="39">
                  <c:v>928</c:v>
                </c:pt>
                <c:pt idx="40">
                  <c:v>929</c:v>
                </c:pt>
                <c:pt idx="41">
                  <c:v>930</c:v>
                </c:pt>
                <c:pt idx="42">
                  <c:v>931</c:v>
                </c:pt>
                <c:pt idx="43">
                  <c:v>932</c:v>
                </c:pt>
                <c:pt idx="44">
                  <c:v>933</c:v>
                </c:pt>
                <c:pt idx="45">
                  <c:v>934</c:v>
                </c:pt>
                <c:pt idx="46">
                  <c:v>935</c:v>
                </c:pt>
                <c:pt idx="47">
                  <c:v>936</c:v>
                </c:pt>
                <c:pt idx="48">
                  <c:v>937</c:v>
                </c:pt>
                <c:pt idx="49">
                  <c:v>938</c:v>
                </c:pt>
                <c:pt idx="50">
                  <c:v>939</c:v>
                </c:pt>
                <c:pt idx="51">
                  <c:v>940</c:v>
                </c:pt>
                <c:pt idx="52">
                  <c:v>941</c:v>
                </c:pt>
                <c:pt idx="53">
                  <c:v>942</c:v>
                </c:pt>
                <c:pt idx="54">
                  <c:v>943</c:v>
                </c:pt>
                <c:pt idx="55">
                  <c:v>944</c:v>
                </c:pt>
                <c:pt idx="56">
                  <c:v>945</c:v>
                </c:pt>
                <c:pt idx="57">
                  <c:v>946</c:v>
                </c:pt>
                <c:pt idx="58">
                  <c:v>947</c:v>
                </c:pt>
                <c:pt idx="59">
                  <c:v>948</c:v>
                </c:pt>
                <c:pt idx="60">
                  <c:v>949</c:v>
                </c:pt>
                <c:pt idx="61">
                  <c:v>950</c:v>
                </c:pt>
                <c:pt idx="62">
                  <c:v>951</c:v>
                </c:pt>
                <c:pt idx="63">
                  <c:v>952</c:v>
                </c:pt>
                <c:pt idx="64">
                  <c:v>953</c:v>
                </c:pt>
                <c:pt idx="65">
                  <c:v>954</c:v>
                </c:pt>
                <c:pt idx="66">
                  <c:v>955</c:v>
                </c:pt>
                <c:pt idx="67">
                  <c:v>956</c:v>
                </c:pt>
                <c:pt idx="68">
                  <c:v>957</c:v>
                </c:pt>
                <c:pt idx="69">
                  <c:v>958</c:v>
                </c:pt>
                <c:pt idx="70">
                  <c:v>959</c:v>
                </c:pt>
                <c:pt idx="71">
                  <c:v>960</c:v>
                </c:pt>
                <c:pt idx="72">
                  <c:v>961</c:v>
                </c:pt>
                <c:pt idx="73">
                  <c:v>962</c:v>
                </c:pt>
                <c:pt idx="74">
                  <c:v>963</c:v>
                </c:pt>
                <c:pt idx="75">
                  <c:v>964</c:v>
                </c:pt>
                <c:pt idx="76">
                  <c:v>965</c:v>
                </c:pt>
                <c:pt idx="77">
                  <c:v>966</c:v>
                </c:pt>
                <c:pt idx="78">
                  <c:v>967</c:v>
                </c:pt>
                <c:pt idx="79">
                  <c:v>968</c:v>
                </c:pt>
                <c:pt idx="80">
                  <c:v>969</c:v>
                </c:pt>
                <c:pt idx="81">
                  <c:v>970</c:v>
                </c:pt>
                <c:pt idx="82">
                  <c:v>971</c:v>
                </c:pt>
                <c:pt idx="83">
                  <c:v>972</c:v>
                </c:pt>
                <c:pt idx="84">
                  <c:v>973</c:v>
                </c:pt>
                <c:pt idx="85">
                  <c:v>974</c:v>
                </c:pt>
                <c:pt idx="86">
                  <c:v>975</c:v>
                </c:pt>
                <c:pt idx="87">
                  <c:v>976</c:v>
                </c:pt>
                <c:pt idx="88">
                  <c:v>977</c:v>
                </c:pt>
                <c:pt idx="89">
                  <c:v>978</c:v>
                </c:pt>
                <c:pt idx="90">
                  <c:v>979</c:v>
                </c:pt>
                <c:pt idx="91">
                  <c:v>980</c:v>
                </c:pt>
                <c:pt idx="92">
                  <c:v>981</c:v>
                </c:pt>
                <c:pt idx="93">
                  <c:v>982</c:v>
                </c:pt>
                <c:pt idx="94">
                  <c:v>983</c:v>
                </c:pt>
                <c:pt idx="95">
                  <c:v>984</c:v>
                </c:pt>
                <c:pt idx="96">
                  <c:v>985</c:v>
                </c:pt>
                <c:pt idx="97">
                  <c:v>986</c:v>
                </c:pt>
                <c:pt idx="98">
                  <c:v>987</c:v>
                </c:pt>
                <c:pt idx="99">
                  <c:v>988</c:v>
                </c:pt>
                <c:pt idx="100">
                  <c:v>989</c:v>
                </c:pt>
                <c:pt idx="101">
                  <c:v>990</c:v>
                </c:pt>
                <c:pt idx="102">
                  <c:v>991</c:v>
                </c:pt>
                <c:pt idx="103">
                  <c:v>992</c:v>
                </c:pt>
                <c:pt idx="104">
                  <c:v>993</c:v>
                </c:pt>
                <c:pt idx="105">
                  <c:v>994</c:v>
                </c:pt>
                <c:pt idx="106">
                  <c:v>995</c:v>
                </c:pt>
                <c:pt idx="107">
                  <c:v>996</c:v>
                </c:pt>
                <c:pt idx="108">
                  <c:v>997</c:v>
                </c:pt>
                <c:pt idx="109">
                  <c:v>998</c:v>
                </c:pt>
                <c:pt idx="110">
                  <c:v>999</c:v>
                </c:pt>
                <c:pt idx="111">
                  <c:v>1000</c:v>
                </c:pt>
                <c:pt idx="112">
                  <c:v>1001</c:v>
                </c:pt>
                <c:pt idx="113">
                  <c:v>1002</c:v>
                </c:pt>
                <c:pt idx="114">
                  <c:v>1003</c:v>
                </c:pt>
                <c:pt idx="115">
                  <c:v>1004</c:v>
                </c:pt>
                <c:pt idx="116">
                  <c:v>1005</c:v>
                </c:pt>
                <c:pt idx="117">
                  <c:v>1006</c:v>
                </c:pt>
                <c:pt idx="118">
                  <c:v>1007</c:v>
                </c:pt>
                <c:pt idx="119">
                  <c:v>1008</c:v>
                </c:pt>
                <c:pt idx="120">
                  <c:v>1009</c:v>
                </c:pt>
                <c:pt idx="121">
                  <c:v>1010</c:v>
                </c:pt>
                <c:pt idx="122">
                  <c:v>1011</c:v>
                </c:pt>
                <c:pt idx="123">
                  <c:v>1012</c:v>
                </c:pt>
                <c:pt idx="124">
                  <c:v>1013</c:v>
                </c:pt>
                <c:pt idx="125">
                  <c:v>1014</c:v>
                </c:pt>
                <c:pt idx="126">
                  <c:v>1015</c:v>
                </c:pt>
                <c:pt idx="127">
                  <c:v>1016</c:v>
                </c:pt>
                <c:pt idx="128">
                  <c:v>1017</c:v>
                </c:pt>
                <c:pt idx="129">
                  <c:v>1018</c:v>
                </c:pt>
                <c:pt idx="130">
                  <c:v>1019</c:v>
                </c:pt>
                <c:pt idx="131">
                  <c:v>1020</c:v>
                </c:pt>
                <c:pt idx="132">
                  <c:v>1021</c:v>
                </c:pt>
                <c:pt idx="133">
                  <c:v>1022</c:v>
                </c:pt>
                <c:pt idx="134">
                  <c:v>1023</c:v>
                </c:pt>
                <c:pt idx="135">
                  <c:v>1024</c:v>
                </c:pt>
                <c:pt idx="136">
                  <c:v>1025</c:v>
                </c:pt>
                <c:pt idx="137">
                  <c:v>1026</c:v>
                </c:pt>
                <c:pt idx="138">
                  <c:v>1027</c:v>
                </c:pt>
                <c:pt idx="139">
                  <c:v>1028</c:v>
                </c:pt>
                <c:pt idx="140">
                  <c:v>1029</c:v>
                </c:pt>
                <c:pt idx="141">
                  <c:v>1030</c:v>
                </c:pt>
                <c:pt idx="142">
                  <c:v>1031</c:v>
                </c:pt>
                <c:pt idx="143">
                  <c:v>1032</c:v>
                </c:pt>
                <c:pt idx="144">
                  <c:v>1033</c:v>
                </c:pt>
                <c:pt idx="145">
                  <c:v>1034</c:v>
                </c:pt>
                <c:pt idx="146">
                  <c:v>1035</c:v>
                </c:pt>
                <c:pt idx="147">
                  <c:v>1036</c:v>
                </c:pt>
                <c:pt idx="148">
                  <c:v>1037</c:v>
                </c:pt>
                <c:pt idx="149">
                  <c:v>1038</c:v>
                </c:pt>
                <c:pt idx="150">
                  <c:v>1039</c:v>
                </c:pt>
                <c:pt idx="151">
                  <c:v>1040</c:v>
                </c:pt>
                <c:pt idx="152">
                  <c:v>1041</c:v>
                </c:pt>
                <c:pt idx="153">
                  <c:v>1042</c:v>
                </c:pt>
                <c:pt idx="154">
                  <c:v>1043</c:v>
                </c:pt>
                <c:pt idx="155">
                  <c:v>1044</c:v>
                </c:pt>
                <c:pt idx="156">
                  <c:v>1045</c:v>
                </c:pt>
                <c:pt idx="157">
                  <c:v>1046</c:v>
                </c:pt>
                <c:pt idx="158">
                  <c:v>1047</c:v>
                </c:pt>
                <c:pt idx="159">
                  <c:v>1048</c:v>
                </c:pt>
                <c:pt idx="160">
                  <c:v>1049</c:v>
                </c:pt>
                <c:pt idx="161">
                  <c:v>1050</c:v>
                </c:pt>
                <c:pt idx="162">
                  <c:v>1051</c:v>
                </c:pt>
                <c:pt idx="163">
                  <c:v>1052</c:v>
                </c:pt>
                <c:pt idx="164">
                  <c:v>1053</c:v>
                </c:pt>
                <c:pt idx="165">
                  <c:v>1054</c:v>
                </c:pt>
                <c:pt idx="166">
                  <c:v>1055</c:v>
                </c:pt>
                <c:pt idx="167">
                  <c:v>1056</c:v>
                </c:pt>
                <c:pt idx="168">
                  <c:v>1057</c:v>
                </c:pt>
                <c:pt idx="169">
                  <c:v>1058</c:v>
                </c:pt>
                <c:pt idx="170">
                  <c:v>1059</c:v>
                </c:pt>
                <c:pt idx="171">
                  <c:v>1060</c:v>
                </c:pt>
                <c:pt idx="172">
                  <c:v>1061</c:v>
                </c:pt>
                <c:pt idx="173">
                  <c:v>1062</c:v>
                </c:pt>
                <c:pt idx="174">
                  <c:v>1063</c:v>
                </c:pt>
                <c:pt idx="175">
                  <c:v>1064</c:v>
                </c:pt>
                <c:pt idx="176">
                  <c:v>1065</c:v>
                </c:pt>
                <c:pt idx="177">
                  <c:v>1066</c:v>
                </c:pt>
                <c:pt idx="178">
                  <c:v>1067</c:v>
                </c:pt>
                <c:pt idx="179">
                  <c:v>1068</c:v>
                </c:pt>
                <c:pt idx="180">
                  <c:v>1069</c:v>
                </c:pt>
                <c:pt idx="181">
                  <c:v>1070</c:v>
                </c:pt>
                <c:pt idx="182">
                  <c:v>1071</c:v>
                </c:pt>
                <c:pt idx="183">
                  <c:v>1072</c:v>
                </c:pt>
                <c:pt idx="184">
                  <c:v>1073</c:v>
                </c:pt>
                <c:pt idx="185">
                  <c:v>1074</c:v>
                </c:pt>
                <c:pt idx="186">
                  <c:v>1075</c:v>
                </c:pt>
                <c:pt idx="187">
                  <c:v>1076</c:v>
                </c:pt>
                <c:pt idx="188">
                  <c:v>1077</c:v>
                </c:pt>
                <c:pt idx="189">
                  <c:v>1078</c:v>
                </c:pt>
                <c:pt idx="190">
                  <c:v>1079</c:v>
                </c:pt>
                <c:pt idx="191">
                  <c:v>1080</c:v>
                </c:pt>
                <c:pt idx="192">
                  <c:v>1081</c:v>
                </c:pt>
                <c:pt idx="193">
                  <c:v>1082</c:v>
                </c:pt>
                <c:pt idx="194">
                  <c:v>1083</c:v>
                </c:pt>
                <c:pt idx="195">
                  <c:v>1084</c:v>
                </c:pt>
                <c:pt idx="196">
                  <c:v>1085</c:v>
                </c:pt>
                <c:pt idx="197">
                  <c:v>1086</c:v>
                </c:pt>
                <c:pt idx="198">
                  <c:v>1087</c:v>
                </c:pt>
                <c:pt idx="199">
                  <c:v>1088</c:v>
                </c:pt>
                <c:pt idx="200">
                  <c:v>1089</c:v>
                </c:pt>
                <c:pt idx="201">
                  <c:v>1090</c:v>
                </c:pt>
                <c:pt idx="202">
                  <c:v>1091</c:v>
                </c:pt>
                <c:pt idx="203">
                  <c:v>1092</c:v>
                </c:pt>
                <c:pt idx="204">
                  <c:v>1093</c:v>
                </c:pt>
                <c:pt idx="205">
                  <c:v>1094</c:v>
                </c:pt>
                <c:pt idx="206">
                  <c:v>1095</c:v>
                </c:pt>
                <c:pt idx="207">
                  <c:v>1096</c:v>
                </c:pt>
                <c:pt idx="208">
                  <c:v>1097</c:v>
                </c:pt>
                <c:pt idx="209">
                  <c:v>1098</c:v>
                </c:pt>
                <c:pt idx="210">
                  <c:v>1099</c:v>
                </c:pt>
                <c:pt idx="211">
                  <c:v>1100</c:v>
                </c:pt>
                <c:pt idx="212">
                  <c:v>1101</c:v>
                </c:pt>
                <c:pt idx="213">
                  <c:v>1102</c:v>
                </c:pt>
                <c:pt idx="214">
                  <c:v>1103</c:v>
                </c:pt>
                <c:pt idx="215">
                  <c:v>1104</c:v>
                </c:pt>
                <c:pt idx="216">
                  <c:v>1105</c:v>
                </c:pt>
                <c:pt idx="217">
                  <c:v>1106</c:v>
                </c:pt>
                <c:pt idx="218">
                  <c:v>1107</c:v>
                </c:pt>
                <c:pt idx="219">
                  <c:v>1108</c:v>
                </c:pt>
                <c:pt idx="220">
                  <c:v>1109</c:v>
                </c:pt>
                <c:pt idx="221">
                  <c:v>1110</c:v>
                </c:pt>
                <c:pt idx="222">
                  <c:v>1111</c:v>
                </c:pt>
                <c:pt idx="223">
                  <c:v>1112</c:v>
                </c:pt>
                <c:pt idx="224">
                  <c:v>1113</c:v>
                </c:pt>
                <c:pt idx="225">
                  <c:v>1114</c:v>
                </c:pt>
                <c:pt idx="226">
                  <c:v>1115</c:v>
                </c:pt>
                <c:pt idx="227">
                  <c:v>1116</c:v>
                </c:pt>
                <c:pt idx="228">
                  <c:v>1117</c:v>
                </c:pt>
                <c:pt idx="229">
                  <c:v>1118</c:v>
                </c:pt>
                <c:pt idx="230">
                  <c:v>1119</c:v>
                </c:pt>
                <c:pt idx="231">
                  <c:v>1120</c:v>
                </c:pt>
                <c:pt idx="232">
                  <c:v>1121</c:v>
                </c:pt>
                <c:pt idx="233">
                  <c:v>1122</c:v>
                </c:pt>
                <c:pt idx="234">
                  <c:v>1123</c:v>
                </c:pt>
                <c:pt idx="235">
                  <c:v>1124</c:v>
                </c:pt>
                <c:pt idx="236">
                  <c:v>1125</c:v>
                </c:pt>
                <c:pt idx="237">
                  <c:v>1126</c:v>
                </c:pt>
                <c:pt idx="238">
                  <c:v>1127</c:v>
                </c:pt>
                <c:pt idx="239">
                  <c:v>1128</c:v>
                </c:pt>
                <c:pt idx="240">
                  <c:v>1129</c:v>
                </c:pt>
                <c:pt idx="241">
                  <c:v>1130</c:v>
                </c:pt>
                <c:pt idx="242">
                  <c:v>1131</c:v>
                </c:pt>
                <c:pt idx="243">
                  <c:v>1132</c:v>
                </c:pt>
                <c:pt idx="244">
                  <c:v>1133</c:v>
                </c:pt>
                <c:pt idx="245">
                  <c:v>1134</c:v>
                </c:pt>
                <c:pt idx="246">
                  <c:v>1135</c:v>
                </c:pt>
                <c:pt idx="247">
                  <c:v>1136</c:v>
                </c:pt>
                <c:pt idx="248">
                  <c:v>1137</c:v>
                </c:pt>
                <c:pt idx="249">
                  <c:v>1138</c:v>
                </c:pt>
                <c:pt idx="250">
                  <c:v>1139</c:v>
                </c:pt>
                <c:pt idx="251">
                  <c:v>1140</c:v>
                </c:pt>
                <c:pt idx="252">
                  <c:v>1141</c:v>
                </c:pt>
                <c:pt idx="253">
                  <c:v>1142</c:v>
                </c:pt>
                <c:pt idx="254">
                  <c:v>1143</c:v>
                </c:pt>
                <c:pt idx="255">
                  <c:v>1144</c:v>
                </c:pt>
                <c:pt idx="256">
                  <c:v>1145</c:v>
                </c:pt>
                <c:pt idx="257">
                  <c:v>1146</c:v>
                </c:pt>
                <c:pt idx="258">
                  <c:v>1147</c:v>
                </c:pt>
                <c:pt idx="259">
                  <c:v>1148</c:v>
                </c:pt>
                <c:pt idx="260">
                  <c:v>1149</c:v>
                </c:pt>
                <c:pt idx="261">
                  <c:v>1150</c:v>
                </c:pt>
                <c:pt idx="262">
                  <c:v>1151</c:v>
                </c:pt>
                <c:pt idx="263">
                  <c:v>1152</c:v>
                </c:pt>
                <c:pt idx="264">
                  <c:v>1153</c:v>
                </c:pt>
                <c:pt idx="265">
                  <c:v>1154</c:v>
                </c:pt>
                <c:pt idx="266">
                  <c:v>1155</c:v>
                </c:pt>
                <c:pt idx="267">
                  <c:v>1156</c:v>
                </c:pt>
                <c:pt idx="268">
                  <c:v>1157</c:v>
                </c:pt>
                <c:pt idx="269">
                  <c:v>1158</c:v>
                </c:pt>
                <c:pt idx="270">
                  <c:v>1159</c:v>
                </c:pt>
                <c:pt idx="271">
                  <c:v>1160</c:v>
                </c:pt>
                <c:pt idx="272">
                  <c:v>1161</c:v>
                </c:pt>
              </c:numCache>
            </c:numRef>
          </c:xVal>
          <c:yVal>
            <c:numRef>
              <c:f>Graph!$G$891:$G$1161</c:f>
              <c:numCache>
                <c:formatCode>General</c:formatCode>
                <c:ptCount val="27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8B-472B-8A2E-FDDB0563F6B5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Graph!$A$890:$A$1162</c:f>
              <c:numCache>
                <c:formatCode>General</c:formatCode>
                <c:ptCount val="273"/>
                <c:pt idx="0">
                  <c:v>889</c:v>
                </c:pt>
                <c:pt idx="1">
                  <c:v>890</c:v>
                </c:pt>
                <c:pt idx="2">
                  <c:v>891</c:v>
                </c:pt>
                <c:pt idx="3">
                  <c:v>892</c:v>
                </c:pt>
                <c:pt idx="4">
                  <c:v>893</c:v>
                </c:pt>
                <c:pt idx="5">
                  <c:v>894</c:v>
                </c:pt>
                <c:pt idx="6">
                  <c:v>895</c:v>
                </c:pt>
                <c:pt idx="7">
                  <c:v>896</c:v>
                </c:pt>
                <c:pt idx="8">
                  <c:v>897</c:v>
                </c:pt>
                <c:pt idx="9">
                  <c:v>898</c:v>
                </c:pt>
                <c:pt idx="10">
                  <c:v>899</c:v>
                </c:pt>
                <c:pt idx="11">
                  <c:v>900</c:v>
                </c:pt>
                <c:pt idx="12">
                  <c:v>901</c:v>
                </c:pt>
                <c:pt idx="13">
                  <c:v>902</c:v>
                </c:pt>
                <c:pt idx="14">
                  <c:v>903</c:v>
                </c:pt>
                <c:pt idx="15">
                  <c:v>904</c:v>
                </c:pt>
                <c:pt idx="16">
                  <c:v>905</c:v>
                </c:pt>
                <c:pt idx="17">
                  <c:v>906</c:v>
                </c:pt>
                <c:pt idx="18">
                  <c:v>907</c:v>
                </c:pt>
                <c:pt idx="19">
                  <c:v>908</c:v>
                </c:pt>
                <c:pt idx="20">
                  <c:v>909</c:v>
                </c:pt>
                <c:pt idx="21">
                  <c:v>910</c:v>
                </c:pt>
                <c:pt idx="22">
                  <c:v>911</c:v>
                </c:pt>
                <c:pt idx="23">
                  <c:v>912</c:v>
                </c:pt>
                <c:pt idx="24">
                  <c:v>913</c:v>
                </c:pt>
                <c:pt idx="25">
                  <c:v>914</c:v>
                </c:pt>
                <c:pt idx="26">
                  <c:v>915</c:v>
                </c:pt>
                <c:pt idx="27">
                  <c:v>916</c:v>
                </c:pt>
                <c:pt idx="28">
                  <c:v>917</c:v>
                </c:pt>
                <c:pt idx="29">
                  <c:v>918</c:v>
                </c:pt>
                <c:pt idx="30">
                  <c:v>919</c:v>
                </c:pt>
                <c:pt idx="31">
                  <c:v>920</c:v>
                </c:pt>
                <c:pt idx="32">
                  <c:v>921</c:v>
                </c:pt>
                <c:pt idx="33">
                  <c:v>922</c:v>
                </c:pt>
                <c:pt idx="34">
                  <c:v>923</c:v>
                </c:pt>
                <c:pt idx="35">
                  <c:v>924</c:v>
                </c:pt>
                <c:pt idx="36">
                  <c:v>925</c:v>
                </c:pt>
                <c:pt idx="37">
                  <c:v>926</c:v>
                </c:pt>
                <c:pt idx="38">
                  <c:v>927</c:v>
                </c:pt>
                <c:pt idx="39">
                  <c:v>928</c:v>
                </c:pt>
                <c:pt idx="40">
                  <c:v>929</c:v>
                </c:pt>
                <c:pt idx="41">
                  <c:v>930</c:v>
                </c:pt>
                <c:pt idx="42">
                  <c:v>931</c:v>
                </c:pt>
                <c:pt idx="43">
                  <c:v>932</c:v>
                </c:pt>
                <c:pt idx="44">
                  <c:v>933</c:v>
                </c:pt>
                <c:pt idx="45">
                  <c:v>934</c:v>
                </c:pt>
                <c:pt idx="46">
                  <c:v>935</c:v>
                </c:pt>
                <c:pt idx="47">
                  <c:v>936</c:v>
                </c:pt>
                <c:pt idx="48">
                  <c:v>937</c:v>
                </c:pt>
                <c:pt idx="49">
                  <c:v>938</c:v>
                </c:pt>
                <c:pt idx="50">
                  <c:v>939</c:v>
                </c:pt>
                <c:pt idx="51">
                  <c:v>940</c:v>
                </c:pt>
                <c:pt idx="52">
                  <c:v>941</c:v>
                </c:pt>
                <c:pt idx="53">
                  <c:v>942</c:v>
                </c:pt>
                <c:pt idx="54">
                  <c:v>943</c:v>
                </c:pt>
                <c:pt idx="55">
                  <c:v>944</c:v>
                </c:pt>
                <c:pt idx="56">
                  <c:v>945</c:v>
                </c:pt>
                <c:pt idx="57">
                  <c:v>946</c:v>
                </c:pt>
                <c:pt idx="58">
                  <c:v>947</c:v>
                </c:pt>
                <c:pt idx="59">
                  <c:v>948</c:v>
                </c:pt>
                <c:pt idx="60">
                  <c:v>949</c:v>
                </c:pt>
                <c:pt idx="61">
                  <c:v>950</c:v>
                </c:pt>
                <c:pt idx="62">
                  <c:v>951</c:v>
                </c:pt>
                <c:pt idx="63">
                  <c:v>952</c:v>
                </c:pt>
                <c:pt idx="64">
                  <c:v>953</c:v>
                </c:pt>
                <c:pt idx="65">
                  <c:v>954</c:v>
                </c:pt>
                <c:pt idx="66">
                  <c:v>955</c:v>
                </c:pt>
                <c:pt idx="67">
                  <c:v>956</c:v>
                </c:pt>
                <c:pt idx="68">
                  <c:v>957</c:v>
                </c:pt>
                <c:pt idx="69">
                  <c:v>958</c:v>
                </c:pt>
                <c:pt idx="70">
                  <c:v>959</c:v>
                </c:pt>
                <c:pt idx="71">
                  <c:v>960</c:v>
                </c:pt>
                <c:pt idx="72">
                  <c:v>961</c:v>
                </c:pt>
                <c:pt idx="73">
                  <c:v>962</c:v>
                </c:pt>
                <c:pt idx="74">
                  <c:v>963</c:v>
                </c:pt>
                <c:pt idx="75">
                  <c:v>964</c:v>
                </c:pt>
                <c:pt idx="76">
                  <c:v>965</c:v>
                </c:pt>
                <c:pt idx="77">
                  <c:v>966</c:v>
                </c:pt>
                <c:pt idx="78">
                  <c:v>967</c:v>
                </c:pt>
                <c:pt idx="79">
                  <c:v>968</c:v>
                </c:pt>
                <c:pt idx="80">
                  <c:v>969</c:v>
                </c:pt>
                <c:pt idx="81">
                  <c:v>970</c:v>
                </c:pt>
                <c:pt idx="82">
                  <c:v>971</c:v>
                </c:pt>
                <c:pt idx="83">
                  <c:v>972</c:v>
                </c:pt>
                <c:pt idx="84">
                  <c:v>973</c:v>
                </c:pt>
                <c:pt idx="85">
                  <c:v>974</c:v>
                </c:pt>
                <c:pt idx="86">
                  <c:v>975</c:v>
                </c:pt>
                <c:pt idx="87">
                  <c:v>976</c:v>
                </c:pt>
                <c:pt idx="88">
                  <c:v>977</c:v>
                </c:pt>
                <c:pt idx="89">
                  <c:v>978</c:v>
                </c:pt>
                <c:pt idx="90">
                  <c:v>979</c:v>
                </c:pt>
                <c:pt idx="91">
                  <c:v>980</c:v>
                </c:pt>
                <c:pt idx="92">
                  <c:v>981</c:v>
                </c:pt>
                <c:pt idx="93">
                  <c:v>982</c:v>
                </c:pt>
                <c:pt idx="94">
                  <c:v>983</c:v>
                </c:pt>
                <c:pt idx="95">
                  <c:v>984</c:v>
                </c:pt>
                <c:pt idx="96">
                  <c:v>985</c:v>
                </c:pt>
                <c:pt idx="97">
                  <c:v>986</c:v>
                </c:pt>
                <c:pt idx="98">
                  <c:v>987</c:v>
                </c:pt>
                <c:pt idx="99">
                  <c:v>988</c:v>
                </c:pt>
                <c:pt idx="100">
                  <c:v>989</c:v>
                </c:pt>
                <c:pt idx="101">
                  <c:v>990</c:v>
                </c:pt>
                <c:pt idx="102">
                  <c:v>991</c:v>
                </c:pt>
                <c:pt idx="103">
                  <c:v>992</c:v>
                </c:pt>
                <c:pt idx="104">
                  <c:v>993</c:v>
                </c:pt>
                <c:pt idx="105">
                  <c:v>994</c:v>
                </c:pt>
                <c:pt idx="106">
                  <c:v>995</c:v>
                </c:pt>
                <c:pt idx="107">
                  <c:v>996</c:v>
                </c:pt>
                <c:pt idx="108">
                  <c:v>997</c:v>
                </c:pt>
                <c:pt idx="109">
                  <c:v>998</c:v>
                </c:pt>
                <c:pt idx="110">
                  <c:v>999</c:v>
                </c:pt>
                <c:pt idx="111">
                  <c:v>1000</c:v>
                </c:pt>
                <c:pt idx="112">
                  <c:v>1001</c:v>
                </c:pt>
                <c:pt idx="113">
                  <c:v>1002</c:v>
                </c:pt>
                <c:pt idx="114">
                  <c:v>1003</c:v>
                </c:pt>
                <c:pt idx="115">
                  <c:v>1004</c:v>
                </c:pt>
                <c:pt idx="116">
                  <c:v>1005</c:v>
                </c:pt>
                <c:pt idx="117">
                  <c:v>1006</c:v>
                </c:pt>
                <c:pt idx="118">
                  <c:v>1007</c:v>
                </c:pt>
                <c:pt idx="119">
                  <c:v>1008</c:v>
                </c:pt>
                <c:pt idx="120">
                  <c:v>1009</c:v>
                </c:pt>
                <c:pt idx="121">
                  <c:v>1010</c:v>
                </c:pt>
                <c:pt idx="122">
                  <c:v>1011</c:v>
                </c:pt>
                <c:pt idx="123">
                  <c:v>1012</c:v>
                </c:pt>
                <c:pt idx="124">
                  <c:v>1013</c:v>
                </c:pt>
                <c:pt idx="125">
                  <c:v>1014</c:v>
                </c:pt>
                <c:pt idx="126">
                  <c:v>1015</c:v>
                </c:pt>
                <c:pt idx="127">
                  <c:v>1016</c:v>
                </c:pt>
                <c:pt idx="128">
                  <c:v>1017</c:v>
                </c:pt>
                <c:pt idx="129">
                  <c:v>1018</c:v>
                </c:pt>
                <c:pt idx="130">
                  <c:v>1019</c:v>
                </c:pt>
                <c:pt idx="131">
                  <c:v>1020</c:v>
                </c:pt>
                <c:pt idx="132">
                  <c:v>1021</c:v>
                </c:pt>
                <c:pt idx="133">
                  <c:v>1022</c:v>
                </c:pt>
                <c:pt idx="134">
                  <c:v>1023</c:v>
                </c:pt>
                <c:pt idx="135">
                  <c:v>1024</c:v>
                </c:pt>
                <c:pt idx="136">
                  <c:v>1025</c:v>
                </c:pt>
                <c:pt idx="137">
                  <c:v>1026</c:v>
                </c:pt>
                <c:pt idx="138">
                  <c:v>1027</c:v>
                </c:pt>
                <c:pt idx="139">
                  <c:v>1028</c:v>
                </c:pt>
                <c:pt idx="140">
                  <c:v>1029</c:v>
                </c:pt>
                <c:pt idx="141">
                  <c:v>1030</c:v>
                </c:pt>
                <c:pt idx="142">
                  <c:v>1031</c:v>
                </c:pt>
                <c:pt idx="143">
                  <c:v>1032</c:v>
                </c:pt>
                <c:pt idx="144">
                  <c:v>1033</c:v>
                </c:pt>
                <c:pt idx="145">
                  <c:v>1034</c:v>
                </c:pt>
                <c:pt idx="146">
                  <c:v>1035</c:v>
                </c:pt>
                <c:pt idx="147">
                  <c:v>1036</c:v>
                </c:pt>
                <c:pt idx="148">
                  <c:v>1037</c:v>
                </c:pt>
                <c:pt idx="149">
                  <c:v>1038</c:v>
                </c:pt>
                <c:pt idx="150">
                  <c:v>1039</c:v>
                </c:pt>
                <c:pt idx="151">
                  <c:v>1040</c:v>
                </c:pt>
                <c:pt idx="152">
                  <c:v>1041</c:v>
                </c:pt>
                <c:pt idx="153">
                  <c:v>1042</c:v>
                </c:pt>
                <c:pt idx="154">
                  <c:v>1043</c:v>
                </c:pt>
                <c:pt idx="155">
                  <c:v>1044</c:v>
                </c:pt>
                <c:pt idx="156">
                  <c:v>1045</c:v>
                </c:pt>
                <c:pt idx="157">
                  <c:v>1046</c:v>
                </c:pt>
                <c:pt idx="158">
                  <c:v>1047</c:v>
                </c:pt>
                <c:pt idx="159">
                  <c:v>1048</c:v>
                </c:pt>
                <c:pt idx="160">
                  <c:v>1049</c:v>
                </c:pt>
                <c:pt idx="161">
                  <c:v>1050</c:v>
                </c:pt>
                <c:pt idx="162">
                  <c:v>1051</c:v>
                </c:pt>
                <c:pt idx="163">
                  <c:v>1052</c:v>
                </c:pt>
                <c:pt idx="164">
                  <c:v>1053</c:v>
                </c:pt>
                <c:pt idx="165">
                  <c:v>1054</c:v>
                </c:pt>
                <c:pt idx="166">
                  <c:v>1055</c:v>
                </c:pt>
                <c:pt idx="167">
                  <c:v>1056</c:v>
                </c:pt>
                <c:pt idx="168">
                  <c:v>1057</c:v>
                </c:pt>
                <c:pt idx="169">
                  <c:v>1058</c:v>
                </c:pt>
                <c:pt idx="170">
                  <c:v>1059</c:v>
                </c:pt>
                <c:pt idx="171">
                  <c:v>1060</c:v>
                </c:pt>
                <c:pt idx="172">
                  <c:v>1061</c:v>
                </c:pt>
                <c:pt idx="173">
                  <c:v>1062</c:v>
                </c:pt>
                <c:pt idx="174">
                  <c:v>1063</c:v>
                </c:pt>
                <c:pt idx="175">
                  <c:v>1064</c:v>
                </c:pt>
                <c:pt idx="176">
                  <c:v>1065</c:v>
                </c:pt>
                <c:pt idx="177">
                  <c:v>1066</c:v>
                </c:pt>
                <c:pt idx="178">
                  <c:v>1067</c:v>
                </c:pt>
                <c:pt idx="179">
                  <c:v>1068</c:v>
                </c:pt>
                <c:pt idx="180">
                  <c:v>1069</c:v>
                </c:pt>
                <c:pt idx="181">
                  <c:v>1070</c:v>
                </c:pt>
                <c:pt idx="182">
                  <c:v>1071</c:v>
                </c:pt>
                <c:pt idx="183">
                  <c:v>1072</c:v>
                </c:pt>
                <c:pt idx="184">
                  <c:v>1073</c:v>
                </c:pt>
                <c:pt idx="185">
                  <c:v>1074</c:v>
                </c:pt>
                <c:pt idx="186">
                  <c:v>1075</c:v>
                </c:pt>
                <c:pt idx="187">
                  <c:v>1076</c:v>
                </c:pt>
                <c:pt idx="188">
                  <c:v>1077</c:v>
                </c:pt>
                <c:pt idx="189">
                  <c:v>1078</c:v>
                </c:pt>
                <c:pt idx="190">
                  <c:v>1079</c:v>
                </c:pt>
                <c:pt idx="191">
                  <c:v>1080</c:v>
                </c:pt>
                <c:pt idx="192">
                  <c:v>1081</c:v>
                </c:pt>
                <c:pt idx="193">
                  <c:v>1082</c:v>
                </c:pt>
                <c:pt idx="194">
                  <c:v>1083</c:v>
                </c:pt>
                <c:pt idx="195">
                  <c:v>1084</c:v>
                </c:pt>
                <c:pt idx="196">
                  <c:v>1085</c:v>
                </c:pt>
                <c:pt idx="197">
                  <c:v>1086</c:v>
                </c:pt>
                <c:pt idx="198">
                  <c:v>1087</c:v>
                </c:pt>
                <c:pt idx="199">
                  <c:v>1088</c:v>
                </c:pt>
                <c:pt idx="200">
                  <c:v>1089</c:v>
                </c:pt>
                <c:pt idx="201">
                  <c:v>1090</c:v>
                </c:pt>
                <c:pt idx="202">
                  <c:v>1091</c:v>
                </c:pt>
                <c:pt idx="203">
                  <c:v>1092</c:v>
                </c:pt>
                <c:pt idx="204">
                  <c:v>1093</c:v>
                </c:pt>
                <c:pt idx="205">
                  <c:v>1094</c:v>
                </c:pt>
                <c:pt idx="206">
                  <c:v>1095</c:v>
                </c:pt>
                <c:pt idx="207">
                  <c:v>1096</c:v>
                </c:pt>
                <c:pt idx="208">
                  <c:v>1097</c:v>
                </c:pt>
                <c:pt idx="209">
                  <c:v>1098</c:v>
                </c:pt>
                <c:pt idx="210">
                  <c:v>1099</c:v>
                </c:pt>
                <c:pt idx="211">
                  <c:v>1100</c:v>
                </c:pt>
                <c:pt idx="212">
                  <c:v>1101</c:v>
                </c:pt>
                <c:pt idx="213">
                  <c:v>1102</c:v>
                </c:pt>
                <c:pt idx="214">
                  <c:v>1103</c:v>
                </c:pt>
                <c:pt idx="215">
                  <c:v>1104</c:v>
                </c:pt>
                <c:pt idx="216">
                  <c:v>1105</c:v>
                </c:pt>
                <c:pt idx="217">
                  <c:v>1106</c:v>
                </c:pt>
                <c:pt idx="218">
                  <c:v>1107</c:v>
                </c:pt>
                <c:pt idx="219">
                  <c:v>1108</c:v>
                </c:pt>
                <c:pt idx="220">
                  <c:v>1109</c:v>
                </c:pt>
                <c:pt idx="221">
                  <c:v>1110</c:v>
                </c:pt>
                <c:pt idx="222">
                  <c:v>1111</c:v>
                </c:pt>
                <c:pt idx="223">
                  <c:v>1112</c:v>
                </c:pt>
                <c:pt idx="224">
                  <c:v>1113</c:v>
                </c:pt>
                <c:pt idx="225">
                  <c:v>1114</c:v>
                </c:pt>
                <c:pt idx="226">
                  <c:v>1115</c:v>
                </c:pt>
                <c:pt idx="227">
                  <c:v>1116</c:v>
                </c:pt>
                <c:pt idx="228">
                  <c:v>1117</c:v>
                </c:pt>
                <c:pt idx="229">
                  <c:v>1118</c:v>
                </c:pt>
                <c:pt idx="230">
                  <c:v>1119</c:v>
                </c:pt>
                <c:pt idx="231">
                  <c:v>1120</c:v>
                </c:pt>
                <c:pt idx="232">
                  <c:v>1121</c:v>
                </c:pt>
                <c:pt idx="233">
                  <c:v>1122</c:v>
                </c:pt>
                <c:pt idx="234">
                  <c:v>1123</c:v>
                </c:pt>
                <c:pt idx="235">
                  <c:v>1124</c:v>
                </c:pt>
                <c:pt idx="236">
                  <c:v>1125</c:v>
                </c:pt>
                <c:pt idx="237">
                  <c:v>1126</c:v>
                </c:pt>
                <c:pt idx="238">
                  <c:v>1127</c:v>
                </c:pt>
                <c:pt idx="239">
                  <c:v>1128</c:v>
                </c:pt>
                <c:pt idx="240">
                  <c:v>1129</c:v>
                </c:pt>
                <c:pt idx="241">
                  <c:v>1130</c:v>
                </c:pt>
                <c:pt idx="242">
                  <c:v>1131</c:v>
                </c:pt>
                <c:pt idx="243">
                  <c:v>1132</c:v>
                </c:pt>
                <c:pt idx="244">
                  <c:v>1133</c:v>
                </c:pt>
                <c:pt idx="245">
                  <c:v>1134</c:v>
                </c:pt>
                <c:pt idx="246">
                  <c:v>1135</c:v>
                </c:pt>
                <c:pt idx="247">
                  <c:v>1136</c:v>
                </c:pt>
                <c:pt idx="248">
                  <c:v>1137</c:v>
                </c:pt>
                <c:pt idx="249">
                  <c:v>1138</c:v>
                </c:pt>
                <c:pt idx="250">
                  <c:v>1139</c:v>
                </c:pt>
                <c:pt idx="251">
                  <c:v>1140</c:v>
                </c:pt>
                <c:pt idx="252">
                  <c:v>1141</c:v>
                </c:pt>
                <c:pt idx="253">
                  <c:v>1142</c:v>
                </c:pt>
                <c:pt idx="254">
                  <c:v>1143</c:v>
                </c:pt>
                <c:pt idx="255">
                  <c:v>1144</c:v>
                </c:pt>
                <c:pt idx="256">
                  <c:v>1145</c:v>
                </c:pt>
                <c:pt idx="257">
                  <c:v>1146</c:v>
                </c:pt>
                <c:pt idx="258">
                  <c:v>1147</c:v>
                </c:pt>
                <c:pt idx="259">
                  <c:v>1148</c:v>
                </c:pt>
                <c:pt idx="260">
                  <c:v>1149</c:v>
                </c:pt>
                <c:pt idx="261">
                  <c:v>1150</c:v>
                </c:pt>
                <c:pt idx="262">
                  <c:v>1151</c:v>
                </c:pt>
                <c:pt idx="263">
                  <c:v>1152</c:v>
                </c:pt>
                <c:pt idx="264">
                  <c:v>1153</c:v>
                </c:pt>
                <c:pt idx="265">
                  <c:v>1154</c:v>
                </c:pt>
                <c:pt idx="266">
                  <c:v>1155</c:v>
                </c:pt>
                <c:pt idx="267">
                  <c:v>1156</c:v>
                </c:pt>
                <c:pt idx="268">
                  <c:v>1157</c:v>
                </c:pt>
                <c:pt idx="269">
                  <c:v>1158</c:v>
                </c:pt>
                <c:pt idx="270">
                  <c:v>1159</c:v>
                </c:pt>
                <c:pt idx="271">
                  <c:v>1160</c:v>
                </c:pt>
                <c:pt idx="272">
                  <c:v>1161</c:v>
                </c:pt>
              </c:numCache>
            </c:numRef>
          </c:xVal>
          <c:yVal>
            <c:numRef>
              <c:f>Graph!$H$891:$H$1161</c:f>
              <c:numCache>
                <c:formatCode>General</c:formatCode>
                <c:ptCount val="27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8B-472B-8A2E-FDDB0563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26192"/>
        <c:axId val="642826672"/>
      </c:scatterChart>
      <c:valAx>
        <c:axId val="642826192"/>
        <c:scaling>
          <c:orientation val="minMax"/>
          <c:max val="1161"/>
          <c:min val="889"/>
        </c:scaling>
        <c:delete val="0"/>
        <c:axPos val="b"/>
        <c:numFmt formatCode="General" sourceLinked="1"/>
        <c:majorTickMark val="out"/>
        <c:minorTickMark val="none"/>
        <c:tickLblPos val="nextTo"/>
        <c:crossAx val="642826672"/>
        <c:crosses val="autoZero"/>
        <c:crossBetween val="midCat"/>
      </c:valAx>
      <c:valAx>
        <c:axId val="642826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2826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Graph!$A$1164:$A$1506</c:f>
              <c:numCache>
                <c:formatCode>General</c:formatCode>
                <c:ptCount val="343"/>
                <c:pt idx="0">
                  <c:v>1163</c:v>
                </c:pt>
                <c:pt idx="1">
                  <c:v>1164</c:v>
                </c:pt>
                <c:pt idx="2">
                  <c:v>1165</c:v>
                </c:pt>
                <c:pt idx="3">
                  <c:v>1166</c:v>
                </c:pt>
                <c:pt idx="4">
                  <c:v>1167</c:v>
                </c:pt>
                <c:pt idx="5">
                  <c:v>1168</c:v>
                </c:pt>
                <c:pt idx="6">
                  <c:v>1169</c:v>
                </c:pt>
                <c:pt idx="7">
                  <c:v>1170</c:v>
                </c:pt>
                <c:pt idx="8">
                  <c:v>1171</c:v>
                </c:pt>
                <c:pt idx="9">
                  <c:v>1172</c:v>
                </c:pt>
                <c:pt idx="10">
                  <c:v>1173</c:v>
                </c:pt>
                <c:pt idx="11">
                  <c:v>1174</c:v>
                </c:pt>
                <c:pt idx="12">
                  <c:v>1175</c:v>
                </c:pt>
                <c:pt idx="13">
                  <c:v>1176</c:v>
                </c:pt>
                <c:pt idx="14">
                  <c:v>1177</c:v>
                </c:pt>
                <c:pt idx="15">
                  <c:v>1178</c:v>
                </c:pt>
                <c:pt idx="16">
                  <c:v>1179</c:v>
                </c:pt>
                <c:pt idx="17">
                  <c:v>1180</c:v>
                </c:pt>
                <c:pt idx="18">
                  <c:v>1181</c:v>
                </c:pt>
                <c:pt idx="19">
                  <c:v>1182</c:v>
                </c:pt>
                <c:pt idx="20">
                  <c:v>1183</c:v>
                </c:pt>
                <c:pt idx="21">
                  <c:v>1184</c:v>
                </c:pt>
                <c:pt idx="22">
                  <c:v>1185</c:v>
                </c:pt>
                <c:pt idx="23">
                  <c:v>1186</c:v>
                </c:pt>
                <c:pt idx="24">
                  <c:v>1187</c:v>
                </c:pt>
                <c:pt idx="25">
                  <c:v>1188</c:v>
                </c:pt>
                <c:pt idx="26">
                  <c:v>1189</c:v>
                </c:pt>
                <c:pt idx="27">
                  <c:v>1190</c:v>
                </c:pt>
                <c:pt idx="28">
                  <c:v>1191</c:v>
                </c:pt>
                <c:pt idx="29">
                  <c:v>1192</c:v>
                </c:pt>
                <c:pt idx="30">
                  <c:v>1193</c:v>
                </c:pt>
                <c:pt idx="31">
                  <c:v>1194</c:v>
                </c:pt>
                <c:pt idx="32">
                  <c:v>1195</c:v>
                </c:pt>
                <c:pt idx="33">
                  <c:v>1196</c:v>
                </c:pt>
                <c:pt idx="34">
                  <c:v>1197</c:v>
                </c:pt>
                <c:pt idx="35">
                  <c:v>1198</c:v>
                </c:pt>
                <c:pt idx="36">
                  <c:v>1199</c:v>
                </c:pt>
                <c:pt idx="37">
                  <c:v>1200</c:v>
                </c:pt>
                <c:pt idx="38">
                  <c:v>1201</c:v>
                </c:pt>
                <c:pt idx="39">
                  <c:v>1202</c:v>
                </c:pt>
                <c:pt idx="40">
                  <c:v>1203</c:v>
                </c:pt>
                <c:pt idx="41">
                  <c:v>1204</c:v>
                </c:pt>
                <c:pt idx="42">
                  <c:v>1205</c:v>
                </c:pt>
                <c:pt idx="43">
                  <c:v>1206</c:v>
                </c:pt>
                <c:pt idx="44">
                  <c:v>1207</c:v>
                </c:pt>
                <c:pt idx="45">
                  <c:v>1208</c:v>
                </c:pt>
                <c:pt idx="46">
                  <c:v>1209</c:v>
                </c:pt>
                <c:pt idx="47">
                  <c:v>1210</c:v>
                </c:pt>
                <c:pt idx="48">
                  <c:v>1211</c:v>
                </c:pt>
                <c:pt idx="49">
                  <c:v>1212</c:v>
                </c:pt>
                <c:pt idx="50">
                  <c:v>1213</c:v>
                </c:pt>
                <c:pt idx="51">
                  <c:v>1214</c:v>
                </c:pt>
                <c:pt idx="52">
                  <c:v>1215</c:v>
                </c:pt>
                <c:pt idx="53">
                  <c:v>1216</c:v>
                </c:pt>
                <c:pt idx="54">
                  <c:v>1217</c:v>
                </c:pt>
                <c:pt idx="55">
                  <c:v>1218</c:v>
                </c:pt>
                <c:pt idx="56">
                  <c:v>1219</c:v>
                </c:pt>
                <c:pt idx="57">
                  <c:v>1220</c:v>
                </c:pt>
                <c:pt idx="58">
                  <c:v>1221</c:v>
                </c:pt>
                <c:pt idx="59">
                  <c:v>1222</c:v>
                </c:pt>
                <c:pt idx="60">
                  <c:v>1223</c:v>
                </c:pt>
                <c:pt idx="61">
                  <c:v>1224</c:v>
                </c:pt>
                <c:pt idx="62">
                  <c:v>1225</c:v>
                </c:pt>
                <c:pt idx="63">
                  <c:v>1226</c:v>
                </c:pt>
                <c:pt idx="64">
                  <c:v>1227</c:v>
                </c:pt>
                <c:pt idx="65">
                  <c:v>1228</c:v>
                </c:pt>
                <c:pt idx="66">
                  <c:v>1229</c:v>
                </c:pt>
                <c:pt idx="67">
                  <c:v>1230</c:v>
                </c:pt>
                <c:pt idx="68">
                  <c:v>1231</c:v>
                </c:pt>
                <c:pt idx="69">
                  <c:v>1232</c:v>
                </c:pt>
                <c:pt idx="70">
                  <c:v>1233</c:v>
                </c:pt>
                <c:pt idx="71">
                  <c:v>1234</c:v>
                </c:pt>
                <c:pt idx="72">
                  <c:v>1235</c:v>
                </c:pt>
                <c:pt idx="73">
                  <c:v>1236</c:v>
                </c:pt>
                <c:pt idx="74">
                  <c:v>1237</c:v>
                </c:pt>
                <c:pt idx="75">
                  <c:v>1238</c:v>
                </c:pt>
                <c:pt idx="76">
                  <c:v>1239</c:v>
                </c:pt>
                <c:pt idx="77">
                  <c:v>1240</c:v>
                </c:pt>
                <c:pt idx="78">
                  <c:v>1241</c:v>
                </c:pt>
                <c:pt idx="79">
                  <c:v>1242</c:v>
                </c:pt>
                <c:pt idx="80">
                  <c:v>1243</c:v>
                </c:pt>
                <c:pt idx="81">
                  <c:v>1244</c:v>
                </c:pt>
                <c:pt idx="82">
                  <c:v>1245</c:v>
                </c:pt>
                <c:pt idx="83">
                  <c:v>1246</c:v>
                </c:pt>
                <c:pt idx="84">
                  <c:v>1247</c:v>
                </c:pt>
                <c:pt idx="85">
                  <c:v>1248</c:v>
                </c:pt>
                <c:pt idx="86">
                  <c:v>1249</c:v>
                </c:pt>
                <c:pt idx="87">
                  <c:v>1250</c:v>
                </c:pt>
                <c:pt idx="88">
                  <c:v>1251</c:v>
                </c:pt>
                <c:pt idx="89">
                  <c:v>1252</c:v>
                </c:pt>
                <c:pt idx="90">
                  <c:v>1253</c:v>
                </c:pt>
                <c:pt idx="91">
                  <c:v>1254</c:v>
                </c:pt>
                <c:pt idx="92">
                  <c:v>1255</c:v>
                </c:pt>
                <c:pt idx="93">
                  <c:v>1256</c:v>
                </c:pt>
                <c:pt idx="94">
                  <c:v>1257</c:v>
                </c:pt>
                <c:pt idx="95">
                  <c:v>1258</c:v>
                </c:pt>
                <c:pt idx="96">
                  <c:v>1259</c:v>
                </c:pt>
                <c:pt idx="97">
                  <c:v>1260</c:v>
                </c:pt>
                <c:pt idx="98">
                  <c:v>1261</c:v>
                </c:pt>
                <c:pt idx="99">
                  <c:v>1262</c:v>
                </c:pt>
                <c:pt idx="100">
                  <c:v>1263</c:v>
                </c:pt>
                <c:pt idx="101">
                  <c:v>1264</c:v>
                </c:pt>
                <c:pt idx="102">
                  <c:v>1265</c:v>
                </c:pt>
                <c:pt idx="103">
                  <c:v>1266</c:v>
                </c:pt>
                <c:pt idx="104">
                  <c:v>1267</c:v>
                </c:pt>
                <c:pt idx="105">
                  <c:v>1268</c:v>
                </c:pt>
                <c:pt idx="106">
                  <c:v>1269</c:v>
                </c:pt>
                <c:pt idx="107">
                  <c:v>1270</c:v>
                </c:pt>
                <c:pt idx="108">
                  <c:v>1271</c:v>
                </c:pt>
                <c:pt idx="109">
                  <c:v>1272</c:v>
                </c:pt>
                <c:pt idx="110">
                  <c:v>1273</c:v>
                </c:pt>
                <c:pt idx="111">
                  <c:v>1274</c:v>
                </c:pt>
                <c:pt idx="112">
                  <c:v>1275</c:v>
                </c:pt>
                <c:pt idx="113">
                  <c:v>1276</c:v>
                </c:pt>
                <c:pt idx="114">
                  <c:v>1277</c:v>
                </c:pt>
                <c:pt idx="115">
                  <c:v>1278</c:v>
                </c:pt>
                <c:pt idx="116">
                  <c:v>1279</c:v>
                </c:pt>
                <c:pt idx="117">
                  <c:v>1280</c:v>
                </c:pt>
                <c:pt idx="118">
                  <c:v>1281</c:v>
                </c:pt>
                <c:pt idx="119">
                  <c:v>1282</c:v>
                </c:pt>
                <c:pt idx="120">
                  <c:v>1283</c:v>
                </c:pt>
                <c:pt idx="121">
                  <c:v>1284</c:v>
                </c:pt>
                <c:pt idx="122">
                  <c:v>1285</c:v>
                </c:pt>
                <c:pt idx="123">
                  <c:v>1286</c:v>
                </c:pt>
                <c:pt idx="124">
                  <c:v>1287</c:v>
                </c:pt>
                <c:pt idx="125">
                  <c:v>1288</c:v>
                </c:pt>
                <c:pt idx="126">
                  <c:v>1289</c:v>
                </c:pt>
                <c:pt idx="127">
                  <c:v>1290</c:v>
                </c:pt>
                <c:pt idx="128">
                  <c:v>1291</c:v>
                </c:pt>
                <c:pt idx="129">
                  <c:v>1292</c:v>
                </c:pt>
                <c:pt idx="130">
                  <c:v>1293</c:v>
                </c:pt>
                <c:pt idx="131">
                  <c:v>1294</c:v>
                </c:pt>
                <c:pt idx="132">
                  <c:v>1295</c:v>
                </c:pt>
                <c:pt idx="133">
                  <c:v>1296</c:v>
                </c:pt>
                <c:pt idx="134">
                  <c:v>1297</c:v>
                </c:pt>
                <c:pt idx="135">
                  <c:v>1298</c:v>
                </c:pt>
                <c:pt idx="136">
                  <c:v>1299</c:v>
                </c:pt>
                <c:pt idx="137">
                  <c:v>1300</c:v>
                </c:pt>
                <c:pt idx="138">
                  <c:v>1301</c:v>
                </c:pt>
                <c:pt idx="139">
                  <c:v>1302</c:v>
                </c:pt>
                <c:pt idx="140">
                  <c:v>1303</c:v>
                </c:pt>
                <c:pt idx="141">
                  <c:v>1304</c:v>
                </c:pt>
                <c:pt idx="142">
                  <c:v>1305</c:v>
                </c:pt>
                <c:pt idx="143">
                  <c:v>1306</c:v>
                </c:pt>
                <c:pt idx="144">
                  <c:v>1307</c:v>
                </c:pt>
                <c:pt idx="145">
                  <c:v>1308</c:v>
                </c:pt>
                <c:pt idx="146">
                  <c:v>1309</c:v>
                </c:pt>
                <c:pt idx="147">
                  <c:v>1310</c:v>
                </c:pt>
                <c:pt idx="148">
                  <c:v>1311</c:v>
                </c:pt>
                <c:pt idx="149">
                  <c:v>1312</c:v>
                </c:pt>
                <c:pt idx="150">
                  <c:v>1313</c:v>
                </c:pt>
                <c:pt idx="151">
                  <c:v>1314</c:v>
                </c:pt>
                <c:pt idx="152">
                  <c:v>1315</c:v>
                </c:pt>
                <c:pt idx="153">
                  <c:v>1316</c:v>
                </c:pt>
                <c:pt idx="154">
                  <c:v>1317</c:v>
                </c:pt>
                <c:pt idx="155">
                  <c:v>1318</c:v>
                </c:pt>
                <c:pt idx="156">
                  <c:v>1319</c:v>
                </c:pt>
                <c:pt idx="157">
                  <c:v>1320</c:v>
                </c:pt>
                <c:pt idx="158">
                  <c:v>1321</c:v>
                </c:pt>
                <c:pt idx="159">
                  <c:v>1322</c:v>
                </c:pt>
                <c:pt idx="160">
                  <c:v>1323</c:v>
                </c:pt>
                <c:pt idx="161">
                  <c:v>1324</c:v>
                </c:pt>
                <c:pt idx="162">
                  <c:v>1325</c:v>
                </c:pt>
                <c:pt idx="163">
                  <c:v>1326</c:v>
                </c:pt>
                <c:pt idx="164">
                  <c:v>1327</c:v>
                </c:pt>
                <c:pt idx="165">
                  <c:v>1328</c:v>
                </c:pt>
                <c:pt idx="166">
                  <c:v>1329</c:v>
                </c:pt>
                <c:pt idx="167">
                  <c:v>1330</c:v>
                </c:pt>
                <c:pt idx="168">
                  <c:v>1331</c:v>
                </c:pt>
                <c:pt idx="169">
                  <c:v>1332</c:v>
                </c:pt>
                <c:pt idx="170">
                  <c:v>1333</c:v>
                </c:pt>
                <c:pt idx="171">
                  <c:v>1334</c:v>
                </c:pt>
                <c:pt idx="172">
                  <c:v>1335</c:v>
                </c:pt>
                <c:pt idx="173">
                  <c:v>1336</c:v>
                </c:pt>
                <c:pt idx="174">
                  <c:v>1337</c:v>
                </c:pt>
                <c:pt idx="175">
                  <c:v>1338</c:v>
                </c:pt>
                <c:pt idx="176">
                  <c:v>1339</c:v>
                </c:pt>
                <c:pt idx="177">
                  <c:v>1340</c:v>
                </c:pt>
                <c:pt idx="178">
                  <c:v>1341</c:v>
                </c:pt>
                <c:pt idx="179">
                  <c:v>1342</c:v>
                </c:pt>
                <c:pt idx="180">
                  <c:v>1343</c:v>
                </c:pt>
                <c:pt idx="181">
                  <c:v>1344</c:v>
                </c:pt>
                <c:pt idx="182">
                  <c:v>1345</c:v>
                </c:pt>
                <c:pt idx="183">
                  <c:v>1346</c:v>
                </c:pt>
                <c:pt idx="184">
                  <c:v>1347</c:v>
                </c:pt>
                <c:pt idx="185">
                  <c:v>1348</c:v>
                </c:pt>
                <c:pt idx="186">
                  <c:v>1349</c:v>
                </c:pt>
                <c:pt idx="187">
                  <c:v>1350</c:v>
                </c:pt>
                <c:pt idx="188">
                  <c:v>1351</c:v>
                </c:pt>
                <c:pt idx="189">
                  <c:v>1352</c:v>
                </c:pt>
                <c:pt idx="190">
                  <c:v>1353</c:v>
                </c:pt>
                <c:pt idx="191">
                  <c:v>1354</c:v>
                </c:pt>
                <c:pt idx="192">
                  <c:v>1355</c:v>
                </c:pt>
                <c:pt idx="193">
                  <c:v>1356</c:v>
                </c:pt>
                <c:pt idx="194">
                  <c:v>1357</c:v>
                </c:pt>
                <c:pt idx="195">
                  <c:v>1358</c:v>
                </c:pt>
                <c:pt idx="196">
                  <c:v>1359</c:v>
                </c:pt>
                <c:pt idx="197">
                  <c:v>1360</c:v>
                </c:pt>
                <c:pt idx="198">
                  <c:v>1361</c:v>
                </c:pt>
                <c:pt idx="199">
                  <c:v>1362</c:v>
                </c:pt>
                <c:pt idx="200">
                  <c:v>1363</c:v>
                </c:pt>
                <c:pt idx="201">
                  <c:v>1364</c:v>
                </c:pt>
                <c:pt idx="202">
                  <c:v>1365</c:v>
                </c:pt>
                <c:pt idx="203">
                  <c:v>1366</c:v>
                </c:pt>
                <c:pt idx="204">
                  <c:v>1367</c:v>
                </c:pt>
                <c:pt idx="205">
                  <c:v>1368</c:v>
                </c:pt>
                <c:pt idx="206">
                  <c:v>1369</c:v>
                </c:pt>
                <c:pt idx="207">
                  <c:v>1370</c:v>
                </c:pt>
                <c:pt idx="208">
                  <c:v>1371</c:v>
                </c:pt>
                <c:pt idx="209">
                  <c:v>1372</c:v>
                </c:pt>
                <c:pt idx="210">
                  <c:v>1373</c:v>
                </c:pt>
                <c:pt idx="211">
                  <c:v>1374</c:v>
                </c:pt>
                <c:pt idx="212">
                  <c:v>1375</c:v>
                </c:pt>
                <c:pt idx="213">
                  <c:v>1376</c:v>
                </c:pt>
                <c:pt idx="214">
                  <c:v>1377</c:v>
                </c:pt>
                <c:pt idx="215">
                  <c:v>1378</c:v>
                </c:pt>
                <c:pt idx="216">
                  <c:v>1379</c:v>
                </c:pt>
                <c:pt idx="217">
                  <c:v>1380</c:v>
                </c:pt>
                <c:pt idx="218">
                  <c:v>1381</c:v>
                </c:pt>
                <c:pt idx="219">
                  <c:v>1382</c:v>
                </c:pt>
                <c:pt idx="220">
                  <c:v>1383</c:v>
                </c:pt>
                <c:pt idx="221">
                  <c:v>1384</c:v>
                </c:pt>
                <c:pt idx="222">
                  <c:v>1385</c:v>
                </c:pt>
                <c:pt idx="223">
                  <c:v>1386</c:v>
                </c:pt>
                <c:pt idx="224">
                  <c:v>1387</c:v>
                </c:pt>
                <c:pt idx="225">
                  <c:v>1388</c:v>
                </c:pt>
                <c:pt idx="226">
                  <c:v>1389</c:v>
                </c:pt>
                <c:pt idx="227">
                  <c:v>1390</c:v>
                </c:pt>
                <c:pt idx="228">
                  <c:v>1391</c:v>
                </c:pt>
                <c:pt idx="229">
                  <c:v>1392</c:v>
                </c:pt>
                <c:pt idx="230">
                  <c:v>1393</c:v>
                </c:pt>
                <c:pt idx="231">
                  <c:v>1394</c:v>
                </c:pt>
                <c:pt idx="232">
                  <c:v>1395</c:v>
                </c:pt>
                <c:pt idx="233">
                  <c:v>1396</c:v>
                </c:pt>
                <c:pt idx="234">
                  <c:v>1397</c:v>
                </c:pt>
                <c:pt idx="235">
                  <c:v>1398</c:v>
                </c:pt>
                <c:pt idx="236">
                  <c:v>1399</c:v>
                </c:pt>
                <c:pt idx="237">
                  <c:v>1400</c:v>
                </c:pt>
                <c:pt idx="238">
                  <c:v>1401</c:v>
                </c:pt>
                <c:pt idx="239">
                  <c:v>1402</c:v>
                </c:pt>
                <c:pt idx="240">
                  <c:v>1403</c:v>
                </c:pt>
                <c:pt idx="241">
                  <c:v>1404</c:v>
                </c:pt>
                <c:pt idx="242">
                  <c:v>1405</c:v>
                </c:pt>
                <c:pt idx="243">
                  <c:v>1406</c:v>
                </c:pt>
                <c:pt idx="244">
                  <c:v>1407</c:v>
                </c:pt>
                <c:pt idx="245">
                  <c:v>1408</c:v>
                </c:pt>
                <c:pt idx="246">
                  <c:v>1409</c:v>
                </c:pt>
                <c:pt idx="247">
                  <c:v>1410</c:v>
                </c:pt>
                <c:pt idx="248">
                  <c:v>1411</c:v>
                </c:pt>
                <c:pt idx="249">
                  <c:v>1412</c:v>
                </c:pt>
                <c:pt idx="250">
                  <c:v>1413</c:v>
                </c:pt>
                <c:pt idx="251">
                  <c:v>1414</c:v>
                </c:pt>
                <c:pt idx="252">
                  <c:v>1415</c:v>
                </c:pt>
                <c:pt idx="253">
                  <c:v>1416</c:v>
                </c:pt>
                <c:pt idx="254">
                  <c:v>1417</c:v>
                </c:pt>
                <c:pt idx="255">
                  <c:v>1418</c:v>
                </c:pt>
                <c:pt idx="256">
                  <c:v>1419</c:v>
                </c:pt>
                <c:pt idx="257">
                  <c:v>1420</c:v>
                </c:pt>
                <c:pt idx="258">
                  <c:v>1421</c:v>
                </c:pt>
                <c:pt idx="259">
                  <c:v>1422</c:v>
                </c:pt>
                <c:pt idx="260">
                  <c:v>1423</c:v>
                </c:pt>
                <c:pt idx="261">
                  <c:v>1424</c:v>
                </c:pt>
                <c:pt idx="262">
                  <c:v>1425</c:v>
                </c:pt>
                <c:pt idx="263">
                  <c:v>1426</c:v>
                </c:pt>
                <c:pt idx="264">
                  <c:v>1427</c:v>
                </c:pt>
                <c:pt idx="265">
                  <c:v>1428</c:v>
                </c:pt>
                <c:pt idx="266">
                  <c:v>1429</c:v>
                </c:pt>
                <c:pt idx="267">
                  <c:v>1430</c:v>
                </c:pt>
                <c:pt idx="268">
                  <c:v>1431</c:v>
                </c:pt>
                <c:pt idx="269">
                  <c:v>1432</c:v>
                </c:pt>
                <c:pt idx="270">
                  <c:v>1433</c:v>
                </c:pt>
                <c:pt idx="271">
                  <c:v>1434</c:v>
                </c:pt>
                <c:pt idx="272">
                  <c:v>1435</c:v>
                </c:pt>
                <c:pt idx="273">
                  <c:v>1436</c:v>
                </c:pt>
                <c:pt idx="274">
                  <c:v>1437</c:v>
                </c:pt>
                <c:pt idx="275">
                  <c:v>1438</c:v>
                </c:pt>
                <c:pt idx="276">
                  <c:v>1439</c:v>
                </c:pt>
                <c:pt idx="277">
                  <c:v>1440</c:v>
                </c:pt>
                <c:pt idx="278">
                  <c:v>1441</c:v>
                </c:pt>
                <c:pt idx="279">
                  <c:v>1442</c:v>
                </c:pt>
                <c:pt idx="280">
                  <c:v>1443</c:v>
                </c:pt>
                <c:pt idx="281">
                  <c:v>1444</c:v>
                </c:pt>
                <c:pt idx="282">
                  <c:v>1445</c:v>
                </c:pt>
                <c:pt idx="283">
                  <c:v>1446</c:v>
                </c:pt>
                <c:pt idx="284">
                  <c:v>1447</c:v>
                </c:pt>
                <c:pt idx="285">
                  <c:v>1448</c:v>
                </c:pt>
                <c:pt idx="286">
                  <c:v>1449</c:v>
                </c:pt>
                <c:pt idx="287">
                  <c:v>1450</c:v>
                </c:pt>
                <c:pt idx="288">
                  <c:v>1451</c:v>
                </c:pt>
                <c:pt idx="289">
                  <c:v>1452</c:v>
                </c:pt>
                <c:pt idx="290">
                  <c:v>1453</c:v>
                </c:pt>
                <c:pt idx="291">
                  <c:v>1454</c:v>
                </c:pt>
                <c:pt idx="292">
                  <c:v>1455</c:v>
                </c:pt>
                <c:pt idx="293">
                  <c:v>1456</c:v>
                </c:pt>
                <c:pt idx="294">
                  <c:v>1457</c:v>
                </c:pt>
                <c:pt idx="295">
                  <c:v>1458</c:v>
                </c:pt>
                <c:pt idx="296">
                  <c:v>1459</c:v>
                </c:pt>
                <c:pt idx="297">
                  <c:v>1460</c:v>
                </c:pt>
                <c:pt idx="298">
                  <c:v>1461</c:v>
                </c:pt>
                <c:pt idx="299">
                  <c:v>1462</c:v>
                </c:pt>
                <c:pt idx="300">
                  <c:v>1463</c:v>
                </c:pt>
                <c:pt idx="301">
                  <c:v>1464</c:v>
                </c:pt>
                <c:pt idx="302">
                  <c:v>1465</c:v>
                </c:pt>
                <c:pt idx="303">
                  <c:v>1466</c:v>
                </c:pt>
                <c:pt idx="304">
                  <c:v>1467</c:v>
                </c:pt>
                <c:pt idx="305">
                  <c:v>1468</c:v>
                </c:pt>
                <c:pt idx="306">
                  <c:v>1469</c:v>
                </c:pt>
                <c:pt idx="307">
                  <c:v>1470</c:v>
                </c:pt>
                <c:pt idx="308">
                  <c:v>1471</c:v>
                </c:pt>
                <c:pt idx="309">
                  <c:v>1472</c:v>
                </c:pt>
                <c:pt idx="310">
                  <c:v>1473</c:v>
                </c:pt>
                <c:pt idx="311">
                  <c:v>1474</c:v>
                </c:pt>
                <c:pt idx="312">
                  <c:v>1475</c:v>
                </c:pt>
                <c:pt idx="313">
                  <c:v>1476</c:v>
                </c:pt>
                <c:pt idx="314">
                  <c:v>1477</c:v>
                </c:pt>
                <c:pt idx="315">
                  <c:v>1478</c:v>
                </c:pt>
                <c:pt idx="316">
                  <c:v>1479</c:v>
                </c:pt>
                <c:pt idx="317">
                  <c:v>1480</c:v>
                </c:pt>
                <c:pt idx="318">
                  <c:v>1481</c:v>
                </c:pt>
                <c:pt idx="319">
                  <c:v>1482</c:v>
                </c:pt>
                <c:pt idx="320">
                  <c:v>1483</c:v>
                </c:pt>
                <c:pt idx="321">
                  <c:v>1484</c:v>
                </c:pt>
                <c:pt idx="322">
                  <c:v>1485</c:v>
                </c:pt>
                <c:pt idx="323">
                  <c:v>1486</c:v>
                </c:pt>
                <c:pt idx="324">
                  <c:v>1487</c:v>
                </c:pt>
                <c:pt idx="325">
                  <c:v>1488</c:v>
                </c:pt>
                <c:pt idx="326">
                  <c:v>1489</c:v>
                </c:pt>
                <c:pt idx="327">
                  <c:v>1490</c:v>
                </c:pt>
                <c:pt idx="328">
                  <c:v>1491</c:v>
                </c:pt>
                <c:pt idx="329">
                  <c:v>1492</c:v>
                </c:pt>
                <c:pt idx="330">
                  <c:v>1493</c:v>
                </c:pt>
                <c:pt idx="331">
                  <c:v>1494</c:v>
                </c:pt>
                <c:pt idx="332">
                  <c:v>1495</c:v>
                </c:pt>
                <c:pt idx="333">
                  <c:v>1496</c:v>
                </c:pt>
                <c:pt idx="334">
                  <c:v>1497</c:v>
                </c:pt>
                <c:pt idx="335">
                  <c:v>1498</c:v>
                </c:pt>
                <c:pt idx="336">
                  <c:v>1499</c:v>
                </c:pt>
                <c:pt idx="337">
                  <c:v>1500</c:v>
                </c:pt>
                <c:pt idx="338">
                  <c:v>1501</c:v>
                </c:pt>
                <c:pt idx="339">
                  <c:v>1502</c:v>
                </c:pt>
                <c:pt idx="340">
                  <c:v>1503</c:v>
                </c:pt>
                <c:pt idx="341">
                  <c:v>1504</c:v>
                </c:pt>
                <c:pt idx="342">
                  <c:v>1505</c:v>
                </c:pt>
              </c:numCache>
            </c:numRef>
          </c:xVal>
          <c:yVal>
            <c:numRef>
              <c:f>Graph!$D$1165:$D$1505</c:f>
              <c:numCache>
                <c:formatCode>General</c:formatCode>
                <c:ptCount val="341"/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92-4E95-BD6F-B45BA0769F1D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Graph!$A$1164:$A$1506</c:f>
              <c:numCache>
                <c:formatCode>General</c:formatCode>
                <c:ptCount val="343"/>
                <c:pt idx="0">
                  <c:v>1163</c:v>
                </c:pt>
                <c:pt idx="1">
                  <c:v>1164</c:v>
                </c:pt>
                <c:pt idx="2">
                  <c:v>1165</c:v>
                </c:pt>
                <c:pt idx="3">
                  <c:v>1166</c:v>
                </c:pt>
                <c:pt idx="4">
                  <c:v>1167</c:v>
                </c:pt>
                <c:pt idx="5">
                  <c:v>1168</c:v>
                </c:pt>
                <c:pt idx="6">
                  <c:v>1169</c:v>
                </c:pt>
                <c:pt idx="7">
                  <c:v>1170</c:v>
                </c:pt>
                <c:pt idx="8">
                  <c:v>1171</c:v>
                </c:pt>
                <c:pt idx="9">
                  <c:v>1172</c:v>
                </c:pt>
                <c:pt idx="10">
                  <c:v>1173</c:v>
                </c:pt>
                <c:pt idx="11">
                  <c:v>1174</c:v>
                </c:pt>
                <c:pt idx="12">
                  <c:v>1175</c:v>
                </c:pt>
                <c:pt idx="13">
                  <c:v>1176</c:v>
                </c:pt>
                <c:pt idx="14">
                  <c:v>1177</c:v>
                </c:pt>
                <c:pt idx="15">
                  <c:v>1178</c:v>
                </c:pt>
                <c:pt idx="16">
                  <c:v>1179</c:v>
                </c:pt>
                <c:pt idx="17">
                  <c:v>1180</c:v>
                </c:pt>
                <c:pt idx="18">
                  <c:v>1181</c:v>
                </c:pt>
                <c:pt idx="19">
                  <c:v>1182</c:v>
                </c:pt>
                <c:pt idx="20">
                  <c:v>1183</c:v>
                </c:pt>
                <c:pt idx="21">
                  <c:v>1184</c:v>
                </c:pt>
                <c:pt idx="22">
                  <c:v>1185</c:v>
                </c:pt>
                <c:pt idx="23">
                  <c:v>1186</c:v>
                </c:pt>
                <c:pt idx="24">
                  <c:v>1187</c:v>
                </c:pt>
                <c:pt idx="25">
                  <c:v>1188</c:v>
                </c:pt>
                <c:pt idx="26">
                  <c:v>1189</c:v>
                </c:pt>
                <c:pt idx="27">
                  <c:v>1190</c:v>
                </c:pt>
                <c:pt idx="28">
                  <c:v>1191</c:v>
                </c:pt>
                <c:pt idx="29">
                  <c:v>1192</c:v>
                </c:pt>
                <c:pt idx="30">
                  <c:v>1193</c:v>
                </c:pt>
                <c:pt idx="31">
                  <c:v>1194</c:v>
                </c:pt>
                <c:pt idx="32">
                  <c:v>1195</c:v>
                </c:pt>
                <c:pt idx="33">
                  <c:v>1196</c:v>
                </c:pt>
                <c:pt idx="34">
                  <c:v>1197</c:v>
                </c:pt>
                <c:pt idx="35">
                  <c:v>1198</c:v>
                </c:pt>
                <c:pt idx="36">
                  <c:v>1199</c:v>
                </c:pt>
                <c:pt idx="37">
                  <c:v>1200</c:v>
                </c:pt>
                <c:pt idx="38">
                  <c:v>1201</c:v>
                </c:pt>
                <c:pt idx="39">
                  <c:v>1202</c:v>
                </c:pt>
                <c:pt idx="40">
                  <c:v>1203</c:v>
                </c:pt>
                <c:pt idx="41">
                  <c:v>1204</c:v>
                </c:pt>
                <c:pt idx="42">
                  <c:v>1205</c:v>
                </c:pt>
                <c:pt idx="43">
                  <c:v>1206</c:v>
                </c:pt>
                <c:pt idx="44">
                  <c:v>1207</c:v>
                </c:pt>
                <c:pt idx="45">
                  <c:v>1208</c:v>
                </c:pt>
                <c:pt idx="46">
                  <c:v>1209</c:v>
                </c:pt>
                <c:pt idx="47">
                  <c:v>1210</c:v>
                </c:pt>
                <c:pt idx="48">
                  <c:v>1211</c:v>
                </c:pt>
                <c:pt idx="49">
                  <c:v>1212</c:v>
                </c:pt>
                <c:pt idx="50">
                  <c:v>1213</c:v>
                </c:pt>
                <c:pt idx="51">
                  <c:v>1214</c:v>
                </c:pt>
                <c:pt idx="52">
                  <c:v>1215</c:v>
                </c:pt>
                <c:pt idx="53">
                  <c:v>1216</c:v>
                </c:pt>
                <c:pt idx="54">
                  <c:v>1217</c:v>
                </c:pt>
                <c:pt idx="55">
                  <c:v>1218</c:v>
                </c:pt>
                <c:pt idx="56">
                  <c:v>1219</c:v>
                </c:pt>
                <c:pt idx="57">
                  <c:v>1220</c:v>
                </c:pt>
                <c:pt idx="58">
                  <c:v>1221</c:v>
                </c:pt>
                <c:pt idx="59">
                  <c:v>1222</c:v>
                </c:pt>
                <c:pt idx="60">
                  <c:v>1223</c:v>
                </c:pt>
                <c:pt idx="61">
                  <c:v>1224</c:v>
                </c:pt>
                <c:pt idx="62">
                  <c:v>1225</c:v>
                </c:pt>
                <c:pt idx="63">
                  <c:v>1226</c:v>
                </c:pt>
                <c:pt idx="64">
                  <c:v>1227</c:v>
                </c:pt>
                <c:pt idx="65">
                  <c:v>1228</c:v>
                </c:pt>
                <c:pt idx="66">
                  <c:v>1229</c:v>
                </c:pt>
                <c:pt idx="67">
                  <c:v>1230</c:v>
                </c:pt>
                <c:pt idx="68">
                  <c:v>1231</c:v>
                </c:pt>
                <c:pt idx="69">
                  <c:v>1232</c:v>
                </c:pt>
                <c:pt idx="70">
                  <c:v>1233</c:v>
                </c:pt>
                <c:pt idx="71">
                  <c:v>1234</c:v>
                </c:pt>
                <c:pt idx="72">
                  <c:v>1235</c:v>
                </c:pt>
                <c:pt idx="73">
                  <c:v>1236</c:v>
                </c:pt>
                <c:pt idx="74">
                  <c:v>1237</c:v>
                </c:pt>
                <c:pt idx="75">
                  <c:v>1238</c:v>
                </c:pt>
                <c:pt idx="76">
                  <c:v>1239</c:v>
                </c:pt>
                <c:pt idx="77">
                  <c:v>1240</c:v>
                </c:pt>
                <c:pt idx="78">
                  <c:v>1241</c:v>
                </c:pt>
                <c:pt idx="79">
                  <c:v>1242</c:v>
                </c:pt>
                <c:pt idx="80">
                  <c:v>1243</c:v>
                </c:pt>
                <c:pt idx="81">
                  <c:v>1244</c:v>
                </c:pt>
                <c:pt idx="82">
                  <c:v>1245</c:v>
                </c:pt>
                <c:pt idx="83">
                  <c:v>1246</c:v>
                </c:pt>
                <c:pt idx="84">
                  <c:v>1247</c:v>
                </c:pt>
                <c:pt idx="85">
                  <c:v>1248</c:v>
                </c:pt>
                <c:pt idx="86">
                  <c:v>1249</c:v>
                </c:pt>
                <c:pt idx="87">
                  <c:v>1250</c:v>
                </c:pt>
                <c:pt idx="88">
                  <c:v>1251</c:v>
                </c:pt>
                <c:pt idx="89">
                  <c:v>1252</c:v>
                </c:pt>
                <c:pt idx="90">
                  <c:v>1253</c:v>
                </c:pt>
                <c:pt idx="91">
                  <c:v>1254</c:v>
                </c:pt>
                <c:pt idx="92">
                  <c:v>1255</c:v>
                </c:pt>
                <c:pt idx="93">
                  <c:v>1256</c:v>
                </c:pt>
                <c:pt idx="94">
                  <c:v>1257</c:v>
                </c:pt>
                <c:pt idx="95">
                  <c:v>1258</c:v>
                </c:pt>
                <c:pt idx="96">
                  <c:v>1259</c:v>
                </c:pt>
                <c:pt idx="97">
                  <c:v>1260</c:v>
                </c:pt>
                <c:pt idx="98">
                  <c:v>1261</c:v>
                </c:pt>
                <c:pt idx="99">
                  <c:v>1262</c:v>
                </c:pt>
                <c:pt idx="100">
                  <c:v>1263</c:v>
                </c:pt>
                <c:pt idx="101">
                  <c:v>1264</c:v>
                </c:pt>
                <c:pt idx="102">
                  <c:v>1265</c:v>
                </c:pt>
                <c:pt idx="103">
                  <c:v>1266</c:v>
                </c:pt>
                <c:pt idx="104">
                  <c:v>1267</c:v>
                </c:pt>
                <c:pt idx="105">
                  <c:v>1268</c:v>
                </c:pt>
                <c:pt idx="106">
                  <c:v>1269</c:v>
                </c:pt>
                <c:pt idx="107">
                  <c:v>1270</c:v>
                </c:pt>
                <c:pt idx="108">
                  <c:v>1271</c:v>
                </c:pt>
                <c:pt idx="109">
                  <c:v>1272</c:v>
                </c:pt>
                <c:pt idx="110">
                  <c:v>1273</c:v>
                </c:pt>
                <c:pt idx="111">
                  <c:v>1274</c:v>
                </c:pt>
                <c:pt idx="112">
                  <c:v>1275</c:v>
                </c:pt>
                <c:pt idx="113">
                  <c:v>1276</c:v>
                </c:pt>
                <c:pt idx="114">
                  <c:v>1277</c:v>
                </c:pt>
                <c:pt idx="115">
                  <c:v>1278</c:v>
                </c:pt>
                <c:pt idx="116">
                  <c:v>1279</c:v>
                </c:pt>
                <c:pt idx="117">
                  <c:v>1280</c:v>
                </c:pt>
                <c:pt idx="118">
                  <c:v>1281</c:v>
                </c:pt>
                <c:pt idx="119">
                  <c:v>1282</c:v>
                </c:pt>
                <c:pt idx="120">
                  <c:v>1283</c:v>
                </c:pt>
                <c:pt idx="121">
                  <c:v>1284</c:v>
                </c:pt>
                <c:pt idx="122">
                  <c:v>1285</c:v>
                </c:pt>
                <c:pt idx="123">
                  <c:v>1286</c:v>
                </c:pt>
                <c:pt idx="124">
                  <c:v>1287</c:v>
                </c:pt>
                <c:pt idx="125">
                  <c:v>1288</c:v>
                </c:pt>
                <c:pt idx="126">
                  <c:v>1289</c:v>
                </c:pt>
                <c:pt idx="127">
                  <c:v>1290</c:v>
                </c:pt>
                <c:pt idx="128">
                  <c:v>1291</c:v>
                </c:pt>
                <c:pt idx="129">
                  <c:v>1292</c:v>
                </c:pt>
                <c:pt idx="130">
                  <c:v>1293</c:v>
                </c:pt>
                <c:pt idx="131">
                  <c:v>1294</c:v>
                </c:pt>
                <c:pt idx="132">
                  <c:v>1295</c:v>
                </c:pt>
                <c:pt idx="133">
                  <c:v>1296</c:v>
                </c:pt>
                <c:pt idx="134">
                  <c:v>1297</c:v>
                </c:pt>
                <c:pt idx="135">
                  <c:v>1298</c:v>
                </c:pt>
                <c:pt idx="136">
                  <c:v>1299</c:v>
                </c:pt>
                <c:pt idx="137">
                  <c:v>1300</c:v>
                </c:pt>
                <c:pt idx="138">
                  <c:v>1301</c:v>
                </c:pt>
                <c:pt idx="139">
                  <c:v>1302</c:v>
                </c:pt>
                <c:pt idx="140">
                  <c:v>1303</c:v>
                </c:pt>
                <c:pt idx="141">
                  <c:v>1304</c:v>
                </c:pt>
                <c:pt idx="142">
                  <c:v>1305</c:v>
                </c:pt>
                <c:pt idx="143">
                  <c:v>1306</c:v>
                </c:pt>
                <c:pt idx="144">
                  <c:v>1307</c:v>
                </c:pt>
                <c:pt idx="145">
                  <c:v>1308</c:v>
                </c:pt>
                <c:pt idx="146">
                  <c:v>1309</c:v>
                </c:pt>
                <c:pt idx="147">
                  <c:v>1310</c:v>
                </c:pt>
                <c:pt idx="148">
                  <c:v>1311</c:v>
                </c:pt>
                <c:pt idx="149">
                  <c:v>1312</c:v>
                </c:pt>
                <c:pt idx="150">
                  <c:v>1313</c:v>
                </c:pt>
                <c:pt idx="151">
                  <c:v>1314</c:v>
                </c:pt>
                <c:pt idx="152">
                  <c:v>1315</c:v>
                </c:pt>
                <c:pt idx="153">
                  <c:v>1316</c:v>
                </c:pt>
                <c:pt idx="154">
                  <c:v>1317</c:v>
                </c:pt>
                <c:pt idx="155">
                  <c:v>1318</c:v>
                </c:pt>
                <c:pt idx="156">
                  <c:v>1319</c:v>
                </c:pt>
                <c:pt idx="157">
                  <c:v>1320</c:v>
                </c:pt>
                <c:pt idx="158">
                  <c:v>1321</c:v>
                </c:pt>
                <c:pt idx="159">
                  <c:v>1322</c:v>
                </c:pt>
                <c:pt idx="160">
                  <c:v>1323</c:v>
                </c:pt>
                <c:pt idx="161">
                  <c:v>1324</c:v>
                </c:pt>
                <c:pt idx="162">
                  <c:v>1325</c:v>
                </c:pt>
                <c:pt idx="163">
                  <c:v>1326</c:v>
                </c:pt>
                <c:pt idx="164">
                  <c:v>1327</c:v>
                </c:pt>
                <c:pt idx="165">
                  <c:v>1328</c:v>
                </c:pt>
                <c:pt idx="166">
                  <c:v>1329</c:v>
                </c:pt>
                <c:pt idx="167">
                  <c:v>1330</c:v>
                </c:pt>
                <c:pt idx="168">
                  <c:v>1331</c:v>
                </c:pt>
                <c:pt idx="169">
                  <c:v>1332</c:v>
                </c:pt>
                <c:pt idx="170">
                  <c:v>1333</c:v>
                </c:pt>
                <c:pt idx="171">
                  <c:v>1334</c:v>
                </c:pt>
                <c:pt idx="172">
                  <c:v>1335</c:v>
                </c:pt>
                <c:pt idx="173">
                  <c:v>1336</c:v>
                </c:pt>
                <c:pt idx="174">
                  <c:v>1337</c:v>
                </c:pt>
                <c:pt idx="175">
                  <c:v>1338</c:v>
                </c:pt>
                <c:pt idx="176">
                  <c:v>1339</c:v>
                </c:pt>
                <c:pt idx="177">
                  <c:v>1340</c:v>
                </c:pt>
                <c:pt idx="178">
                  <c:v>1341</c:v>
                </c:pt>
                <c:pt idx="179">
                  <c:v>1342</c:v>
                </c:pt>
                <c:pt idx="180">
                  <c:v>1343</c:v>
                </c:pt>
                <c:pt idx="181">
                  <c:v>1344</c:v>
                </c:pt>
                <c:pt idx="182">
                  <c:v>1345</c:v>
                </c:pt>
                <c:pt idx="183">
                  <c:v>1346</c:v>
                </c:pt>
                <c:pt idx="184">
                  <c:v>1347</c:v>
                </c:pt>
                <c:pt idx="185">
                  <c:v>1348</c:v>
                </c:pt>
                <c:pt idx="186">
                  <c:v>1349</c:v>
                </c:pt>
                <c:pt idx="187">
                  <c:v>1350</c:v>
                </c:pt>
                <c:pt idx="188">
                  <c:v>1351</c:v>
                </c:pt>
                <c:pt idx="189">
                  <c:v>1352</c:v>
                </c:pt>
                <c:pt idx="190">
                  <c:v>1353</c:v>
                </c:pt>
                <c:pt idx="191">
                  <c:v>1354</c:v>
                </c:pt>
                <c:pt idx="192">
                  <c:v>1355</c:v>
                </c:pt>
                <c:pt idx="193">
                  <c:v>1356</c:v>
                </c:pt>
                <c:pt idx="194">
                  <c:v>1357</c:v>
                </c:pt>
                <c:pt idx="195">
                  <c:v>1358</c:v>
                </c:pt>
                <c:pt idx="196">
                  <c:v>1359</c:v>
                </c:pt>
                <c:pt idx="197">
                  <c:v>1360</c:v>
                </c:pt>
                <c:pt idx="198">
                  <c:v>1361</c:v>
                </c:pt>
                <c:pt idx="199">
                  <c:v>1362</c:v>
                </c:pt>
                <c:pt idx="200">
                  <c:v>1363</c:v>
                </c:pt>
                <c:pt idx="201">
                  <c:v>1364</c:v>
                </c:pt>
                <c:pt idx="202">
                  <c:v>1365</c:v>
                </c:pt>
                <c:pt idx="203">
                  <c:v>1366</c:v>
                </c:pt>
                <c:pt idx="204">
                  <c:v>1367</c:v>
                </c:pt>
                <c:pt idx="205">
                  <c:v>1368</c:v>
                </c:pt>
                <c:pt idx="206">
                  <c:v>1369</c:v>
                </c:pt>
                <c:pt idx="207">
                  <c:v>1370</c:v>
                </c:pt>
                <c:pt idx="208">
                  <c:v>1371</c:v>
                </c:pt>
                <c:pt idx="209">
                  <c:v>1372</c:v>
                </c:pt>
                <c:pt idx="210">
                  <c:v>1373</c:v>
                </c:pt>
                <c:pt idx="211">
                  <c:v>1374</c:v>
                </c:pt>
                <c:pt idx="212">
                  <c:v>1375</c:v>
                </c:pt>
                <c:pt idx="213">
                  <c:v>1376</c:v>
                </c:pt>
                <c:pt idx="214">
                  <c:v>1377</c:v>
                </c:pt>
                <c:pt idx="215">
                  <c:v>1378</c:v>
                </c:pt>
                <c:pt idx="216">
                  <c:v>1379</c:v>
                </c:pt>
                <c:pt idx="217">
                  <c:v>1380</c:v>
                </c:pt>
                <c:pt idx="218">
                  <c:v>1381</c:v>
                </c:pt>
                <c:pt idx="219">
                  <c:v>1382</c:v>
                </c:pt>
                <c:pt idx="220">
                  <c:v>1383</c:v>
                </c:pt>
                <c:pt idx="221">
                  <c:v>1384</c:v>
                </c:pt>
                <c:pt idx="222">
                  <c:v>1385</c:v>
                </c:pt>
                <c:pt idx="223">
                  <c:v>1386</c:v>
                </c:pt>
                <c:pt idx="224">
                  <c:v>1387</c:v>
                </c:pt>
                <c:pt idx="225">
                  <c:v>1388</c:v>
                </c:pt>
                <c:pt idx="226">
                  <c:v>1389</c:v>
                </c:pt>
                <c:pt idx="227">
                  <c:v>1390</c:v>
                </c:pt>
                <c:pt idx="228">
                  <c:v>1391</c:v>
                </c:pt>
                <c:pt idx="229">
                  <c:v>1392</c:v>
                </c:pt>
                <c:pt idx="230">
                  <c:v>1393</c:v>
                </c:pt>
                <c:pt idx="231">
                  <c:v>1394</c:v>
                </c:pt>
                <c:pt idx="232">
                  <c:v>1395</c:v>
                </c:pt>
                <c:pt idx="233">
                  <c:v>1396</c:v>
                </c:pt>
                <c:pt idx="234">
                  <c:v>1397</c:v>
                </c:pt>
                <c:pt idx="235">
                  <c:v>1398</c:v>
                </c:pt>
                <c:pt idx="236">
                  <c:v>1399</c:v>
                </c:pt>
                <c:pt idx="237">
                  <c:v>1400</c:v>
                </c:pt>
                <c:pt idx="238">
                  <c:v>1401</c:v>
                </c:pt>
                <c:pt idx="239">
                  <c:v>1402</c:v>
                </c:pt>
                <c:pt idx="240">
                  <c:v>1403</c:v>
                </c:pt>
                <c:pt idx="241">
                  <c:v>1404</c:v>
                </c:pt>
                <c:pt idx="242">
                  <c:v>1405</c:v>
                </c:pt>
                <c:pt idx="243">
                  <c:v>1406</c:v>
                </c:pt>
                <c:pt idx="244">
                  <c:v>1407</c:v>
                </c:pt>
                <c:pt idx="245">
                  <c:v>1408</c:v>
                </c:pt>
                <c:pt idx="246">
                  <c:v>1409</c:v>
                </c:pt>
                <c:pt idx="247">
                  <c:v>1410</c:v>
                </c:pt>
                <c:pt idx="248">
                  <c:v>1411</c:v>
                </c:pt>
                <c:pt idx="249">
                  <c:v>1412</c:v>
                </c:pt>
                <c:pt idx="250">
                  <c:v>1413</c:v>
                </c:pt>
                <c:pt idx="251">
                  <c:v>1414</c:v>
                </c:pt>
                <c:pt idx="252">
                  <c:v>1415</c:v>
                </c:pt>
                <c:pt idx="253">
                  <c:v>1416</c:v>
                </c:pt>
                <c:pt idx="254">
                  <c:v>1417</c:v>
                </c:pt>
                <c:pt idx="255">
                  <c:v>1418</c:v>
                </c:pt>
                <c:pt idx="256">
                  <c:v>1419</c:v>
                </c:pt>
                <c:pt idx="257">
                  <c:v>1420</c:v>
                </c:pt>
                <c:pt idx="258">
                  <c:v>1421</c:v>
                </c:pt>
                <c:pt idx="259">
                  <c:v>1422</c:v>
                </c:pt>
                <c:pt idx="260">
                  <c:v>1423</c:v>
                </c:pt>
                <c:pt idx="261">
                  <c:v>1424</c:v>
                </c:pt>
                <c:pt idx="262">
                  <c:v>1425</c:v>
                </c:pt>
                <c:pt idx="263">
                  <c:v>1426</c:v>
                </c:pt>
                <c:pt idx="264">
                  <c:v>1427</c:v>
                </c:pt>
                <c:pt idx="265">
                  <c:v>1428</c:v>
                </c:pt>
                <c:pt idx="266">
                  <c:v>1429</c:v>
                </c:pt>
                <c:pt idx="267">
                  <c:v>1430</c:v>
                </c:pt>
                <c:pt idx="268">
                  <c:v>1431</c:v>
                </c:pt>
                <c:pt idx="269">
                  <c:v>1432</c:v>
                </c:pt>
                <c:pt idx="270">
                  <c:v>1433</c:v>
                </c:pt>
                <c:pt idx="271">
                  <c:v>1434</c:v>
                </c:pt>
                <c:pt idx="272">
                  <c:v>1435</c:v>
                </c:pt>
                <c:pt idx="273">
                  <c:v>1436</c:v>
                </c:pt>
                <c:pt idx="274">
                  <c:v>1437</c:v>
                </c:pt>
                <c:pt idx="275">
                  <c:v>1438</c:v>
                </c:pt>
                <c:pt idx="276">
                  <c:v>1439</c:v>
                </c:pt>
                <c:pt idx="277">
                  <c:v>1440</c:v>
                </c:pt>
                <c:pt idx="278">
                  <c:v>1441</c:v>
                </c:pt>
                <c:pt idx="279">
                  <c:v>1442</c:v>
                </c:pt>
                <c:pt idx="280">
                  <c:v>1443</c:v>
                </c:pt>
                <c:pt idx="281">
                  <c:v>1444</c:v>
                </c:pt>
                <c:pt idx="282">
                  <c:v>1445</c:v>
                </c:pt>
                <c:pt idx="283">
                  <c:v>1446</c:v>
                </c:pt>
                <c:pt idx="284">
                  <c:v>1447</c:v>
                </c:pt>
                <c:pt idx="285">
                  <c:v>1448</c:v>
                </c:pt>
                <c:pt idx="286">
                  <c:v>1449</c:v>
                </c:pt>
                <c:pt idx="287">
                  <c:v>1450</c:v>
                </c:pt>
                <c:pt idx="288">
                  <c:v>1451</c:v>
                </c:pt>
                <c:pt idx="289">
                  <c:v>1452</c:v>
                </c:pt>
                <c:pt idx="290">
                  <c:v>1453</c:v>
                </c:pt>
                <c:pt idx="291">
                  <c:v>1454</c:v>
                </c:pt>
                <c:pt idx="292">
                  <c:v>1455</c:v>
                </c:pt>
                <c:pt idx="293">
                  <c:v>1456</c:v>
                </c:pt>
                <c:pt idx="294">
                  <c:v>1457</c:v>
                </c:pt>
                <c:pt idx="295">
                  <c:v>1458</c:v>
                </c:pt>
                <c:pt idx="296">
                  <c:v>1459</c:v>
                </c:pt>
                <c:pt idx="297">
                  <c:v>1460</c:v>
                </c:pt>
                <c:pt idx="298">
                  <c:v>1461</c:v>
                </c:pt>
                <c:pt idx="299">
                  <c:v>1462</c:v>
                </c:pt>
                <c:pt idx="300">
                  <c:v>1463</c:v>
                </c:pt>
                <c:pt idx="301">
                  <c:v>1464</c:v>
                </c:pt>
                <c:pt idx="302">
                  <c:v>1465</c:v>
                </c:pt>
                <c:pt idx="303">
                  <c:v>1466</c:v>
                </c:pt>
                <c:pt idx="304">
                  <c:v>1467</c:v>
                </c:pt>
                <c:pt idx="305">
                  <c:v>1468</c:v>
                </c:pt>
                <c:pt idx="306">
                  <c:v>1469</c:v>
                </c:pt>
                <c:pt idx="307">
                  <c:v>1470</c:v>
                </c:pt>
                <c:pt idx="308">
                  <c:v>1471</c:v>
                </c:pt>
                <c:pt idx="309">
                  <c:v>1472</c:v>
                </c:pt>
                <c:pt idx="310">
                  <c:v>1473</c:v>
                </c:pt>
                <c:pt idx="311">
                  <c:v>1474</c:v>
                </c:pt>
                <c:pt idx="312">
                  <c:v>1475</c:v>
                </c:pt>
                <c:pt idx="313">
                  <c:v>1476</c:v>
                </c:pt>
                <c:pt idx="314">
                  <c:v>1477</c:v>
                </c:pt>
                <c:pt idx="315">
                  <c:v>1478</c:v>
                </c:pt>
                <c:pt idx="316">
                  <c:v>1479</c:v>
                </c:pt>
                <c:pt idx="317">
                  <c:v>1480</c:v>
                </c:pt>
                <c:pt idx="318">
                  <c:v>1481</c:v>
                </c:pt>
                <c:pt idx="319">
                  <c:v>1482</c:v>
                </c:pt>
                <c:pt idx="320">
                  <c:v>1483</c:v>
                </c:pt>
                <c:pt idx="321">
                  <c:v>1484</c:v>
                </c:pt>
                <c:pt idx="322">
                  <c:v>1485</c:v>
                </c:pt>
                <c:pt idx="323">
                  <c:v>1486</c:v>
                </c:pt>
                <c:pt idx="324">
                  <c:v>1487</c:v>
                </c:pt>
                <c:pt idx="325">
                  <c:v>1488</c:v>
                </c:pt>
                <c:pt idx="326">
                  <c:v>1489</c:v>
                </c:pt>
                <c:pt idx="327">
                  <c:v>1490</c:v>
                </c:pt>
                <c:pt idx="328">
                  <c:v>1491</c:v>
                </c:pt>
                <c:pt idx="329">
                  <c:v>1492</c:v>
                </c:pt>
                <c:pt idx="330">
                  <c:v>1493</c:v>
                </c:pt>
                <c:pt idx="331">
                  <c:v>1494</c:v>
                </c:pt>
                <c:pt idx="332">
                  <c:v>1495</c:v>
                </c:pt>
                <c:pt idx="333">
                  <c:v>1496</c:v>
                </c:pt>
                <c:pt idx="334">
                  <c:v>1497</c:v>
                </c:pt>
                <c:pt idx="335">
                  <c:v>1498</c:v>
                </c:pt>
                <c:pt idx="336">
                  <c:v>1499</c:v>
                </c:pt>
                <c:pt idx="337">
                  <c:v>1500</c:v>
                </c:pt>
                <c:pt idx="338">
                  <c:v>1501</c:v>
                </c:pt>
                <c:pt idx="339">
                  <c:v>1502</c:v>
                </c:pt>
                <c:pt idx="340">
                  <c:v>1503</c:v>
                </c:pt>
                <c:pt idx="341">
                  <c:v>1504</c:v>
                </c:pt>
                <c:pt idx="342">
                  <c:v>1505</c:v>
                </c:pt>
              </c:numCache>
            </c:numRef>
          </c:xVal>
          <c:yVal>
            <c:numRef>
              <c:f>Graph!$B$1165:$B$1505</c:f>
              <c:numCache>
                <c:formatCode>General</c:formatCode>
                <c:ptCount val="3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92-4E95-BD6F-B45BA0769F1D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Graph!$A$1164:$A$1506</c:f>
              <c:numCache>
                <c:formatCode>General</c:formatCode>
                <c:ptCount val="343"/>
                <c:pt idx="0">
                  <c:v>1163</c:v>
                </c:pt>
                <c:pt idx="1">
                  <c:v>1164</c:v>
                </c:pt>
                <c:pt idx="2">
                  <c:v>1165</c:v>
                </c:pt>
                <c:pt idx="3">
                  <c:v>1166</c:v>
                </c:pt>
                <c:pt idx="4">
                  <c:v>1167</c:v>
                </c:pt>
                <c:pt idx="5">
                  <c:v>1168</c:v>
                </c:pt>
                <c:pt idx="6">
                  <c:v>1169</c:v>
                </c:pt>
                <c:pt idx="7">
                  <c:v>1170</c:v>
                </c:pt>
                <c:pt idx="8">
                  <c:v>1171</c:v>
                </c:pt>
                <c:pt idx="9">
                  <c:v>1172</c:v>
                </c:pt>
                <c:pt idx="10">
                  <c:v>1173</c:v>
                </c:pt>
                <c:pt idx="11">
                  <c:v>1174</c:v>
                </c:pt>
                <c:pt idx="12">
                  <c:v>1175</c:v>
                </c:pt>
                <c:pt idx="13">
                  <c:v>1176</c:v>
                </c:pt>
                <c:pt idx="14">
                  <c:v>1177</c:v>
                </c:pt>
                <c:pt idx="15">
                  <c:v>1178</c:v>
                </c:pt>
                <c:pt idx="16">
                  <c:v>1179</c:v>
                </c:pt>
                <c:pt idx="17">
                  <c:v>1180</c:v>
                </c:pt>
                <c:pt idx="18">
                  <c:v>1181</c:v>
                </c:pt>
                <c:pt idx="19">
                  <c:v>1182</c:v>
                </c:pt>
                <c:pt idx="20">
                  <c:v>1183</c:v>
                </c:pt>
                <c:pt idx="21">
                  <c:v>1184</c:v>
                </c:pt>
                <c:pt idx="22">
                  <c:v>1185</c:v>
                </c:pt>
                <c:pt idx="23">
                  <c:v>1186</c:v>
                </c:pt>
                <c:pt idx="24">
                  <c:v>1187</c:v>
                </c:pt>
                <c:pt idx="25">
                  <c:v>1188</c:v>
                </c:pt>
                <c:pt idx="26">
                  <c:v>1189</c:v>
                </c:pt>
                <c:pt idx="27">
                  <c:v>1190</c:v>
                </c:pt>
                <c:pt idx="28">
                  <c:v>1191</c:v>
                </c:pt>
                <c:pt idx="29">
                  <c:v>1192</c:v>
                </c:pt>
                <c:pt idx="30">
                  <c:v>1193</c:v>
                </c:pt>
                <c:pt idx="31">
                  <c:v>1194</c:v>
                </c:pt>
                <c:pt idx="32">
                  <c:v>1195</c:v>
                </c:pt>
                <c:pt idx="33">
                  <c:v>1196</c:v>
                </c:pt>
                <c:pt idx="34">
                  <c:v>1197</c:v>
                </c:pt>
                <c:pt idx="35">
                  <c:v>1198</c:v>
                </c:pt>
                <c:pt idx="36">
                  <c:v>1199</c:v>
                </c:pt>
                <c:pt idx="37">
                  <c:v>1200</c:v>
                </c:pt>
                <c:pt idx="38">
                  <c:v>1201</c:v>
                </c:pt>
                <c:pt idx="39">
                  <c:v>1202</c:v>
                </c:pt>
                <c:pt idx="40">
                  <c:v>1203</c:v>
                </c:pt>
                <c:pt idx="41">
                  <c:v>1204</c:v>
                </c:pt>
                <c:pt idx="42">
                  <c:v>1205</c:v>
                </c:pt>
                <c:pt idx="43">
                  <c:v>1206</c:v>
                </c:pt>
                <c:pt idx="44">
                  <c:v>1207</c:v>
                </c:pt>
                <c:pt idx="45">
                  <c:v>1208</c:v>
                </c:pt>
                <c:pt idx="46">
                  <c:v>1209</c:v>
                </c:pt>
                <c:pt idx="47">
                  <c:v>1210</c:v>
                </c:pt>
                <c:pt idx="48">
                  <c:v>1211</c:v>
                </c:pt>
                <c:pt idx="49">
                  <c:v>1212</c:v>
                </c:pt>
                <c:pt idx="50">
                  <c:v>1213</c:v>
                </c:pt>
                <c:pt idx="51">
                  <c:v>1214</c:v>
                </c:pt>
                <c:pt idx="52">
                  <c:v>1215</c:v>
                </c:pt>
                <c:pt idx="53">
                  <c:v>1216</c:v>
                </c:pt>
                <c:pt idx="54">
                  <c:v>1217</c:v>
                </c:pt>
                <c:pt idx="55">
                  <c:v>1218</c:v>
                </c:pt>
                <c:pt idx="56">
                  <c:v>1219</c:v>
                </c:pt>
                <c:pt idx="57">
                  <c:v>1220</c:v>
                </c:pt>
                <c:pt idx="58">
                  <c:v>1221</c:v>
                </c:pt>
                <c:pt idx="59">
                  <c:v>1222</c:v>
                </c:pt>
                <c:pt idx="60">
                  <c:v>1223</c:v>
                </c:pt>
                <c:pt idx="61">
                  <c:v>1224</c:v>
                </c:pt>
                <c:pt idx="62">
                  <c:v>1225</c:v>
                </c:pt>
                <c:pt idx="63">
                  <c:v>1226</c:v>
                </c:pt>
                <c:pt idx="64">
                  <c:v>1227</c:v>
                </c:pt>
                <c:pt idx="65">
                  <c:v>1228</c:v>
                </c:pt>
                <c:pt idx="66">
                  <c:v>1229</c:v>
                </c:pt>
                <c:pt idx="67">
                  <c:v>1230</c:v>
                </c:pt>
                <c:pt idx="68">
                  <c:v>1231</c:v>
                </c:pt>
                <c:pt idx="69">
                  <c:v>1232</c:v>
                </c:pt>
                <c:pt idx="70">
                  <c:v>1233</c:v>
                </c:pt>
                <c:pt idx="71">
                  <c:v>1234</c:v>
                </c:pt>
                <c:pt idx="72">
                  <c:v>1235</c:v>
                </c:pt>
                <c:pt idx="73">
                  <c:v>1236</c:v>
                </c:pt>
                <c:pt idx="74">
                  <c:v>1237</c:v>
                </c:pt>
                <c:pt idx="75">
                  <c:v>1238</c:v>
                </c:pt>
                <c:pt idx="76">
                  <c:v>1239</c:v>
                </c:pt>
                <c:pt idx="77">
                  <c:v>1240</c:v>
                </c:pt>
                <c:pt idx="78">
                  <c:v>1241</c:v>
                </c:pt>
                <c:pt idx="79">
                  <c:v>1242</c:v>
                </c:pt>
                <c:pt idx="80">
                  <c:v>1243</c:v>
                </c:pt>
                <c:pt idx="81">
                  <c:v>1244</c:v>
                </c:pt>
                <c:pt idx="82">
                  <c:v>1245</c:v>
                </c:pt>
                <c:pt idx="83">
                  <c:v>1246</c:v>
                </c:pt>
                <c:pt idx="84">
                  <c:v>1247</c:v>
                </c:pt>
                <c:pt idx="85">
                  <c:v>1248</c:v>
                </c:pt>
                <c:pt idx="86">
                  <c:v>1249</c:v>
                </c:pt>
                <c:pt idx="87">
                  <c:v>1250</c:v>
                </c:pt>
                <c:pt idx="88">
                  <c:v>1251</c:v>
                </c:pt>
                <c:pt idx="89">
                  <c:v>1252</c:v>
                </c:pt>
                <c:pt idx="90">
                  <c:v>1253</c:v>
                </c:pt>
                <c:pt idx="91">
                  <c:v>1254</c:v>
                </c:pt>
                <c:pt idx="92">
                  <c:v>1255</c:v>
                </c:pt>
                <c:pt idx="93">
                  <c:v>1256</c:v>
                </c:pt>
                <c:pt idx="94">
                  <c:v>1257</c:v>
                </c:pt>
                <c:pt idx="95">
                  <c:v>1258</c:v>
                </c:pt>
                <c:pt idx="96">
                  <c:v>1259</c:v>
                </c:pt>
                <c:pt idx="97">
                  <c:v>1260</c:v>
                </c:pt>
                <c:pt idx="98">
                  <c:v>1261</c:v>
                </c:pt>
                <c:pt idx="99">
                  <c:v>1262</c:v>
                </c:pt>
                <c:pt idx="100">
                  <c:v>1263</c:v>
                </c:pt>
                <c:pt idx="101">
                  <c:v>1264</c:v>
                </c:pt>
                <c:pt idx="102">
                  <c:v>1265</c:v>
                </c:pt>
                <c:pt idx="103">
                  <c:v>1266</c:v>
                </c:pt>
                <c:pt idx="104">
                  <c:v>1267</c:v>
                </c:pt>
                <c:pt idx="105">
                  <c:v>1268</c:v>
                </c:pt>
                <c:pt idx="106">
                  <c:v>1269</c:v>
                </c:pt>
                <c:pt idx="107">
                  <c:v>1270</c:v>
                </c:pt>
                <c:pt idx="108">
                  <c:v>1271</c:v>
                </c:pt>
                <c:pt idx="109">
                  <c:v>1272</c:v>
                </c:pt>
                <c:pt idx="110">
                  <c:v>1273</c:v>
                </c:pt>
                <c:pt idx="111">
                  <c:v>1274</c:v>
                </c:pt>
                <c:pt idx="112">
                  <c:v>1275</c:v>
                </c:pt>
                <c:pt idx="113">
                  <c:v>1276</c:v>
                </c:pt>
                <c:pt idx="114">
                  <c:v>1277</c:v>
                </c:pt>
                <c:pt idx="115">
                  <c:v>1278</c:v>
                </c:pt>
                <c:pt idx="116">
                  <c:v>1279</c:v>
                </c:pt>
                <c:pt idx="117">
                  <c:v>1280</c:v>
                </c:pt>
                <c:pt idx="118">
                  <c:v>1281</c:v>
                </c:pt>
                <c:pt idx="119">
                  <c:v>1282</c:v>
                </c:pt>
                <c:pt idx="120">
                  <c:v>1283</c:v>
                </c:pt>
                <c:pt idx="121">
                  <c:v>1284</c:v>
                </c:pt>
                <c:pt idx="122">
                  <c:v>1285</c:v>
                </c:pt>
                <c:pt idx="123">
                  <c:v>1286</c:v>
                </c:pt>
                <c:pt idx="124">
                  <c:v>1287</c:v>
                </c:pt>
                <c:pt idx="125">
                  <c:v>1288</c:v>
                </c:pt>
                <c:pt idx="126">
                  <c:v>1289</c:v>
                </c:pt>
                <c:pt idx="127">
                  <c:v>1290</c:v>
                </c:pt>
                <c:pt idx="128">
                  <c:v>1291</c:v>
                </c:pt>
                <c:pt idx="129">
                  <c:v>1292</c:v>
                </c:pt>
                <c:pt idx="130">
                  <c:v>1293</c:v>
                </c:pt>
                <c:pt idx="131">
                  <c:v>1294</c:v>
                </c:pt>
                <c:pt idx="132">
                  <c:v>1295</c:v>
                </c:pt>
                <c:pt idx="133">
                  <c:v>1296</c:v>
                </c:pt>
                <c:pt idx="134">
                  <c:v>1297</c:v>
                </c:pt>
                <c:pt idx="135">
                  <c:v>1298</c:v>
                </c:pt>
                <c:pt idx="136">
                  <c:v>1299</c:v>
                </c:pt>
                <c:pt idx="137">
                  <c:v>1300</c:v>
                </c:pt>
                <c:pt idx="138">
                  <c:v>1301</c:v>
                </c:pt>
                <c:pt idx="139">
                  <c:v>1302</c:v>
                </c:pt>
                <c:pt idx="140">
                  <c:v>1303</c:v>
                </c:pt>
                <c:pt idx="141">
                  <c:v>1304</c:v>
                </c:pt>
                <c:pt idx="142">
                  <c:v>1305</c:v>
                </c:pt>
                <c:pt idx="143">
                  <c:v>1306</c:v>
                </c:pt>
                <c:pt idx="144">
                  <c:v>1307</c:v>
                </c:pt>
                <c:pt idx="145">
                  <c:v>1308</c:v>
                </c:pt>
                <c:pt idx="146">
                  <c:v>1309</c:v>
                </c:pt>
                <c:pt idx="147">
                  <c:v>1310</c:v>
                </c:pt>
                <c:pt idx="148">
                  <c:v>1311</c:v>
                </c:pt>
                <c:pt idx="149">
                  <c:v>1312</c:v>
                </c:pt>
                <c:pt idx="150">
                  <c:v>1313</c:v>
                </c:pt>
                <c:pt idx="151">
                  <c:v>1314</c:v>
                </c:pt>
                <c:pt idx="152">
                  <c:v>1315</c:v>
                </c:pt>
                <c:pt idx="153">
                  <c:v>1316</c:v>
                </c:pt>
                <c:pt idx="154">
                  <c:v>1317</c:v>
                </c:pt>
                <c:pt idx="155">
                  <c:v>1318</c:v>
                </c:pt>
                <c:pt idx="156">
                  <c:v>1319</c:v>
                </c:pt>
                <c:pt idx="157">
                  <c:v>1320</c:v>
                </c:pt>
                <c:pt idx="158">
                  <c:v>1321</c:v>
                </c:pt>
                <c:pt idx="159">
                  <c:v>1322</c:v>
                </c:pt>
                <c:pt idx="160">
                  <c:v>1323</c:v>
                </c:pt>
                <c:pt idx="161">
                  <c:v>1324</c:v>
                </c:pt>
                <c:pt idx="162">
                  <c:v>1325</c:v>
                </c:pt>
                <c:pt idx="163">
                  <c:v>1326</c:v>
                </c:pt>
                <c:pt idx="164">
                  <c:v>1327</c:v>
                </c:pt>
                <c:pt idx="165">
                  <c:v>1328</c:v>
                </c:pt>
                <c:pt idx="166">
                  <c:v>1329</c:v>
                </c:pt>
                <c:pt idx="167">
                  <c:v>1330</c:v>
                </c:pt>
                <c:pt idx="168">
                  <c:v>1331</c:v>
                </c:pt>
                <c:pt idx="169">
                  <c:v>1332</c:v>
                </c:pt>
                <c:pt idx="170">
                  <c:v>1333</c:v>
                </c:pt>
                <c:pt idx="171">
                  <c:v>1334</c:v>
                </c:pt>
                <c:pt idx="172">
                  <c:v>1335</c:v>
                </c:pt>
                <c:pt idx="173">
                  <c:v>1336</c:v>
                </c:pt>
                <c:pt idx="174">
                  <c:v>1337</c:v>
                </c:pt>
                <c:pt idx="175">
                  <c:v>1338</c:v>
                </c:pt>
                <c:pt idx="176">
                  <c:v>1339</c:v>
                </c:pt>
                <c:pt idx="177">
                  <c:v>1340</c:v>
                </c:pt>
                <c:pt idx="178">
                  <c:v>1341</c:v>
                </c:pt>
                <c:pt idx="179">
                  <c:v>1342</c:v>
                </c:pt>
                <c:pt idx="180">
                  <c:v>1343</c:v>
                </c:pt>
                <c:pt idx="181">
                  <c:v>1344</c:v>
                </c:pt>
                <c:pt idx="182">
                  <c:v>1345</c:v>
                </c:pt>
                <c:pt idx="183">
                  <c:v>1346</c:v>
                </c:pt>
                <c:pt idx="184">
                  <c:v>1347</c:v>
                </c:pt>
                <c:pt idx="185">
                  <c:v>1348</c:v>
                </c:pt>
                <c:pt idx="186">
                  <c:v>1349</c:v>
                </c:pt>
                <c:pt idx="187">
                  <c:v>1350</c:v>
                </c:pt>
                <c:pt idx="188">
                  <c:v>1351</c:v>
                </c:pt>
                <c:pt idx="189">
                  <c:v>1352</c:v>
                </c:pt>
                <c:pt idx="190">
                  <c:v>1353</c:v>
                </c:pt>
                <c:pt idx="191">
                  <c:v>1354</c:v>
                </c:pt>
                <c:pt idx="192">
                  <c:v>1355</c:v>
                </c:pt>
                <c:pt idx="193">
                  <c:v>1356</c:v>
                </c:pt>
                <c:pt idx="194">
                  <c:v>1357</c:v>
                </c:pt>
                <c:pt idx="195">
                  <c:v>1358</c:v>
                </c:pt>
                <c:pt idx="196">
                  <c:v>1359</c:v>
                </c:pt>
                <c:pt idx="197">
                  <c:v>1360</c:v>
                </c:pt>
                <c:pt idx="198">
                  <c:v>1361</c:v>
                </c:pt>
                <c:pt idx="199">
                  <c:v>1362</c:v>
                </c:pt>
                <c:pt idx="200">
                  <c:v>1363</c:v>
                </c:pt>
                <c:pt idx="201">
                  <c:v>1364</c:v>
                </c:pt>
                <c:pt idx="202">
                  <c:v>1365</c:v>
                </c:pt>
                <c:pt idx="203">
                  <c:v>1366</c:v>
                </c:pt>
                <c:pt idx="204">
                  <c:v>1367</c:v>
                </c:pt>
                <c:pt idx="205">
                  <c:v>1368</c:v>
                </c:pt>
                <c:pt idx="206">
                  <c:v>1369</c:v>
                </c:pt>
                <c:pt idx="207">
                  <c:v>1370</c:v>
                </c:pt>
                <c:pt idx="208">
                  <c:v>1371</c:v>
                </c:pt>
                <c:pt idx="209">
                  <c:v>1372</c:v>
                </c:pt>
                <c:pt idx="210">
                  <c:v>1373</c:v>
                </c:pt>
                <c:pt idx="211">
                  <c:v>1374</c:v>
                </c:pt>
                <c:pt idx="212">
                  <c:v>1375</c:v>
                </c:pt>
                <c:pt idx="213">
                  <c:v>1376</c:v>
                </c:pt>
                <c:pt idx="214">
                  <c:v>1377</c:v>
                </c:pt>
                <c:pt idx="215">
                  <c:v>1378</c:v>
                </c:pt>
                <c:pt idx="216">
                  <c:v>1379</c:v>
                </c:pt>
                <c:pt idx="217">
                  <c:v>1380</c:v>
                </c:pt>
                <c:pt idx="218">
                  <c:v>1381</c:v>
                </c:pt>
                <c:pt idx="219">
                  <c:v>1382</c:v>
                </c:pt>
                <c:pt idx="220">
                  <c:v>1383</c:v>
                </c:pt>
                <c:pt idx="221">
                  <c:v>1384</c:v>
                </c:pt>
                <c:pt idx="222">
                  <c:v>1385</c:v>
                </c:pt>
                <c:pt idx="223">
                  <c:v>1386</c:v>
                </c:pt>
                <c:pt idx="224">
                  <c:v>1387</c:v>
                </c:pt>
                <c:pt idx="225">
                  <c:v>1388</c:v>
                </c:pt>
                <c:pt idx="226">
                  <c:v>1389</c:v>
                </c:pt>
                <c:pt idx="227">
                  <c:v>1390</c:v>
                </c:pt>
                <c:pt idx="228">
                  <c:v>1391</c:v>
                </c:pt>
                <c:pt idx="229">
                  <c:v>1392</c:v>
                </c:pt>
                <c:pt idx="230">
                  <c:v>1393</c:v>
                </c:pt>
                <c:pt idx="231">
                  <c:v>1394</c:v>
                </c:pt>
                <c:pt idx="232">
                  <c:v>1395</c:v>
                </c:pt>
                <c:pt idx="233">
                  <c:v>1396</c:v>
                </c:pt>
                <c:pt idx="234">
                  <c:v>1397</c:v>
                </c:pt>
                <c:pt idx="235">
                  <c:v>1398</c:v>
                </c:pt>
                <c:pt idx="236">
                  <c:v>1399</c:v>
                </c:pt>
                <c:pt idx="237">
                  <c:v>1400</c:v>
                </c:pt>
                <c:pt idx="238">
                  <c:v>1401</c:v>
                </c:pt>
                <c:pt idx="239">
                  <c:v>1402</c:v>
                </c:pt>
                <c:pt idx="240">
                  <c:v>1403</c:v>
                </c:pt>
                <c:pt idx="241">
                  <c:v>1404</c:v>
                </c:pt>
                <c:pt idx="242">
                  <c:v>1405</c:v>
                </c:pt>
                <c:pt idx="243">
                  <c:v>1406</c:v>
                </c:pt>
                <c:pt idx="244">
                  <c:v>1407</c:v>
                </c:pt>
                <c:pt idx="245">
                  <c:v>1408</c:v>
                </c:pt>
                <c:pt idx="246">
                  <c:v>1409</c:v>
                </c:pt>
                <c:pt idx="247">
                  <c:v>1410</c:v>
                </c:pt>
                <c:pt idx="248">
                  <c:v>1411</c:v>
                </c:pt>
                <c:pt idx="249">
                  <c:v>1412</c:v>
                </c:pt>
                <c:pt idx="250">
                  <c:v>1413</c:v>
                </c:pt>
                <c:pt idx="251">
                  <c:v>1414</c:v>
                </c:pt>
                <c:pt idx="252">
                  <c:v>1415</c:v>
                </c:pt>
                <c:pt idx="253">
                  <c:v>1416</c:v>
                </c:pt>
                <c:pt idx="254">
                  <c:v>1417</c:v>
                </c:pt>
                <c:pt idx="255">
                  <c:v>1418</c:v>
                </c:pt>
                <c:pt idx="256">
                  <c:v>1419</c:v>
                </c:pt>
                <c:pt idx="257">
                  <c:v>1420</c:v>
                </c:pt>
                <c:pt idx="258">
                  <c:v>1421</c:v>
                </c:pt>
                <c:pt idx="259">
                  <c:v>1422</c:v>
                </c:pt>
                <c:pt idx="260">
                  <c:v>1423</c:v>
                </c:pt>
                <c:pt idx="261">
                  <c:v>1424</c:v>
                </c:pt>
                <c:pt idx="262">
                  <c:v>1425</c:v>
                </c:pt>
                <c:pt idx="263">
                  <c:v>1426</c:v>
                </c:pt>
                <c:pt idx="264">
                  <c:v>1427</c:v>
                </c:pt>
                <c:pt idx="265">
                  <c:v>1428</c:v>
                </c:pt>
                <c:pt idx="266">
                  <c:v>1429</c:v>
                </c:pt>
                <c:pt idx="267">
                  <c:v>1430</c:v>
                </c:pt>
                <c:pt idx="268">
                  <c:v>1431</c:v>
                </c:pt>
                <c:pt idx="269">
                  <c:v>1432</c:v>
                </c:pt>
                <c:pt idx="270">
                  <c:v>1433</c:v>
                </c:pt>
                <c:pt idx="271">
                  <c:v>1434</c:v>
                </c:pt>
                <c:pt idx="272">
                  <c:v>1435</c:v>
                </c:pt>
                <c:pt idx="273">
                  <c:v>1436</c:v>
                </c:pt>
                <c:pt idx="274">
                  <c:v>1437</c:v>
                </c:pt>
                <c:pt idx="275">
                  <c:v>1438</c:v>
                </c:pt>
                <c:pt idx="276">
                  <c:v>1439</c:v>
                </c:pt>
                <c:pt idx="277">
                  <c:v>1440</c:v>
                </c:pt>
                <c:pt idx="278">
                  <c:v>1441</c:v>
                </c:pt>
                <c:pt idx="279">
                  <c:v>1442</c:v>
                </c:pt>
                <c:pt idx="280">
                  <c:v>1443</c:v>
                </c:pt>
                <c:pt idx="281">
                  <c:v>1444</c:v>
                </c:pt>
                <c:pt idx="282">
                  <c:v>1445</c:v>
                </c:pt>
                <c:pt idx="283">
                  <c:v>1446</c:v>
                </c:pt>
                <c:pt idx="284">
                  <c:v>1447</c:v>
                </c:pt>
                <c:pt idx="285">
                  <c:v>1448</c:v>
                </c:pt>
                <c:pt idx="286">
                  <c:v>1449</c:v>
                </c:pt>
                <c:pt idx="287">
                  <c:v>1450</c:v>
                </c:pt>
                <c:pt idx="288">
                  <c:v>1451</c:v>
                </c:pt>
                <c:pt idx="289">
                  <c:v>1452</c:v>
                </c:pt>
                <c:pt idx="290">
                  <c:v>1453</c:v>
                </c:pt>
                <c:pt idx="291">
                  <c:v>1454</c:v>
                </c:pt>
                <c:pt idx="292">
                  <c:v>1455</c:v>
                </c:pt>
                <c:pt idx="293">
                  <c:v>1456</c:v>
                </c:pt>
                <c:pt idx="294">
                  <c:v>1457</c:v>
                </c:pt>
                <c:pt idx="295">
                  <c:v>1458</c:v>
                </c:pt>
                <c:pt idx="296">
                  <c:v>1459</c:v>
                </c:pt>
                <c:pt idx="297">
                  <c:v>1460</c:v>
                </c:pt>
                <c:pt idx="298">
                  <c:v>1461</c:v>
                </c:pt>
                <c:pt idx="299">
                  <c:v>1462</c:v>
                </c:pt>
                <c:pt idx="300">
                  <c:v>1463</c:v>
                </c:pt>
                <c:pt idx="301">
                  <c:v>1464</c:v>
                </c:pt>
                <c:pt idx="302">
                  <c:v>1465</c:v>
                </c:pt>
                <c:pt idx="303">
                  <c:v>1466</c:v>
                </c:pt>
                <c:pt idx="304">
                  <c:v>1467</c:v>
                </c:pt>
                <c:pt idx="305">
                  <c:v>1468</c:v>
                </c:pt>
                <c:pt idx="306">
                  <c:v>1469</c:v>
                </c:pt>
                <c:pt idx="307">
                  <c:v>1470</c:v>
                </c:pt>
                <c:pt idx="308">
                  <c:v>1471</c:v>
                </c:pt>
                <c:pt idx="309">
                  <c:v>1472</c:v>
                </c:pt>
                <c:pt idx="310">
                  <c:v>1473</c:v>
                </c:pt>
                <c:pt idx="311">
                  <c:v>1474</c:v>
                </c:pt>
                <c:pt idx="312">
                  <c:v>1475</c:v>
                </c:pt>
                <c:pt idx="313">
                  <c:v>1476</c:v>
                </c:pt>
                <c:pt idx="314">
                  <c:v>1477</c:v>
                </c:pt>
                <c:pt idx="315">
                  <c:v>1478</c:v>
                </c:pt>
                <c:pt idx="316">
                  <c:v>1479</c:v>
                </c:pt>
                <c:pt idx="317">
                  <c:v>1480</c:v>
                </c:pt>
                <c:pt idx="318">
                  <c:v>1481</c:v>
                </c:pt>
                <c:pt idx="319">
                  <c:v>1482</c:v>
                </c:pt>
                <c:pt idx="320">
                  <c:v>1483</c:v>
                </c:pt>
                <c:pt idx="321">
                  <c:v>1484</c:v>
                </c:pt>
                <c:pt idx="322">
                  <c:v>1485</c:v>
                </c:pt>
                <c:pt idx="323">
                  <c:v>1486</c:v>
                </c:pt>
                <c:pt idx="324">
                  <c:v>1487</c:v>
                </c:pt>
                <c:pt idx="325">
                  <c:v>1488</c:v>
                </c:pt>
                <c:pt idx="326">
                  <c:v>1489</c:v>
                </c:pt>
                <c:pt idx="327">
                  <c:v>1490</c:v>
                </c:pt>
                <c:pt idx="328">
                  <c:v>1491</c:v>
                </c:pt>
                <c:pt idx="329">
                  <c:v>1492</c:v>
                </c:pt>
                <c:pt idx="330">
                  <c:v>1493</c:v>
                </c:pt>
                <c:pt idx="331">
                  <c:v>1494</c:v>
                </c:pt>
                <c:pt idx="332">
                  <c:v>1495</c:v>
                </c:pt>
                <c:pt idx="333">
                  <c:v>1496</c:v>
                </c:pt>
                <c:pt idx="334">
                  <c:v>1497</c:v>
                </c:pt>
                <c:pt idx="335">
                  <c:v>1498</c:v>
                </c:pt>
                <c:pt idx="336">
                  <c:v>1499</c:v>
                </c:pt>
                <c:pt idx="337">
                  <c:v>1500</c:v>
                </c:pt>
                <c:pt idx="338">
                  <c:v>1501</c:v>
                </c:pt>
                <c:pt idx="339">
                  <c:v>1502</c:v>
                </c:pt>
                <c:pt idx="340">
                  <c:v>1503</c:v>
                </c:pt>
                <c:pt idx="341">
                  <c:v>1504</c:v>
                </c:pt>
                <c:pt idx="342">
                  <c:v>1505</c:v>
                </c:pt>
              </c:numCache>
            </c:numRef>
          </c:xVal>
          <c:yVal>
            <c:numRef>
              <c:f>Graph!$C$1165:$C$1505</c:f>
              <c:numCache>
                <c:formatCode>General</c:formatCode>
                <c:ptCount val="341"/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92-4E95-BD6F-B45BA0769F1D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Graph!$A$1164:$A$1506</c:f>
              <c:numCache>
                <c:formatCode>General</c:formatCode>
                <c:ptCount val="343"/>
                <c:pt idx="0">
                  <c:v>1163</c:v>
                </c:pt>
                <c:pt idx="1">
                  <c:v>1164</c:v>
                </c:pt>
                <c:pt idx="2">
                  <c:v>1165</c:v>
                </c:pt>
                <c:pt idx="3">
                  <c:v>1166</c:v>
                </c:pt>
                <c:pt idx="4">
                  <c:v>1167</c:v>
                </c:pt>
                <c:pt idx="5">
                  <c:v>1168</c:v>
                </c:pt>
                <c:pt idx="6">
                  <c:v>1169</c:v>
                </c:pt>
                <c:pt idx="7">
                  <c:v>1170</c:v>
                </c:pt>
                <c:pt idx="8">
                  <c:v>1171</c:v>
                </c:pt>
                <c:pt idx="9">
                  <c:v>1172</c:v>
                </c:pt>
                <c:pt idx="10">
                  <c:v>1173</c:v>
                </c:pt>
                <c:pt idx="11">
                  <c:v>1174</c:v>
                </c:pt>
                <c:pt idx="12">
                  <c:v>1175</c:v>
                </c:pt>
                <c:pt idx="13">
                  <c:v>1176</c:v>
                </c:pt>
                <c:pt idx="14">
                  <c:v>1177</c:v>
                </c:pt>
                <c:pt idx="15">
                  <c:v>1178</c:v>
                </c:pt>
                <c:pt idx="16">
                  <c:v>1179</c:v>
                </c:pt>
                <c:pt idx="17">
                  <c:v>1180</c:v>
                </c:pt>
                <c:pt idx="18">
                  <c:v>1181</c:v>
                </c:pt>
                <c:pt idx="19">
                  <c:v>1182</c:v>
                </c:pt>
                <c:pt idx="20">
                  <c:v>1183</c:v>
                </c:pt>
                <c:pt idx="21">
                  <c:v>1184</c:v>
                </c:pt>
                <c:pt idx="22">
                  <c:v>1185</c:v>
                </c:pt>
                <c:pt idx="23">
                  <c:v>1186</c:v>
                </c:pt>
                <c:pt idx="24">
                  <c:v>1187</c:v>
                </c:pt>
                <c:pt idx="25">
                  <c:v>1188</c:v>
                </c:pt>
                <c:pt idx="26">
                  <c:v>1189</c:v>
                </c:pt>
                <c:pt idx="27">
                  <c:v>1190</c:v>
                </c:pt>
                <c:pt idx="28">
                  <c:v>1191</c:v>
                </c:pt>
                <c:pt idx="29">
                  <c:v>1192</c:v>
                </c:pt>
                <c:pt idx="30">
                  <c:v>1193</c:v>
                </c:pt>
                <c:pt idx="31">
                  <c:v>1194</c:v>
                </c:pt>
                <c:pt idx="32">
                  <c:v>1195</c:v>
                </c:pt>
                <c:pt idx="33">
                  <c:v>1196</c:v>
                </c:pt>
                <c:pt idx="34">
                  <c:v>1197</c:v>
                </c:pt>
                <c:pt idx="35">
                  <c:v>1198</c:v>
                </c:pt>
                <c:pt idx="36">
                  <c:v>1199</c:v>
                </c:pt>
                <c:pt idx="37">
                  <c:v>1200</c:v>
                </c:pt>
                <c:pt idx="38">
                  <c:v>1201</c:v>
                </c:pt>
                <c:pt idx="39">
                  <c:v>1202</c:v>
                </c:pt>
                <c:pt idx="40">
                  <c:v>1203</c:v>
                </c:pt>
                <c:pt idx="41">
                  <c:v>1204</c:v>
                </c:pt>
                <c:pt idx="42">
                  <c:v>1205</c:v>
                </c:pt>
                <c:pt idx="43">
                  <c:v>1206</c:v>
                </c:pt>
                <c:pt idx="44">
                  <c:v>1207</c:v>
                </c:pt>
                <c:pt idx="45">
                  <c:v>1208</c:v>
                </c:pt>
                <c:pt idx="46">
                  <c:v>1209</c:v>
                </c:pt>
                <c:pt idx="47">
                  <c:v>1210</c:v>
                </c:pt>
                <c:pt idx="48">
                  <c:v>1211</c:v>
                </c:pt>
                <c:pt idx="49">
                  <c:v>1212</c:v>
                </c:pt>
                <c:pt idx="50">
                  <c:v>1213</c:v>
                </c:pt>
                <c:pt idx="51">
                  <c:v>1214</c:v>
                </c:pt>
                <c:pt idx="52">
                  <c:v>1215</c:v>
                </c:pt>
                <c:pt idx="53">
                  <c:v>1216</c:v>
                </c:pt>
                <c:pt idx="54">
                  <c:v>1217</c:v>
                </c:pt>
                <c:pt idx="55">
                  <c:v>1218</c:v>
                </c:pt>
                <c:pt idx="56">
                  <c:v>1219</c:v>
                </c:pt>
                <c:pt idx="57">
                  <c:v>1220</c:v>
                </c:pt>
                <c:pt idx="58">
                  <c:v>1221</c:v>
                </c:pt>
                <c:pt idx="59">
                  <c:v>1222</c:v>
                </c:pt>
                <c:pt idx="60">
                  <c:v>1223</c:v>
                </c:pt>
                <c:pt idx="61">
                  <c:v>1224</c:v>
                </c:pt>
                <c:pt idx="62">
                  <c:v>1225</c:v>
                </c:pt>
                <c:pt idx="63">
                  <c:v>1226</c:v>
                </c:pt>
                <c:pt idx="64">
                  <c:v>1227</c:v>
                </c:pt>
                <c:pt idx="65">
                  <c:v>1228</c:v>
                </c:pt>
                <c:pt idx="66">
                  <c:v>1229</c:v>
                </c:pt>
                <c:pt idx="67">
                  <c:v>1230</c:v>
                </c:pt>
                <c:pt idx="68">
                  <c:v>1231</c:v>
                </c:pt>
                <c:pt idx="69">
                  <c:v>1232</c:v>
                </c:pt>
                <c:pt idx="70">
                  <c:v>1233</c:v>
                </c:pt>
                <c:pt idx="71">
                  <c:v>1234</c:v>
                </c:pt>
                <c:pt idx="72">
                  <c:v>1235</c:v>
                </c:pt>
                <c:pt idx="73">
                  <c:v>1236</c:v>
                </c:pt>
                <c:pt idx="74">
                  <c:v>1237</c:v>
                </c:pt>
                <c:pt idx="75">
                  <c:v>1238</c:v>
                </c:pt>
                <c:pt idx="76">
                  <c:v>1239</c:v>
                </c:pt>
                <c:pt idx="77">
                  <c:v>1240</c:v>
                </c:pt>
                <c:pt idx="78">
                  <c:v>1241</c:v>
                </c:pt>
                <c:pt idx="79">
                  <c:v>1242</c:v>
                </c:pt>
                <c:pt idx="80">
                  <c:v>1243</c:v>
                </c:pt>
                <c:pt idx="81">
                  <c:v>1244</c:v>
                </c:pt>
                <c:pt idx="82">
                  <c:v>1245</c:v>
                </c:pt>
                <c:pt idx="83">
                  <c:v>1246</c:v>
                </c:pt>
                <c:pt idx="84">
                  <c:v>1247</c:v>
                </c:pt>
                <c:pt idx="85">
                  <c:v>1248</c:v>
                </c:pt>
                <c:pt idx="86">
                  <c:v>1249</c:v>
                </c:pt>
                <c:pt idx="87">
                  <c:v>1250</c:v>
                </c:pt>
                <c:pt idx="88">
                  <c:v>1251</c:v>
                </c:pt>
                <c:pt idx="89">
                  <c:v>1252</c:v>
                </c:pt>
                <c:pt idx="90">
                  <c:v>1253</c:v>
                </c:pt>
                <c:pt idx="91">
                  <c:v>1254</c:v>
                </c:pt>
                <c:pt idx="92">
                  <c:v>1255</c:v>
                </c:pt>
                <c:pt idx="93">
                  <c:v>1256</c:v>
                </c:pt>
                <c:pt idx="94">
                  <c:v>1257</c:v>
                </c:pt>
                <c:pt idx="95">
                  <c:v>1258</c:v>
                </c:pt>
                <c:pt idx="96">
                  <c:v>1259</c:v>
                </c:pt>
                <c:pt idx="97">
                  <c:v>1260</c:v>
                </c:pt>
                <c:pt idx="98">
                  <c:v>1261</c:v>
                </c:pt>
                <c:pt idx="99">
                  <c:v>1262</c:v>
                </c:pt>
                <c:pt idx="100">
                  <c:v>1263</c:v>
                </c:pt>
                <c:pt idx="101">
                  <c:v>1264</c:v>
                </c:pt>
                <c:pt idx="102">
                  <c:v>1265</c:v>
                </c:pt>
                <c:pt idx="103">
                  <c:v>1266</c:v>
                </c:pt>
                <c:pt idx="104">
                  <c:v>1267</c:v>
                </c:pt>
                <c:pt idx="105">
                  <c:v>1268</c:v>
                </c:pt>
                <c:pt idx="106">
                  <c:v>1269</c:v>
                </c:pt>
                <c:pt idx="107">
                  <c:v>1270</c:v>
                </c:pt>
                <c:pt idx="108">
                  <c:v>1271</c:v>
                </c:pt>
                <c:pt idx="109">
                  <c:v>1272</c:v>
                </c:pt>
                <c:pt idx="110">
                  <c:v>1273</c:v>
                </c:pt>
                <c:pt idx="111">
                  <c:v>1274</c:v>
                </c:pt>
                <c:pt idx="112">
                  <c:v>1275</c:v>
                </c:pt>
                <c:pt idx="113">
                  <c:v>1276</c:v>
                </c:pt>
                <c:pt idx="114">
                  <c:v>1277</c:v>
                </c:pt>
                <c:pt idx="115">
                  <c:v>1278</c:v>
                </c:pt>
                <c:pt idx="116">
                  <c:v>1279</c:v>
                </c:pt>
                <c:pt idx="117">
                  <c:v>1280</c:v>
                </c:pt>
                <c:pt idx="118">
                  <c:v>1281</c:v>
                </c:pt>
                <c:pt idx="119">
                  <c:v>1282</c:v>
                </c:pt>
                <c:pt idx="120">
                  <c:v>1283</c:v>
                </c:pt>
                <c:pt idx="121">
                  <c:v>1284</c:v>
                </c:pt>
                <c:pt idx="122">
                  <c:v>1285</c:v>
                </c:pt>
                <c:pt idx="123">
                  <c:v>1286</c:v>
                </c:pt>
                <c:pt idx="124">
                  <c:v>1287</c:v>
                </c:pt>
                <c:pt idx="125">
                  <c:v>1288</c:v>
                </c:pt>
                <c:pt idx="126">
                  <c:v>1289</c:v>
                </c:pt>
                <c:pt idx="127">
                  <c:v>1290</c:v>
                </c:pt>
                <c:pt idx="128">
                  <c:v>1291</c:v>
                </c:pt>
                <c:pt idx="129">
                  <c:v>1292</c:v>
                </c:pt>
                <c:pt idx="130">
                  <c:v>1293</c:v>
                </c:pt>
                <c:pt idx="131">
                  <c:v>1294</c:v>
                </c:pt>
                <c:pt idx="132">
                  <c:v>1295</c:v>
                </c:pt>
                <c:pt idx="133">
                  <c:v>1296</c:v>
                </c:pt>
                <c:pt idx="134">
                  <c:v>1297</c:v>
                </c:pt>
                <c:pt idx="135">
                  <c:v>1298</c:v>
                </c:pt>
                <c:pt idx="136">
                  <c:v>1299</c:v>
                </c:pt>
                <c:pt idx="137">
                  <c:v>1300</c:v>
                </c:pt>
                <c:pt idx="138">
                  <c:v>1301</c:v>
                </c:pt>
                <c:pt idx="139">
                  <c:v>1302</c:v>
                </c:pt>
                <c:pt idx="140">
                  <c:v>1303</c:v>
                </c:pt>
                <c:pt idx="141">
                  <c:v>1304</c:v>
                </c:pt>
                <c:pt idx="142">
                  <c:v>1305</c:v>
                </c:pt>
                <c:pt idx="143">
                  <c:v>1306</c:v>
                </c:pt>
                <c:pt idx="144">
                  <c:v>1307</c:v>
                </c:pt>
                <c:pt idx="145">
                  <c:v>1308</c:v>
                </c:pt>
                <c:pt idx="146">
                  <c:v>1309</c:v>
                </c:pt>
                <c:pt idx="147">
                  <c:v>1310</c:v>
                </c:pt>
                <c:pt idx="148">
                  <c:v>1311</c:v>
                </c:pt>
                <c:pt idx="149">
                  <c:v>1312</c:v>
                </c:pt>
                <c:pt idx="150">
                  <c:v>1313</c:v>
                </c:pt>
                <c:pt idx="151">
                  <c:v>1314</c:v>
                </c:pt>
                <c:pt idx="152">
                  <c:v>1315</c:v>
                </c:pt>
                <c:pt idx="153">
                  <c:v>1316</c:v>
                </c:pt>
                <c:pt idx="154">
                  <c:v>1317</c:v>
                </c:pt>
                <c:pt idx="155">
                  <c:v>1318</c:v>
                </c:pt>
                <c:pt idx="156">
                  <c:v>1319</c:v>
                </c:pt>
                <c:pt idx="157">
                  <c:v>1320</c:v>
                </c:pt>
                <c:pt idx="158">
                  <c:v>1321</c:v>
                </c:pt>
                <c:pt idx="159">
                  <c:v>1322</c:v>
                </c:pt>
                <c:pt idx="160">
                  <c:v>1323</c:v>
                </c:pt>
                <c:pt idx="161">
                  <c:v>1324</c:v>
                </c:pt>
                <c:pt idx="162">
                  <c:v>1325</c:v>
                </c:pt>
                <c:pt idx="163">
                  <c:v>1326</c:v>
                </c:pt>
                <c:pt idx="164">
                  <c:v>1327</c:v>
                </c:pt>
                <c:pt idx="165">
                  <c:v>1328</c:v>
                </c:pt>
                <c:pt idx="166">
                  <c:v>1329</c:v>
                </c:pt>
                <c:pt idx="167">
                  <c:v>1330</c:v>
                </c:pt>
                <c:pt idx="168">
                  <c:v>1331</c:v>
                </c:pt>
                <c:pt idx="169">
                  <c:v>1332</c:v>
                </c:pt>
                <c:pt idx="170">
                  <c:v>1333</c:v>
                </c:pt>
                <c:pt idx="171">
                  <c:v>1334</c:v>
                </c:pt>
                <c:pt idx="172">
                  <c:v>1335</c:v>
                </c:pt>
                <c:pt idx="173">
                  <c:v>1336</c:v>
                </c:pt>
                <c:pt idx="174">
                  <c:v>1337</c:v>
                </c:pt>
                <c:pt idx="175">
                  <c:v>1338</c:v>
                </c:pt>
                <c:pt idx="176">
                  <c:v>1339</c:v>
                </c:pt>
                <c:pt idx="177">
                  <c:v>1340</c:v>
                </c:pt>
                <c:pt idx="178">
                  <c:v>1341</c:v>
                </c:pt>
                <c:pt idx="179">
                  <c:v>1342</c:v>
                </c:pt>
                <c:pt idx="180">
                  <c:v>1343</c:v>
                </c:pt>
                <c:pt idx="181">
                  <c:v>1344</c:v>
                </c:pt>
                <c:pt idx="182">
                  <c:v>1345</c:v>
                </c:pt>
                <c:pt idx="183">
                  <c:v>1346</c:v>
                </c:pt>
                <c:pt idx="184">
                  <c:v>1347</c:v>
                </c:pt>
                <c:pt idx="185">
                  <c:v>1348</c:v>
                </c:pt>
                <c:pt idx="186">
                  <c:v>1349</c:v>
                </c:pt>
                <c:pt idx="187">
                  <c:v>1350</c:v>
                </c:pt>
                <c:pt idx="188">
                  <c:v>1351</c:v>
                </c:pt>
                <c:pt idx="189">
                  <c:v>1352</c:v>
                </c:pt>
                <c:pt idx="190">
                  <c:v>1353</c:v>
                </c:pt>
                <c:pt idx="191">
                  <c:v>1354</c:v>
                </c:pt>
                <c:pt idx="192">
                  <c:v>1355</c:v>
                </c:pt>
                <c:pt idx="193">
                  <c:v>1356</c:v>
                </c:pt>
                <c:pt idx="194">
                  <c:v>1357</c:v>
                </c:pt>
                <c:pt idx="195">
                  <c:v>1358</c:v>
                </c:pt>
                <c:pt idx="196">
                  <c:v>1359</c:v>
                </c:pt>
                <c:pt idx="197">
                  <c:v>1360</c:v>
                </c:pt>
                <c:pt idx="198">
                  <c:v>1361</c:v>
                </c:pt>
                <c:pt idx="199">
                  <c:v>1362</c:v>
                </c:pt>
                <c:pt idx="200">
                  <c:v>1363</c:v>
                </c:pt>
                <c:pt idx="201">
                  <c:v>1364</c:v>
                </c:pt>
                <c:pt idx="202">
                  <c:v>1365</c:v>
                </c:pt>
                <c:pt idx="203">
                  <c:v>1366</c:v>
                </c:pt>
                <c:pt idx="204">
                  <c:v>1367</c:v>
                </c:pt>
                <c:pt idx="205">
                  <c:v>1368</c:v>
                </c:pt>
                <c:pt idx="206">
                  <c:v>1369</c:v>
                </c:pt>
                <c:pt idx="207">
                  <c:v>1370</c:v>
                </c:pt>
                <c:pt idx="208">
                  <c:v>1371</c:v>
                </c:pt>
                <c:pt idx="209">
                  <c:v>1372</c:v>
                </c:pt>
                <c:pt idx="210">
                  <c:v>1373</c:v>
                </c:pt>
                <c:pt idx="211">
                  <c:v>1374</c:v>
                </c:pt>
                <c:pt idx="212">
                  <c:v>1375</c:v>
                </c:pt>
                <c:pt idx="213">
                  <c:v>1376</c:v>
                </c:pt>
                <c:pt idx="214">
                  <c:v>1377</c:v>
                </c:pt>
                <c:pt idx="215">
                  <c:v>1378</c:v>
                </c:pt>
                <c:pt idx="216">
                  <c:v>1379</c:v>
                </c:pt>
                <c:pt idx="217">
                  <c:v>1380</c:v>
                </c:pt>
                <c:pt idx="218">
                  <c:v>1381</c:v>
                </c:pt>
                <c:pt idx="219">
                  <c:v>1382</c:v>
                </c:pt>
                <c:pt idx="220">
                  <c:v>1383</c:v>
                </c:pt>
                <c:pt idx="221">
                  <c:v>1384</c:v>
                </c:pt>
                <c:pt idx="222">
                  <c:v>1385</c:v>
                </c:pt>
                <c:pt idx="223">
                  <c:v>1386</c:v>
                </c:pt>
                <c:pt idx="224">
                  <c:v>1387</c:v>
                </c:pt>
                <c:pt idx="225">
                  <c:v>1388</c:v>
                </c:pt>
                <c:pt idx="226">
                  <c:v>1389</c:v>
                </c:pt>
                <c:pt idx="227">
                  <c:v>1390</c:v>
                </c:pt>
                <c:pt idx="228">
                  <c:v>1391</c:v>
                </c:pt>
                <c:pt idx="229">
                  <c:v>1392</c:v>
                </c:pt>
                <c:pt idx="230">
                  <c:v>1393</c:v>
                </c:pt>
                <c:pt idx="231">
                  <c:v>1394</c:v>
                </c:pt>
                <c:pt idx="232">
                  <c:v>1395</c:v>
                </c:pt>
                <c:pt idx="233">
                  <c:v>1396</c:v>
                </c:pt>
                <c:pt idx="234">
                  <c:v>1397</c:v>
                </c:pt>
                <c:pt idx="235">
                  <c:v>1398</c:v>
                </c:pt>
                <c:pt idx="236">
                  <c:v>1399</c:v>
                </c:pt>
                <c:pt idx="237">
                  <c:v>1400</c:v>
                </c:pt>
                <c:pt idx="238">
                  <c:v>1401</c:v>
                </c:pt>
                <c:pt idx="239">
                  <c:v>1402</c:v>
                </c:pt>
                <c:pt idx="240">
                  <c:v>1403</c:v>
                </c:pt>
                <c:pt idx="241">
                  <c:v>1404</c:v>
                </c:pt>
                <c:pt idx="242">
                  <c:v>1405</c:v>
                </c:pt>
                <c:pt idx="243">
                  <c:v>1406</c:v>
                </c:pt>
                <c:pt idx="244">
                  <c:v>1407</c:v>
                </c:pt>
                <c:pt idx="245">
                  <c:v>1408</c:v>
                </c:pt>
                <c:pt idx="246">
                  <c:v>1409</c:v>
                </c:pt>
                <c:pt idx="247">
                  <c:v>1410</c:v>
                </c:pt>
                <c:pt idx="248">
                  <c:v>1411</c:v>
                </c:pt>
                <c:pt idx="249">
                  <c:v>1412</c:v>
                </c:pt>
                <c:pt idx="250">
                  <c:v>1413</c:v>
                </c:pt>
                <c:pt idx="251">
                  <c:v>1414</c:v>
                </c:pt>
                <c:pt idx="252">
                  <c:v>1415</c:v>
                </c:pt>
                <c:pt idx="253">
                  <c:v>1416</c:v>
                </c:pt>
                <c:pt idx="254">
                  <c:v>1417</c:v>
                </c:pt>
                <c:pt idx="255">
                  <c:v>1418</c:v>
                </c:pt>
                <c:pt idx="256">
                  <c:v>1419</c:v>
                </c:pt>
                <c:pt idx="257">
                  <c:v>1420</c:v>
                </c:pt>
                <c:pt idx="258">
                  <c:v>1421</c:v>
                </c:pt>
                <c:pt idx="259">
                  <c:v>1422</c:v>
                </c:pt>
                <c:pt idx="260">
                  <c:v>1423</c:v>
                </c:pt>
                <c:pt idx="261">
                  <c:v>1424</c:v>
                </c:pt>
                <c:pt idx="262">
                  <c:v>1425</c:v>
                </c:pt>
                <c:pt idx="263">
                  <c:v>1426</c:v>
                </c:pt>
                <c:pt idx="264">
                  <c:v>1427</c:v>
                </c:pt>
                <c:pt idx="265">
                  <c:v>1428</c:v>
                </c:pt>
                <c:pt idx="266">
                  <c:v>1429</c:v>
                </c:pt>
                <c:pt idx="267">
                  <c:v>1430</c:v>
                </c:pt>
                <c:pt idx="268">
                  <c:v>1431</c:v>
                </c:pt>
                <c:pt idx="269">
                  <c:v>1432</c:v>
                </c:pt>
                <c:pt idx="270">
                  <c:v>1433</c:v>
                </c:pt>
                <c:pt idx="271">
                  <c:v>1434</c:v>
                </c:pt>
                <c:pt idx="272">
                  <c:v>1435</c:v>
                </c:pt>
                <c:pt idx="273">
                  <c:v>1436</c:v>
                </c:pt>
                <c:pt idx="274">
                  <c:v>1437</c:v>
                </c:pt>
                <c:pt idx="275">
                  <c:v>1438</c:v>
                </c:pt>
                <c:pt idx="276">
                  <c:v>1439</c:v>
                </c:pt>
                <c:pt idx="277">
                  <c:v>1440</c:v>
                </c:pt>
                <c:pt idx="278">
                  <c:v>1441</c:v>
                </c:pt>
                <c:pt idx="279">
                  <c:v>1442</c:v>
                </c:pt>
                <c:pt idx="280">
                  <c:v>1443</c:v>
                </c:pt>
                <c:pt idx="281">
                  <c:v>1444</c:v>
                </c:pt>
                <c:pt idx="282">
                  <c:v>1445</c:v>
                </c:pt>
                <c:pt idx="283">
                  <c:v>1446</c:v>
                </c:pt>
                <c:pt idx="284">
                  <c:v>1447</c:v>
                </c:pt>
                <c:pt idx="285">
                  <c:v>1448</c:v>
                </c:pt>
                <c:pt idx="286">
                  <c:v>1449</c:v>
                </c:pt>
                <c:pt idx="287">
                  <c:v>1450</c:v>
                </c:pt>
                <c:pt idx="288">
                  <c:v>1451</c:v>
                </c:pt>
                <c:pt idx="289">
                  <c:v>1452</c:v>
                </c:pt>
                <c:pt idx="290">
                  <c:v>1453</c:v>
                </c:pt>
                <c:pt idx="291">
                  <c:v>1454</c:v>
                </c:pt>
                <c:pt idx="292">
                  <c:v>1455</c:v>
                </c:pt>
                <c:pt idx="293">
                  <c:v>1456</c:v>
                </c:pt>
                <c:pt idx="294">
                  <c:v>1457</c:v>
                </c:pt>
                <c:pt idx="295">
                  <c:v>1458</c:v>
                </c:pt>
                <c:pt idx="296">
                  <c:v>1459</c:v>
                </c:pt>
                <c:pt idx="297">
                  <c:v>1460</c:v>
                </c:pt>
                <c:pt idx="298">
                  <c:v>1461</c:v>
                </c:pt>
                <c:pt idx="299">
                  <c:v>1462</c:v>
                </c:pt>
                <c:pt idx="300">
                  <c:v>1463</c:v>
                </c:pt>
                <c:pt idx="301">
                  <c:v>1464</c:v>
                </c:pt>
                <c:pt idx="302">
                  <c:v>1465</c:v>
                </c:pt>
                <c:pt idx="303">
                  <c:v>1466</c:v>
                </c:pt>
                <c:pt idx="304">
                  <c:v>1467</c:v>
                </c:pt>
                <c:pt idx="305">
                  <c:v>1468</c:v>
                </c:pt>
                <c:pt idx="306">
                  <c:v>1469</c:v>
                </c:pt>
                <c:pt idx="307">
                  <c:v>1470</c:v>
                </c:pt>
                <c:pt idx="308">
                  <c:v>1471</c:v>
                </c:pt>
                <c:pt idx="309">
                  <c:v>1472</c:v>
                </c:pt>
                <c:pt idx="310">
                  <c:v>1473</c:v>
                </c:pt>
                <c:pt idx="311">
                  <c:v>1474</c:v>
                </c:pt>
                <c:pt idx="312">
                  <c:v>1475</c:v>
                </c:pt>
                <c:pt idx="313">
                  <c:v>1476</c:v>
                </c:pt>
                <c:pt idx="314">
                  <c:v>1477</c:v>
                </c:pt>
                <c:pt idx="315">
                  <c:v>1478</c:v>
                </c:pt>
                <c:pt idx="316">
                  <c:v>1479</c:v>
                </c:pt>
                <c:pt idx="317">
                  <c:v>1480</c:v>
                </c:pt>
                <c:pt idx="318">
                  <c:v>1481</c:v>
                </c:pt>
                <c:pt idx="319">
                  <c:v>1482</c:v>
                </c:pt>
                <c:pt idx="320">
                  <c:v>1483</c:v>
                </c:pt>
                <c:pt idx="321">
                  <c:v>1484</c:v>
                </c:pt>
                <c:pt idx="322">
                  <c:v>1485</c:v>
                </c:pt>
                <c:pt idx="323">
                  <c:v>1486</c:v>
                </c:pt>
                <c:pt idx="324">
                  <c:v>1487</c:v>
                </c:pt>
                <c:pt idx="325">
                  <c:v>1488</c:v>
                </c:pt>
                <c:pt idx="326">
                  <c:v>1489</c:v>
                </c:pt>
                <c:pt idx="327">
                  <c:v>1490</c:v>
                </c:pt>
                <c:pt idx="328">
                  <c:v>1491</c:v>
                </c:pt>
                <c:pt idx="329">
                  <c:v>1492</c:v>
                </c:pt>
                <c:pt idx="330">
                  <c:v>1493</c:v>
                </c:pt>
                <c:pt idx="331">
                  <c:v>1494</c:v>
                </c:pt>
                <c:pt idx="332">
                  <c:v>1495</c:v>
                </c:pt>
                <c:pt idx="333">
                  <c:v>1496</c:v>
                </c:pt>
                <c:pt idx="334">
                  <c:v>1497</c:v>
                </c:pt>
                <c:pt idx="335">
                  <c:v>1498</c:v>
                </c:pt>
                <c:pt idx="336">
                  <c:v>1499</c:v>
                </c:pt>
                <c:pt idx="337">
                  <c:v>1500</c:v>
                </c:pt>
                <c:pt idx="338">
                  <c:v>1501</c:v>
                </c:pt>
                <c:pt idx="339">
                  <c:v>1502</c:v>
                </c:pt>
                <c:pt idx="340">
                  <c:v>1503</c:v>
                </c:pt>
                <c:pt idx="341">
                  <c:v>1504</c:v>
                </c:pt>
                <c:pt idx="342">
                  <c:v>1505</c:v>
                </c:pt>
              </c:numCache>
            </c:numRef>
          </c:xVal>
          <c:yVal>
            <c:numRef>
              <c:f>Graph!$E$1165:$E$1505</c:f>
              <c:numCache>
                <c:formatCode>General</c:formatCode>
                <c:ptCount val="341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4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92-4E95-BD6F-B45BA0769F1D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Graph!$A$1164:$A$1506</c:f>
              <c:numCache>
                <c:formatCode>General</c:formatCode>
                <c:ptCount val="343"/>
                <c:pt idx="0">
                  <c:v>1163</c:v>
                </c:pt>
                <c:pt idx="1">
                  <c:v>1164</c:v>
                </c:pt>
                <c:pt idx="2">
                  <c:v>1165</c:v>
                </c:pt>
                <c:pt idx="3">
                  <c:v>1166</c:v>
                </c:pt>
                <c:pt idx="4">
                  <c:v>1167</c:v>
                </c:pt>
                <c:pt idx="5">
                  <c:v>1168</c:v>
                </c:pt>
                <c:pt idx="6">
                  <c:v>1169</c:v>
                </c:pt>
                <c:pt idx="7">
                  <c:v>1170</c:v>
                </c:pt>
                <c:pt idx="8">
                  <c:v>1171</c:v>
                </c:pt>
                <c:pt idx="9">
                  <c:v>1172</c:v>
                </c:pt>
                <c:pt idx="10">
                  <c:v>1173</c:v>
                </c:pt>
                <c:pt idx="11">
                  <c:v>1174</c:v>
                </c:pt>
                <c:pt idx="12">
                  <c:v>1175</c:v>
                </c:pt>
                <c:pt idx="13">
                  <c:v>1176</c:v>
                </c:pt>
                <c:pt idx="14">
                  <c:v>1177</c:v>
                </c:pt>
                <c:pt idx="15">
                  <c:v>1178</c:v>
                </c:pt>
                <c:pt idx="16">
                  <c:v>1179</c:v>
                </c:pt>
                <c:pt idx="17">
                  <c:v>1180</c:v>
                </c:pt>
                <c:pt idx="18">
                  <c:v>1181</c:v>
                </c:pt>
                <c:pt idx="19">
                  <c:v>1182</c:v>
                </c:pt>
                <c:pt idx="20">
                  <c:v>1183</c:v>
                </c:pt>
                <c:pt idx="21">
                  <c:v>1184</c:v>
                </c:pt>
                <c:pt idx="22">
                  <c:v>1185</c:v>
                </c:pt>
                <c:pt idx="23">
                  <c:v>1186</c:v>
                </c:pt>
                <c:pt idx="24">
                  <c:v>1187</c:v>
                </c:pt>
                <c:pt idx="25">
                  <c:v>1188</c:v>
                </c:pt>
                <c:pt idx="26">
                  <c:v>1189</c:v>
                </c:pt>
                <c:pt idx="27">
                  <c:v>1190</c:v>
                </c:pt>
                <c:pt idx="28">
                  <c:v>1191</c:v>
                </c:pt>
                <c:pt idx="29">
                  <c:v>1192</c:v>
                </c:pt>
                <c:pt idx="30">
                  <c:v>1193</c:v>
                </c:pt>
                <c:pt idx="31">
                  <c:v>1194</c:v>
                </c:pt>
                <c:pt idx="32">
                  <c:v>1195</c:v>
                </c:pt>
                <c:pt idx="33">
                  <c:v>1196</c:v>
                </c:pt>
                <c:pt idx="34">
                  <c:v>1197</c:v>
                </c:pt>
                <c:pt idx="35">
                  <c:v>1198</c:v>
                </c:pt>
                <c:pt idx="36">
                  <c:v>1199</c:v>
                </c:pt>
                <c:pt idx="37">
                  <c:v>1200</c:v>
                </c:pt>
                <c:pt idx="38">
                  <c:v>1201</c:v>
                </c:pt>
                <c:pt idx="39">
                  <c:v>1202</c:v>
                </c:pt>
                <c:pt idx="40">
                  <c:v>1203</c:v>
                </c:pt>
                <c:pt idx="41">
                  <c:v>1204</c:v>
                </c:pt>
                <c:pt idx="42">
                  <c:v>1205</c:v>
                </c:pt>
                <c:pt idx="43">
                  <c:v>1206</c:v>
                </c:pt>
                <c:pt idx="44">
                  <c:v>1207</c:v>
                </c:pt>
                <c:pt idx="45">
                  <c:v>1208</c:v>
                </c:pt>
                <c:pt idx="46">
                  <c:v>1209</c:v>
                </c:pt>
                <c:pt idx="47">
                  <c:v>1210</c:v>
                </c:pt>
                <c:pt idx="48">
                  <c:v>1211</c:v>
                </c:pt>
                <c:pt idx="49">
                  <c:v>1212</c:v>
                </c:pt>
                <c:pt idx="50">
                  <c:v>1213</c:v>
                </c:pt>
                <c:pt idx="51">
                  <c:v>1214</c:v>
                </c:pt>
                <c:pt idx="52">
                  <c:v>1215</c:v>
                </c:pt>
                <c:pt idx="53">
                  <c:v>1216</c:v>
                </c:pt>
                <c:pt idx="54">
                  <c:v>1217</c:v>
                </c:pt>
                <c:pt idx="55">
                  <c:v>1218</c:v>
                </c:pt>
                <c:pt idx="56">
                  <c:v>1219</c:v>
                </c:pt>
                <c:pt idx="57">
                  <c:v>1220</c:v>
                </c:pt>
                <c:pt idx="58">
                  <c:v>1221</c:v>
                </c:pt>
                <c:pt idx="59">
                  <c:v>1222</c:v>
                </c:pt>
                <c:pt idx="60">
                  <c:v>1223</c:v>
                </c:pt>
                <c:pt idx="61">
                  <c:v>1224</c:v>
                </c:pt>
                <c:pt idx="62">
                  <c:v>1225</c:v>
                </c:pt>
                <c:pt idx="63">
                  <c:v>1226</c:v>
                </c:pt>
                <c:pt idx="64">
                  <c:v>1227</c:v>
                </c:pt>
                <c:pt idx="65">
                  <c:v>1228</c:v>
                </c:pt>
                <c:pt idx="66">
                  <c:v>1229</c:v>
                </c:pt>
                <c:pt idx="67">
                  <c:v>1230</c:v>
                </c:pt>
                <c:pt idx="68">
                  <c:v>1231</c:v>
                </c:pt>
                <c:pt idx="69">
                  <c:v>1232</c:v>
                </c:pt>
                <c:pt idx="70">
                  <c:v>1233</c:v>
                </c:pt>
                <c:pt idx="71">
                  <c:v>1234</c:v>
                </c:pt>
                <c:pt idx="72">
                  <c:v>1235</c:v>
                </c:pt>
                <c:pt idx="73">
                  <c:v>1236</c:v>
                </c:pt>
                <c:pt idx="74">
                  <c:v>1237</c:v>
                </c:pt>
                <c:pt idx="75">
                  <c:v>1238</c:v>
                </c:pt>
                <c:pt idx="76">
                  <c:v>1239</c:v>
                </c:pt>
                <c:pt idx="77">
                  <c:v>1240</c:v>
                </c:pt>
                <c:pt idx="78">
                  <c:v>1241</c:v>
                </c:pt>
                <c:pt idx="79">
                  <c:v>1242</c:v>
                </c:pt>
                <c:pt idx="80">
                  <c:v>1243</c:v>
                </c:pt>
                <c:pt idx="81">
                  <c:v>1244</c:v>
                </c:pt>
                <c:pt idx="82">
                  <c:v>1245</c:v>
                </c:pt>
                <c:pt idx="83">
                  <c:v>1246</c:v>
                </c:pt>
                <c:pt idx="84">
                  <c:v>1247</c:v>
                </c:pt>
                <c:pt idx="85">
                  <c:v>1248</c:v>
                </c:pt>
                <c:pt idx="86">
                  <c:v>1249</c:v>
                </c:pt>
                <c:pt idx="87">
                  <c:v>1250</c:v>
                </c:pt>
                <c:pt idx="88">
                  <c:v>1251</c:v>
                </c:pt>
                <c:pt idx="89">
                  <c:v>1252</c:v>
                </c:pt>
                <c:pt idx="90">
                  <c:v>1253</c:v>
                </c:pt>
                <c:pt idx="91">
                  <c:v>1254</c:v>
                </c:pt>
                <c:pt idx="92">
                  <c:v>1255</c:v>
                </c:pt>
                <c:pt idx="93">
                  <c:v>1256</c:v>
                </c:pt>
                <c:pt idx="94">
                  <c:v>1257</c:v>
                </c:pt>
                <c:pt idx="95">
                  <c:v>1258</c:v>
                </c:pt>
                <c:pt idx="96">
                  <c:v>1259</c:v>
                </c:pt>
                <c:pt idx="97">
                  <c:v>1260</c:v>
                </c:pt>
                <c:pt idx="98">
                  <c:v>1261</c:v>
                </c:pt>
                <c:pt idx="99">
                  <c:v>1262</c:v>
                </c:pt>
                <c:pt idx="100">
                  <c:v>1263</c:v>
                </c:pt>
                <c:pt idx="101">
                  <c:v>1264</c:v>
                </c:pt>
                <c:pt idx="102">
                  <c:v>1265</c:v>
                </c:pt>
                <c:pt idx="103">
                  <c:v>1266</c:v>
                </c:pt>
                <c:pt idx="104">
                  <c:v>1267</c:v>
                </c:pt>
                <c:pt idx="105">
                  <c:v>1268</c:v>
                </c:pt>
                <c:pt idx="106">
                  <c:v>1269</c:v>
                </c:pt>
                <c:pt idx="107">
                  <c:v>1270</c:v>
                </c:pt>
                <c:pt idx="108">
                  <c:v>1271</c:v>
                </c:pt>
                <c:pt idx="109">
                  <c:v>1272</c:v>
                </c:pt>
                <c:pt idx="110">
                  <c:v>1273</c:v>
                </c:pt>
                <c:pt idx="111">
                  <c:v>1274</c:v>
                </c:pt>
                <c:pt idx="112">
                  <c:v>1275</c:v>
                </c:pt>
                <c:pt idx="113">
                  <c:v>1276</c:v>
                </c:pt>
                <c:pt idx="114">
                  <c:v>1277</c:v>
                </c:pt>
                <c:pt idx="115">
                  <c:v>1278</c:v>
                </c:pt>
                <c:pt idx="116">
                  <c:v>1279</c:v>
                </c:pt>
                <c:pt idx="117">
                  <c:v>1280</c:v>
                </c:pt>
                <c:pt idx="118">
                  <c:v>1281</c:v>
                </c:pt>
                <c:pt idx="119">
                  <c:v>1282</c:v>
                </c:pt>
                <c:pt idx="120">
                  <c:v>1283</c:v>
                </c:pt>
                <c:pt idx="121">
                  <c:v>1284</c:v>
                </c:pt>
                <c:pt idx="122">
                  <c:v>1285</c:v>
                </c:pt>
                <c:pt idx="123">
                  <c:v>1286</c:v>
                </c:pt>
                <c:pt idx="124">
                  <c:v>1287</c:v>
                </c:pt>
                <c:pt idx="125">
                  <c:v>1288</c:v>
                </c:pt>
                <c:pt idx="126">
                  <c:v>1289</c:v>
                </c:pt>
                <c:pt idx="127">
                  <c:v>1290</c:v>
                </c:pt>
                <c:pt idx="128">
                  <c:v>1291</c:v>
                </c:pt>
                <c:pt idx="129">
                  <c:v>1292</c:v>
                </c:pt>
                <c:pt idx="130">
                  <c:v>1293</c:v>
                </c:pt>
                <c:pt idx="131">
                  <c:v>1294</c:v>
                </c:pt>
                <c:pt idx="132">
                  <c:v>1295</c:v>
                </c:pt>
                <c:pt idx="133">
                  <c:v>1296</c:v>
                </c:pt>
                <c:pt idx="134">
                  <c:v>1297</c:v>
                </c:pt>
                <c:pt idx="135">
                  <c:v>1298</c:v>
                </c:pt>
                <c:pt idx="136">
                  <c:v>1299</c:v>
                </c:pt>
                <c:pt idx="137">
                  <c:v>1300</c:v>
                </c:pt>
                <c:pt idx="138">
                  <c:v>1301</c:v>
                </c:pt>
                <c:pt idx="139">
                  <c:v>1302</c:v>
                </c:pt>
                <c:pt idx="140">
                  <c:v>1303</c:v>
                </c:pt>
                <c:pt idx="141">
                  <c:v>1304</c:v>
                </c:pt>
                <c:pt idx="142">
                  <c:v>1305</c:v>
                </c:pt>
                <c:pt idx="143">
                  <c:v>1306</c:v>
                </c:pt>
                <c:pt idx="144">
                  <c:v>1307</c:v>
                </c:pt>
                <c:pt idx="145">
                  <c:v>1308</c:v>
                </c:pt>
                <c:pt idx="146">
                  <c:v>1309</c:v>
                </c:pt>
                <c:pt idx="147">
                  <c:v>1310</c:v>
                </c:pt>
                <c:pt idx="148">
                  <c:v>1311</c:v>
                </c:pt>
                <c:pt idx="149">
                  <c:v>1312</c:v>
                </c:pt>
                <c:pt idx="150">
                  <c:v>1313</c:v>
                </c:pt>
                <c:pt idx="151">
                  <c:v>1314</c:v>
                </c:pt>
                <c:pt idx="152">
                  <c:v>1315</c:v>
                </c:pt>
                <c:pt idx="153">
                  <c:v>1316</c:v>
                </c:pt>
                <c:pt idx="154">
                  <c:v>1317</c:v>
                </c:pt>
                <c:pt idx="155">
                  <c:v>1318</c:v>
                </c:pt>
                <c:pt idx="156">
                  <c:v>1319</c:v>
                </c:pt>
                <c:pt idx="157">
                  <c:v>1320</c:v>
                </c:pt>
                <c:pt idx="158">
                  <c:v>1321</c:v>
                </c:pt>
                <c:pt idx="159">
                  <c:v>1322</c:v>
                </c:pt>
                <c:pt idx="160">
                  <c:v>1323</c:v>
                </c:pt>
                <c:pt idx="161">
                  <c:v>1324</c:v>
                </c:pt>
                <c:pt idx="162">
                  <c:v>1325</c:v>
                </c:pt>
                <c:pt idx="163">
                  <c:v>1326</c:v>
                </c:pt>
                <c:pt idx="164">
                  <c:v>1327</c:v>
                </c:pt>
                <c:pt idx="165">
                  <c:v>1328</c:v>
                </c:pt>
                <c:pt idx="166">
                  <c:v>1329</c:v>
                </c:pt>
                <c:pt idx="167">
                  <c:v>1330</c:v>
                </c:pt>
                <c:pt idx="168">
                  <c:v>1331</c:v>
                </c:pt>
                <c:pt idx="169">
                  <c:v>1332</c:v>
                </c:pt>
                <c:pt idx="170">
                  <c:v>1333</c:v>
                </c:pt>
                <c:pt idx="171">
                  <c:v>1334</c:v>
                </c:pt>
                <c:pt idx="172">
                  <c:v>1335</c:v>
                </c:pt>
                <c:pt idx="173">
                  <c:v>1336</c:v>
                </c:pt>
                <c:pt idx="174">
                  <c:v>1337</c:v>
                </c:pt>
                <c:pt idx="175">
                  <c:v>1338</c:v>
                </c:pt>
                <c:pt idx="176">
                  <c:v>1339</c:v>
                </c:pt>
                <c:pt idx="177">
                  <c:v>1340</c:v>
                </c:pt>
                <c:pt idx="178">
                  <c:v>1341</c:v>
                </c:pt>
                <c:pt idx="179">
                  <c:v>1342</c:v>
                </c:pt>
                <c:pt idx="180">
                  <c:v>1343</c:v>
                </c:pt>
                <c:pt idx="181">
                  <c:v>1344</c:v>
                </c:pt>
                <c:pt idx="182">
                  <c:v>1345</c:v>
                </c:pt>
                <c:pt idx="183">
                  <c:v>1346</c:v>
                </c:pt>
                <c:pt idx="184">
                  <c:v>1347</c:v>
                </c:pt>
                <c:pt idx="185">
                  <c:v>1348</c:v>
                </c:pt>
                <c:pt idx="186">
                  <c:v>1349</c:v>
                </c:pt>
                <c:pt idx="187">
                  <c:v>1350</c:v>
                </c:pt>
                <c:pt idx="188">
                  <c:v>1351</c:v>
                </c:pt>
                <c:pt idx="189">
                  <c:v>1352</c:v>
                </c:pt>
                <c:pt idx="190">
                  <c:v>1353</c:v>
                </c:pt>
                <c:pt idx="191">
                  <c:v>1354</c:v>
                </c:pt>
                <c:pt idx="192">
                  <c:v>1355</c:v>
                </c:pt>
                <c:pt idx="193">
                  <c:v>1356</c:v>
                </c:pt>
                <c:pt idx="194">
                  <c:v>1357</c:v>
                </c:pt>
                <c:pt idx="195">
                  <c:v>1358</c:v>
                </c:pt>
                <c:pt idx="196">
                  <c:v>1359</c:v>
                </c:pt>
                <c:pt idx="197">
                  <c:v>1360</c:v>
                </c:pt>
                <c:pt idx="198">
                  <c:v>1361</c:v>
                </c:pt>
                <c:pt idx="199">
                  <c:v>1362</c:v>
                </c:pt>
                <c:pt idx="200">
                  <c:v>1363</c:v>
                </c:pt>
                <c:pt idx="201">
                  <c:v>1364</c:v>
                </c:pt>
                <c:pt idx="202">
                  <c:v>1365</c:v>
                </c:pt>
                <c:pt idx="203">
                  <c:v>1366</c:v>
                </c:pt>
                <c:pt idx="204">
                  <c:v>1367</c:v>
                </c:pt>
                <c:pt idx="205">
                  <c:v>1368</c:v>
                </c:pt>
                <c:pt idx="206">
                  <c:v>1369</c:v>
                </c:pt>
                <c:pt idx="207">
                  <c:v>1370</c:v>
                </c:pt>
                <c:pt idx="208">
                  <c:v>1371</c:v>
                </c:pt>
                <c:pt idx="209">
                  <c:v>1372</c:v>
                </c:pt>
                <c:pt idx="210">
                  <c:v>1373</c:v>
                </c:pt>
                <c:pt idx="211">
                  <c:v>1374</c:v>
                </c:pt>
                <c:pt idx="212">
                  <c:v>1375</c:v>
                </c:pt>
                <c:pt idx="213">
                  <c:v>1376</c:v>
                </c:pt>
                <c:pt idx="214">
                  <c:v>1377</c:v>
                </c:pt>
                <c:pt idx="215">
                  <c:v>1378</c:v>
                </c:pt>
                <c:pt idx="216">
                  <c:v>1379</c:v>
                </c:pt>
                <c:pt idx="217">
                  <c:v>1380</c:v>
                </c:pt>
                <c:pt idx="218">
                  <c:v>1381</c:v>
                </c:pt>
                <c:pt idx="219">
                  <c:v>1382</c:v>
                </c:pt>
                <c:pt idx="220">
                  <c:v>1383</c:v>
                </c:pt>
                <c:pt idx="221">
                  <c:v>1384</c:v>
                </c:pt>
                <c:pt idx="222">
                  <c:v>1385</c:v>
                </c:pt>
                <c:pt idx="223">
                  <c:v>1386</c:v>
                </c:pt>
                <c:pt idx="224">
                  <c:v>1387</c:v>
                </c:pt>
                <c:pt idx="225">
                  <c:v>1388</c:v>
                </c:pt>
                <c:pt idx="226">
                  <c:v>1389</c:v>
                </c:pt>
                <c:pt idx="227">
                  <c:v>1390</c:v>
                </c:pt>
                <c:pt idx="228">
                  <c:v>1391</c:v>
                </c:pt>
                <c:pt idx="229">
                  <c:v>1392</c:v>
                </c:pt>
                <c:pt idx="230">
                  <c:v>1393</c:v>
                </c:pt>
                <c:pt idx="231">
                  <c:v>1394</c:v>
                </c:pt>
                <c:pt idx="232">
                  <c:v>1395</c:v>
                </c:pt>
                <c:pt idx="233">
                  <c:v>1396</c:v>
                </c:pt>
                <c:pt idx="234">
                  <c:v>1397</c:v>
                </c:pt>
                <c:pt idx="235">
                  <c:v>1398</c:v>
                </c:pt>
                <c:pt idx="236">
                  <c:v>1399</c:v>
                </c:pt>
                <c:pt idx="237">
                  <c:v>1400</c:v>
                </c:pt>
                <c:pt idx="238">
                  <c:v>1401</c:v>
                </c:pt>
                <c:pt idx="239">
                  <c:v>1402</c:v>
                </c:pt>
                <c:pt idx="240">
                  <c:v>1403</c:v>
                </c:pt>
                <c:pt idx="241">
                  <c:v>1404</c:v>
                </c:pt>
                <c:pt idx="242">
                  <c:v>1405</c:v>
                </c:pt>
                <c:pt idx="243">
                  <c:v>1406</c:v>
                </c:pt>
                <c:pt idx="244">
                  <c:v>1407</c:v>
                </c:pt>
                <c:pt idx="245">
                  <c:v>1408</c:v>
                </c:pt>
                <c:pt idx="246">
                  <c:v>1409</c:v>
                </c:pt>
                <c:pt idx="247">
                  <c:v>1410</c:v>
                </c:pt>
                <c:pt idx="248">
                  <c:v>1411</c:v>
                </c:pt>
                <c:pt idx="249">
                  <c:v>1412</c:v>
                </c:pt>
                <c:pt idx="250">
                  <c:v>1413</c:v>
                </c:pt>
                <c:pt idx="251">
                  <c:v>1414</c:v>
                </c:pt>
                <c:pt idx="252">
                  <c:v>1415</c:v>
                </c:pt>
                <c:pt idx="253">
                  <c:v>1416</c:v>
                </c:pt>
                <c:pt idx="254">
                  <c:v>1417</c:v>
                </c:pt>
                <c:pt idx="255">
                  <c:v>1418</c:v>
                </c:pt>
                <c:pt idx="256">
                  <c:v>1419</c:v>
                </c:pt>
                <c:pt idx="257">
                  <c:v>1420</c:v>
                </c:pt>
                <c:pt idx="258">
                  <c:v>1421</c:v>
                </c:pt>
                <c:pt idx="259">
                  <c:v>1422</c:v>
                </c:pt>
                <c:pt idx="260">
                  <c:v>1423</c:v>
                </c:pt>
                <c:pt idx="261">
                  <c:v>1424</c:v>
                </c:pt>
                <c:pt idx="262">
                  <c:v>1425</c:v>
                </c:pt>
                <c:pt idx="263">
                  <c:v>1426</c:v>
                </c:pt>
                <c:pt idx="264">
                  <c:v>1427</c:v>
                </c:pt>
                <c:pt idx="265">
                  <c:v>1428</c:v>
                </c:pt>
                <c:pt idx="266">
                  <c:v>1429</c:v>
                </c:pt>
                <c:pt idx="267">
                  <c:v>1430</c:v>
                </c:pt>
                <c:pt idx="268">
                  <c:v>1431</c:v>
                </c:pt>
                <c:pt idx="269">
                  <c:v>1432</c:v>
                </c:pt>
                <c:pt idx="270">
                  <c:v>1433</c:v>
                </c:pt>
                <c:pt idx="271">
                  <c:v>1434</c:v>
                </c:pt>
                <c:pt idx="272">
                  <c:v>1435</c:v>
                </c:pt>
                <c:pt idx="273">
                  <c:v>1436</c:v>
                </c:pt>
                <c:pt idx="274">
                  <c:v>1437</c:v>
                </c:pt>
                <c:pt idx="275">
                  <c:v>1438</c:v>
                </c:pt>
                <c:pt idx="276">
                  <c:v>1439</c:v>
                </c:pt>
                <c:pt idx="277">
                  <c:v>1440</c:v>
                </c:pt>
                <c:pt idx="278">
                  <c:v>1441</c:v>
                </c:pt>
                <c:pt idx="279">
                  <c:v>1442</c:v>
                </c:pt>
                <c:pt idx="280">
                  <c:v>1443</c:v>
                </c:pt>
                <c:pt idx="281">
                  <c:v>1444</c:v>
                </c:pt>
                <c:pt idx="282">
                  <c:v>1445</c:v>
                </c:pt>
                <c:pt idx="283">
                  <c:v>1446</c:v>
                </c:pt>
                <c:pt idx="284">
                  <c:v>1447</c:v>
                </c:pt>
                <c:pt idx="285">
                  <c:v>1448</c:v>
                </c:pt>
                <c:pt idx="286">
                  <c:v>1449</c:v>
                </c:pt>
                <c:pt idx="287">
                  <c:v>1450</c:v>
                </c:pt>
                <c:pt idx="288">
                  <c:v>1451</c:v>
                </c:pt>
                <c:pt idx="289">
                  <c:v>1452</c:v>
                </c:pt>
                <c:pt idx="290">
                  <c:v>1453</c:v>
                </c:pt>
                <c:pt idx="291">
                  <c:v>1454</c:v>
                </c:pt>
                <c:pt idx="292">
                  <c:v>1455</c:v>
                </c:pt>
                <c:pt idx="293">
                  <c:v>1456</c:v>
                </c:pt>
                <c:pt idx="294">
                  <c:v>1457</c:v>
                </c:pt>
                <c:pt idx="295">
                  <c:v>1458</c:v>
                </c:pt>
                <c:pt idx="296">
                  <c:v>1459</c:v>
                </c:pt>
                <c:pt idx="297">
                  <c:v>1460</c:v>
                </c:pt>
                <c:pt idx="298">
                  <c:v>1461</c:v>
                </c:pt>
                <c:pt idx="299">
                  <c:v>1462</c:v>
                </c:pt>
                <c:pt idx="300">
                  <c:v>1463</c:v>
                </c:pt>
                <c:pt idx="301">
                  <c:v>1464</c:v>
                </c:pt>
                <c:pt idx="302">
                  <c:v>1465</c:v>
                </c:pt>
                <c:pt idx="303">
                  <c:v>1466</c:v>
                </c:pt>
                <c:pt idx="304">
                  <c:v>1467</c:v>
                </c:pt>
                <c:pt idx="305">
                  <c:v>1468</c:v>
                </c:pt>
                <c:pt idx="306">
                  <c:v>1469</c:v>
                </c:pt>
                <c:pt idx="307">
                  <c:v>1470</c:v>
                </c:pt>
                <c:pt idx="308">
                  <c:v>1471</c:v>
                </c:pt>
                <c:pt idx="309">
                  <c:v>1472</c:v>
                </c:pt>
                <c:pt idx="310">
                  <c:v>1473</c:v>
                </c:pt>
                <c:pt idx="311">
                  <c:v>1474</c:v>
                </c:pt>
                <c:pt idx="312">
                  <c:v>1475</c:v>
                </c:pt>
                <c:pt idx="313">
                  <c:v>1476</c:v>
                </c:pt>
                <c:pt idx="314">
                  <c:v>1477</c:v>
                </c:pt>
                <c:pt idx="315">
                  <c:v>1478</c:v>
                </c:pt>
                <c:pt idx="316">
                  <c:v>1479</c:v>
                </c:pt>
                <c:pt idx="317">
                  <c:v>1480</c:v>
                </c:pt>
                <c:pt idx="318">
                  <c:v>1481</c:v>
                </c:pt>
                <c:pt idx="319">
                  <c:v>1482</c:v>
                </c:pt>
                <c:pt idx="320">
                  <c:v>1483</c:v>
                </c:pt>
                <c:pt idx="321">
                  <c:v>1484</c:v>
                </c:pt>
                <c:pt idx="322">
                  <c:v>1485</c:v>
                </c:pt>
                <c:pt idx="323">
                  <c:v>1486</c:v>
                </c:pt>
                <c:pt idx="324">
                  <c:v>1487</c:v>
                </c:pt>
                <c:pt idx="325">
                  <c:v>1488</c:v>
                </c:pt>
                <c:pt idx="326">
                  <c:v>1489</c:v>
                </c:pt>
                <c:pt idx="327">
                  <c:v>1490</c:v>
                </c:pt>
                <c:pt idx="328">
                  <c:v>1491</c:v>
                </c:pt>
                <c:pt idx="329">
                  <c:v>1492</c:v>
                </c:pt>
                <c:pt idx="330">
                  <c:v>1493</c:v>
                </c:pt>
                <c:pt idx="331">
                  <c:v>1494</c:v>
                </c:pt>
                <c:pt idx="332">
                  <c:v>1495</c:v>
                </c:pt>
                <c:pt idx="333">
                  <c:v>1496</c:v>
                </c:pt>
                <c:pt idx="334">
                  <c:v>1497</c:v>
                </c:pt>
                <c:pt idx="335">
                  <c:v>1498</c:v>
                </c:pt>
                <c:pt idx="336">
                  <c:v>1499</c:v>
                </c:pt>
                <c:pt idx="337">
                  <c:v>1500</c:v>
                </c:pt>
                <c:pt idx="338">
                  <c:v>1501</c:v>
                </c:pt>
                <c:pt idx="339">
                  <c:v>1502</c:v>
                </c:pt>
                <c:pt idx="340">
                  <c:v>1503</c:v>
                </c:pt>
                <c:pt idx="341">
                  <c:v>1504</c:v>
                </c:pt>
                <c:pt idx="342">
                  <c:v>1505</c:v>
                </c:pt>
              </c:numCache>
            </c:numRef>
          </c:xVal>
          <c:yVal>
            <c:numRef>
              <c:f>Graph!$G$1165:$G$1505</c:f>
              <c:numCache>
                <c:formatCode>General</c:formatCode>
                <c:ptCount val="34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92-4E95-BD6F-B45BA0769F1D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Graph!$A$1164:$A$1506</c:f>
              <c:numCache>
                <c:formatCode>General</c:formatCode>
                <c:ptCount val="343"/>
                <c:pt idx="0">
                  <c:v>1163</c:v>
                </c:pt>
                <c:pt idx="1">
                  <c:v>1164</c:v>
                </c:pt>
                <c:pt idx="2">
                  <c:v>1165</c:v>
                </c:pt>
                <c:pt idx="3">
                  <c:v>1166</c:v>
                </c:pt>
                <c:pt idx="4">
                  <c:v>1167</c:v>
                </c:pt>
                <c:pt idx="5">
                  <c:v>1168</c:v>
                </c:pt>
                <c:pt idx="6">
                  <c:v>1169</c:v>
                </c:pt>
                <c:pt idx="7">
                  <c:v>1170</c:v>
                </c:pt>
                <c:pt idx="8">
                  <c:v>1171</c:v>
                </c:pt>
                <c:pt idx="9">
                  <c:v>1172</c:v>
                </c:pt>
                <c:pt idx="10">
                  <c:v>1173</c:v>
                </c:pt>
                <c:pt idx="11">
                  <c:v>1174</c:v>
                </c:pt>
                <c:pt idx="12">
                  <c:v>1175</c:v>
                </c:pt>
                <c:pt idx="13">
                  <c:v>1176</c:v>
                </c:pt>
                <c:pt idx="14">
                  <c:v>1177</c:v>
                </c:pt>
                <c:pt idx="15">
                  <c:v>1178</c:v>
                </c:pt>
                <c:pt idx="16">
                  <c:v>1179</c:v>
                </c:pt>
                <c:pt idx="17">
                  <c:v>1180</c:v>
                </c:pt>
                <c:pt idx="18">
                  <c:v>1181</c:v>
                </c:pt>
                <c:pt idx="19">
                  <c:v>1182</c:v>
                </c:pt>
                <c:pt idx="20">
                  <c:v>1183</c:v>
                </c:pt>
                <c:pt idx="21">
                  <c:v>1184</c:v>
                </c:pt>
                <c:pt idx="22">
                  <c:v>1185</c:v>
                </c:pt>
                <c:pt idx="23">
                  <c:v>1186</c:v>
                </c:pt>
                <c:pt idx="24">
                  <c:v>1187</c:v>
                </c:pt>
                <c:pt idx="25">
                  <c:v>1188</c:v>
                </c:pt>
                <c:pt idx="26">
                  <c:v>1189</c:v>
                </c:pt>
                <c:pt idx="27">
                  <c:v>1190</c:v>
                </c:pt>
                <c:pt idx="28">
                  <c:v>1191</c:v>
                </c:pt>
                <c:pt idx="29">
                  <c:v>1192</c:v>
                </c:pt>
                <c:pt idx="30">
                  <c:v>1193</c:v>
                </c:pt>
                <c:pt idx="31">
                  <c:v>1194</c:v>
                </c:pt>
                <c:pt idx="32">
                  <c:v>1195</c:v>
                </c:pt>
                <c:pt idx="33">
                  <c:v>1196</c:v>
                </c:pt>
                <c:pt idx="34">
                  <c:v>1197</c:v>
                </c:pt>
                <c:pt idx="35">
                  <c:v>1198</c:v>
                </c:pt>
                <c:pt idx="36">
                  <c:v>1199</c:v>
                </c:pt>
                <c:pt idx="37">
                  <c:v>1200</c:v>
                </c:pt>
                <c:pt idx="38">
                  <c:v>1201</c:v>
                </c:pt>
                <c:pt idx="39">
                  <c:v>1202</c:v>
                </c:pt>
                <c:pt idx="40">
                  <c:v>1203</c:v>
                </c:pt>
                <c:pt idx="41">
                  <c:v>1204</c:v>
                </c:pt>
                <c:pt idx="42">
                  <c:v>1205</c:v>
                </c:pt>
                <c:pt idx="43">
                  <c:v>1206</c:v>
                </c:pt>
                <c:pt idx="44">
                  <c:v>1207</c:v>
                </c:pt>
                <c:pt idx="45">
                  <c:v>1208</c:v>
                </c:pt>
                <c:pt idx="46">
                  <c:v>1209</c:v>
                </c:pt>
                <c:pt idx="47">
                  <c:v>1210</c:v>
                </c:pt>
                <c:pt idx="48">
                  <c:v>1211</c:v>
                </c:pt>
                <c:pt idx="49">
                  <c:v>1212</c:v>
                </c:pt>
                <c:pt idx="50">
                  <c:v>1213</c:v>
                </c:pt>
                <c:pt idx="51">
                  <c:v>1214</c:v>
                </c:pt>
                <c:pt idx="52">
                  <c:v>1215</c:v>
                </c:pt>
                <c:pt idx="53">
                  <c:v>1216</c:v>
                </c:pt>
                <c:pt idx="54">
                  <c:v>1217</c:v>
                </c:pt>
                <c:pt idx="55">
                  <c:v>1218</c:v>
                </c:pt>
                <c:pt idx="56">
                  <c:v>1219</c:v>
                </c:pt>
                <c:pt idx="57">
                  <c:v>1220</c:v>
                </c:pt>
                <c:pt idx="58">
                  <c:v>1221</c:v>
                </c:pt>
                <c:pt idx="59">
                  <c:v>1222</c:v>
                </c:pt>
                <c:pt idx="60">
                  <c:v>1223</c:v>
                </c:pt>
                <c:pt idx="61">
                  <c:v>1224</c:v>
                </c:pt>
                <c:pt idx="62">
                  <c:v>1225</c:v>
                </c:pt>
                <c:pt idx="63">
                  <c:v>1226</c:v>
                </c:pt>
                <c:pt idx="64">
                  <c:v>1227</c:v>
                </c:pt>
                <c:pt idx="65">
                  <c:v>1228</c:v>
                </c:pt>
                <c:pt idx="66">
                  <c:v>1229</c:v>
                </c:pt>
                <c:pt idx="67">
                  <c:v>1230</c:v>
                </c:pt>
                <c:pt idx="68">
                  <c:v>1231</c:v>
                </c:pt>
                <c:pt idx="69">
                  <c:v>1232</c:v>
                </c:pt>
                <c:pt idx="70">
                  <c:v>1233</c:v>
                </c:pt>
                <c:pt idx="71">
                  <c:v>1234</c:v>
                </c:pt>
                <c:pt idx="72">
                  <c:v>1235</c:v>
                </c:pt>
                <c:pt idx="73">
                  <c:v>1236</c:v>
                </c:pt>
                <c:pt idx="74">
                  <c:v>1237</c:v>
                </c:pt>
                <c:pt idx="75">
                  <c:v>1238</c:v>
                </c:pt>
                <c:pt idx="76">
                  <c:v>1239</c:v>
                </c:pt>
                <c:pt idx="77">
                  <c:v>1240</c:v>
                </c:pt>
                <c:pt idx="78">
                  <c:v>1241</c:v>
                </c:pt>
                <c:pt idx="79">
                  <c:v>1242</c:v>
                </c:pt>
                <c:pt idx="80">
                  <c:v>1243</c:v>
                </c:pt>
                <c:pt idx="81">
                  <c:v>1244</c:v>
                </c:pt>
                <c:pt idx="82">
                  <c:v>1245</c:v>
                </c:pt>
                <c:pt idx="83">
                  <c:v>1246</c:v>
                </c:pt>
                <c:pt idx="84">
                  <c:v>1247</c:v>
                </c:pt>
                <c:pt idx="85">
                  <c:v>1248</c:v>
                </c:pt>
                <c:pt idx="86">
                  <c:v>1249</c:v>
                </c:pt>
                <c:pt idx="87">
                  <c:v>1250</c:v>
                </c:pt>
                <c:pt idx="88">
                  <c:v>1251</c:v>
                </c:pt>
                <c:pt idx="89">
                  <c:v>1252</c:v>
                </c:pt>
                <c:pt idx="90">
                  <c:v>1253</c:v>
                </c:pt>
                <c:pt idx="91">
                  <c:v>1254</c:v>
                </c:pt>
                <c:pt idx="92">
                  <c:v>1255</c:v>
                </c:pt>
                <c:pt idx="93">
                  <c:v>1256</c:v>
                </c:pt>
                <c:pt idx="94">
                  <c:v>1257</c:v>
                </c:pt>
                <c:pt idx="95">
                  <c:v>1258</c:v>
                </c:pt>
                <c:pt idx="96">
                  <c:v>1259</c:v>
                </c:pt>
                <c:pt idx="97">
                  <c:v>1260</c:v>
                </c:pt>
                <c:pt idx="98">
                  <c:v>1261</c:v>
                </c:pt>
                <c:pt idx="99">
                  <c:v>1262</c:v>
                </c:pt>
                <c:pt idx="100">
                  <c:v>1263</c:v>
                </c:pt>
                <c:pt idx="101">
                  <c:v>1264</c:v>
                </c:pt>
                <c:pt idx="102">
                  <c:v>1265</c:v>
                </c:pt>
                <c:pt idx="103">
                  <c:v>1266</c:v>
                </c:pt>
                <c:pt idx="104">
                  <c:v>1267</c:v>
                </c:pt>
                <c:pt idx="105">
                  <c:v>1268</c:v>
                </c:pt>
                <c:pt idx="106">
                  <c:v>1269</c:v>
                </c:pt>
                <c:pt idx="107">
                  <c:v>1270</c:v>
                </c:pt>
                <c:pt idx="108">
                  <c:v>1271</c:v>
                </c:pt>
                <c:pt idx="109">
                  <c:v>1272</c:v>
                </c:pt>
                <c:pt idx="110">
                  <c:v>1273</c:v>
                </c:pt>
                <c:pt idx="111">
                  <c:v>1274</c:v>
                </c:pt>
                <c:pt idx="112">
                  <c:v>1275</c:v>
                </c:pt>
                <c:pt idx="113">
                  <c:v>1276</c:v>
                </c:pt>
                <c:pt idx="114">
                  <c:v>1277</c:v>
                </c:pt>
                <c:pt idx="115">
                  <c:v>1278</c:v>
                </c:pt>
                <c:pt idx="116">
                  <c:v>1279</c:v>
                </c:pt>
                <c:pt idx="117">
                  <c:v>1280</c:v>
                </c:pt>
                <c:pt idx="118">
                  <c:v>1281</c:v>
                </c:pt>
                <c:pt idx="119">
                  <c:v>1282</c:v>
                </c:pt>
                <c:pt idx="120">
                  <c:v>1283</c:v>
                </c:pt>
                <c:pt idx="121">
                  <c:v>1284</c:v>
                </c:pt>
                <c:pt idx="122">
                  <c:v>1285</c:v>
                </c:pt>
                <c:pt idx="123">
                  <c:v>1286</c:v>
                </c:pt>
                <c:pt idx="124">
                  <c:v>1287</c:v>
                </c:pt>
                <c:pt idx="125">
                  <c:v>1288</c:v>
                </c:pt>
                <c:pt idx="126">
                  <c:v>1289</c:v>
                </c:pt>
                <c:pt idx="127">
                  <c:v>1290</c:v>
                </c:pt>
                <c:pt idx="128">
                  <c:v>1291</c:v>
                </c:pt>
                <c:pt idx="129">
                  <c:v>1292</c:v>
                </c:pt>
                <c:pt idx="130">
                  <c:v>1293</c:v>
                </c:pt>
                <c:pt idx="131">
                  <c:v>1294</c:v>
                </c:pt>
                <c:pt idx="132">
                  <c:v>1295</c:v>
                </c:pt>
                <c:pt idx="133">
                  <c:v>1296</c:v>
                </c:pt>
                <c:pt idx="134">
                  <c:v>1297</c:v>
                </c:pt>
                <c:pt idx="135">
                  <c:v>1298</c:v>
                </c:pt>
                <c:pt idx="136">
                  <c:v>1299</c:v>
                </c:pt>
                <c:pt idx="137">
                  <c:v>1300</c:v>
                </c:pt>
                <c:pt idx="138">
                  <c:v>1301</c:v>
                </c:pt>
                <c:pt idx="139">
                  <c:v>1302</c:v>
                </c:pt>
                <c:pt idx="140">
                  <c:v>1303</c:v>
                </c:pt>
                <c:pt idx="141">
                  <c:v>1304</c:v>
                </c:pt>
                <c:pt idx="142">
                  <c:v>1305</c:v>
                </c:pt>
                <c:pt idx="143">
                  <c:v>1306</c:v>
                </c:pt>
                <c:pt idx="144">
                  <c:v>1307</c:v>
                </c:pt>
                <c:pt idx="145">
                  <c:v>1308</c:v>
                </c:pt>
                <c:pt idx="146">
                  <c:v>1309</c:v>
                </c:pt>
                <c:pt idx="147">
                  <c:v>1310</c:v>
                </c:pt>
                <c:pt idx="148">
                  <c:v>1311</c:v>
                </c:pt>
                <c:pt idx="149">
                  <c:v>1312</c:v>
                </c:pt>
                <c:pt idx="150">
                  <c:v>1313</c:v>
                </c:pt>
                <c:pt idx="151">
                  <c:v>1314</c:v>
                </c:pt>
                <c:pt idx="152">
                  <c:v>1315</c:v>
                </c:pt>
                <c:pt idx="153">
                  <c:v>1316</c:v>
                </c:pt>
                <c:pt idx="154">
                  <c:v>1317</c:v>
                </c:pt>
                <c:pt idx="155">
                  <c:v>1318</c:v>
                </c:pt>
                <c:pt idx="156">
                  <c:v>1319</c:v>
                </c:pt>
                <c:pt idx="157">
                  <c:v>1320</c:v>
                </c:pt>
                <c:pt idx="158">
                  <c:v>1321</c:v>
                </c:pt>
                <c:pt idx="159">
                  <c:v>1322</c:v>
                </c:pt>
                <c:pt idx="160">
                  <c:v>1323</c:v>
                </c:pt>
                <c:pt idx="161">
                  <c:v>1324</c:v>
                </c:pt>
                <c:pt idx="162">
                  <c:v>1325</c:v>
                </c:pt>
                <c:pt idx="163">
                  <c:v>1326</c:v>
                </c:pt>
                <c:pt idx="164">
                  <c:v>1327</c:v>
                </c:pt>
                <c:pt idx="165">
                  <c:v>1328</c:v>
                </c:pt>
                <c:pt idx="166">
                  <c:v>1329</c:v>
                </c:pt>
                <c:pt idx="167">
                  <c:v>1330</c:v>
                </c:pt>
                <c:pt idx="168">
                  <c:v>1331</c:v>
                </c:pt>
                <c:pt idx="169">
                  <c:v>1332</c:v>
                </c:pt>
                <c:pt idx="170">
                  <c:v>1333</c:v>
                </c:pt>
                <c:pt idx="171">
                  <c:v>1334</c:v>
                </c:pt>
                <c:pt idx="172">
                  <c:v>1335</c:v>
                </c:pt>
                <c:pt idx="173">
                  <c:v>1336</c:v>
                </c:pt>
                <c:pt idx="174">
                  <c:v>1337</c:v>
                </c:pt>
                <c:pt idx="175">
                  <c:v>1338</c:v>
                </c:pt>
                <c:pt idx="176">
                  <c:v>1339</c:v>
                </c:pt>
                <c:pt idx="177">
                  <c:v>1340</c:v>
                </c:pt>
                <c:pt idx="178">
                  <c:v>1341</c:v>
                </c:pt>
                <c:pt idx="179">
                  <c:v>1342</c:v>
                </c:pt>
                <c:pt idx="180">
                  <c:v>1343</c:v>
                </c:pt>
                <c:pt idx="181">
                  <c:v>1344</c:v>
                </c:pt>
                <c:pt idx="182">
                  <c:v>1345</c:v>
                </c:pt>
                <c:pt idx="183">
                  <c:v>1346</c:v>
                </c:pt>
                <c:pt idx="184">
                  <c:v>1347</c:v>
                </c:pt>
                <c:pt idx="185">
                  <c:v>1348</c:v>
                </c:pt>
                <c:pt idx="186">
                  <c:v>1349</c:v>
                </c:pt>
                <c:pt idx="187">
                  <c:v>1350</c:v>
                </c:pt>
                <c:pt idx="188">
                  <c:v>1351</c:v>
                </c:pt>
                <c:pt idx="189">
                  <c:v>1352</c:v>
                </c:pt>
                <c:pt idx="190">
                  <c:v>1353</c:v>
                </c:pt>
                <c:pt idx="191">
                  <c:v>1354</c:v>
                </c:pt>
                <c:pt idx="192">
                  <c:v>1355</c:v>
                </c:pt>
                <c:pt idx="193">
                  <c:v>1356</c:v>
                </c:pt>
                <c:pt idx="194">
                  <c:v>1357</c:v>
                </c:pt>
                <c:pt idx="195">
                  <c:v>1358</c:v>
                </c:pt>
                <c:pt idx="196">
                  <c:v>1359</c:v>
                </c:pt>
                <c:pt idx="197">
                  <c:v>1360</c:v>
                </c:pt>
                <c:pt idx="198">
                  <c:v>1361</c:v>
                </c:pt>
                <c:pt idx="199">
                  <c:v>1362</c:v>
                </c:pt>
                <c:pt idx="200">
                  <c:v>1363</c:v>
                </c:pt>
                <c:pt idx="201">
                  <c:v>1364</c:v>
                </c:pt>
                <c:pt idx="202">
                  <c:v>1365</c:v>
                </c:pt>
                <c:pt idx="203">
                  <c:v>1366</c:v>
                </c:pt>
                <c:pt idx="204">
                  <c:v>1367</c:v>
                </c:pt>
                <c:pt idx="205">
                  <c:v>1368</c:v>
                </c:pt>
                <c:pt idx="206">
                  <c:v>1369</c:v>
                </c:pt>
                <c:pt idx="207">
                  <c:v>1370</c:v>
                </c:pt>
                <c:pt idx="208">
                  <c:v>1371</c:v>
                </c:pt>
                <c:pt idx="209">
                  <c:v>1372</c:v>
                </c:pt>
                <c:pt idx="210">
                  <c:v>1373</c:v>
                </c:pt>
                <c:pt idx="211">
                  <c:v>1374</c:v>
                </c:pt>
                <c:pt idx="212">
                  <c:v>1375</c:v>
                </c:pt>
                <c:pt idx="213">
                  <c:v>1376</c:v>
                </c:pt>
                <c:pt idx="214">
                  <c:v>1377</c:v>
                </c:pt>
                <c:pt idx="215">
                  <c:v>1378</c:v>
                </c:pt>
                <c:pt idx="216">
                  <c:v>1379</c:v>
                </c:pt>
                <c:pt idx="217">
                  <c:v>1380</c:v>
                </c:pt>
                <c:pt idx="218">
                  <c:v>1381</c:v>
                </c:pt>
                <c:pt idx="219">
                  <c:v>1382</c:v>
                </c:pt>
                <c:pt idx="220">
                  <c:v>1383</c:v>
                </c:pt>
                <c:pt idx="221">
                  <c:v>1384</c:v>
                </c:pt>
                <c:pt idx="222">
                  <c:v>1385</c:v>
                </c:pt>
                <c:pt idx="223">
                  <c:v>1386</c:v>
                </c:pt>
                <c:pt idx="224">
                  <c:v>1387</c:v>
                </c:pt>
                <c:pt idx="225">
                  <c:v>1388</c:v>
                </c:pt>
                <c:pt idx="226">
                  <c:v>1389</c:v>
                </c:pt>
                <c:pt idx="227">
                  <c:v>1390</c:v>
                </c:pt>
                <c:pt idx="228">
                  <c:v>1391</c:v>
                </c:pt>
                <c:pt idx="229">
                  <c:v>1392</c:v>
                </c:pt>
                <c:pt idx="230">
                  <c:v>1393</c:v>
                </c:pt>
                <c:pt idx="231">
                  <c:v>1394</c:v>
                </c:pt>
                <c:pt idx="232">
                  <c:v>1395</c:v>
                </c:pt>
                <c:pt idx="233">
                  <c:v>1396</c:v>
                </c:pt>
                <c:pt idx="234">
                  <c:v>1397</c:v>
                </c:pt>
                <c:pt idx="235">
                  <c:v>1398</c:v>
                </c:pt>
                <c:pt idx="236">
                  <c:v>1399</c:v>
                </c:pt>
                <c:pt idx="237">
                  <c:v>1400</c:v>
                </c:pt>
                <c:pt idx="238">
                  <c:v>1401</c:v>
                </c:pt>
                <c:pt idx="239">
                  <c:v>1402</c:v>
                </c:pt>
                <c:pt idx="240">
                  <c:v>1403</c:v>
                </c:pt>
                <c:pt idx="241">
                  <c:v>1404</c:v>
                </c:pt>
                <c:pt idx="242">
                  <c:v>1405</c:v>
                </c:pt>
                <c:pt idx="243">
                  <c:v>1406</c:v>
                </c:pt>
                <c:pt idx="244">
                  <c:v>1407</c:v>
                </c:pt>
                <c:pt idx="245">
                  <c:v>1408</c:v>
                </c:pt>
                <c:pt idx="246">
                  <c:v>1409</c:v>
                </c:pt>
                <c:pt idx="247">
                  <c:v>1410</c:v>
                </c:pt>
                <c:pt idx="248">
                  <c:v>1411</c:v>
                </c:pt>
                <c:pt idx="249">
                  <c:v>1412</c:v>
                </c:pt>
                <c:pt idx="250">
                  <c:v>1413</c:v>
                </c:pt>
                <c:pt idx="251">
                  <c:v>1414</c:v>
                </c:pt>
                <c:pt idx="252">
                  <c:v>1415</c:v>
                </c:pt>
                <c:pt idx="253">
                  <c:v>1416</c:v>
                </c:pt>
                <c:pt idx="254">
                  <c:v>1417</c:v>
                </c:pt>
                <c:pt idx="255">
                  <c:v>1418</c:v>
                </c:pt>
                <c:pt idx="256">
                  <c:v>1419</c:v>
                </c:pt>
                <c:pt idx="257">
                  <c:v>1420</c:v>
                </c:pt>
                <c:pt idx="258">
                  <c:v>1421</c:v>
                </c:pt>
                <c:pt idx="259">
                  <c:v>1422</c:v>
                </c:pt>
                <c:pt idx="260">
                  <c:v>1423</c:v>
                </c:pt>
                <c:pt idx="261">
                  <c:v>1424</c:v>
                </c:pt>
                <c:pt idx="262">
                  <c:v>1425</c:v>
                </c:pt>
                <c:pt idx="263">
                  <c:v>1426</c:v>
                </c:pt>
                <c:pt idx="264">
                  <c:v>1427</c:v>
                </c:pt>
                <c:pt idx="265">
                  <c:v>1428</c:v>
                </c:pt>
                <c:pt idx="266">
                  <c:v>1429</c:v>
                </c:pt>
                <c:pt idx="267">
                  <c:v>1430</c:v>
                </c:pt>
                <c:pt idx="268">
                  <c:v>1431</c:v>
                </c:pt>
                <c:pt idx="269">
                  <c:v>1432</c:v>
                </c:pt>
                <c:pt idx="270">
                  <c:v>1433</c:v>
                </c:pt>
                <c:pt idx="271">
                  <c:v>1434</c:v>
                </c:pt>
                <c:pt idx="272">
                  <c:v>1435</c:v>
                </c:pt>
                <c:pt idx="273">
                  <c:v>1436</c:v>
                </c:pt>
                <c:pt idx="274">
                  <c:v>1437</c:v>
                </c:pt>
                <c:pt idx="275">
                  <c:v>1438</c:v>
                </c:pt>
                <c:pt idx="276">
                  <c:v>1439</c:v>
                </c:pt>
                <c:pt idx="277">
                  <c:v>1440</c:v>
                </c:pt>
                <c:pt idx="278">
                  <c:v>1441</c:v>
                </c:pt>
                <c:pt idx="279">
                  <c:v>1442</c:v>
                </c:pt>
                <c:pt idx="280">
                  <c:v>1443</c:v>
                </c:pt>
                <c:pt idx="281">
                  <c:v>1444</c:v>
                </c:pt>
                <c:pt idx="282">
                  <c:v>1445</c:v>
                </c:pt>
                <c:pt idx="283">
                  <c:v>1446</c:v>
                </c:pt>
                <c:pt idx="284">
                  <c:v>1447</c:v>
                </c:pt>
                <c:pt idx="285">
                  <c:v>1448</c:v>
                </c:pt>
                <c:pt idx="286">
                  <c:v>1449</c:v>
                </c:pt>
                <c:pt idx="287">
                  <c:v>1450</c:v>
                </c:pt>
                <c:pt idx="288">
                  <c:v>1451</c:v>
                </c:pt>
                <c:pt idx="289">
                  <c:v>1452</c:v>
                </c:pt>
                <c:pt idx="290">
                  <c:v>1453</c:v>
                </c:pt>
                <c:pt idx="291">
                  <c:v>1454</c:v>
                </c:pt>
                <c:pt idx="292">
                  <c:v>1455</c:v>
                </c:pt>
                <c:pt idx="293">
                  <c:v>1456</c:v>
                </c:pt>
                <c:pt idx="294">
                  <c:v>1457</c:v>
                </c:pt>
                <c:pt idx="295">
                  <c:v>1458</c:v>
                </c:pt>
                <c:pt idx="296">
                  <c:v>1459</c:v>
                </c:pt>
                <c:pt idx="297">
                  <c:v>1460</c:v>
                </c:pt>
                <c:pt idx="298">
                  <c:v>1461</c:v>
                </c:pt>
                <c:pt idx="299">
                  <c:v>1462</c:v>
                </c:pt>
                <c:pt idx="300">
                  <c:v>1463</c:v>
                </c:pt>
                <c:pt idx="301">
                  <c:v>1464</c:v>
                </c:pt>
                <c:pt idx="302">
                  <c:v>1465</c:v>
                </c:pt>
                <c:pt idx="303">
                  <c:v>1466</c:v>
                </c:pt>
                <c:pt idx="304">
                  <c:v>1467</c:v>
                </c:pt>
                <c:pt idx="305">
                  <c:v>1468</c:v>
                </c:pt>
                <c:pt idx="306">
                  <c:v>1469</c:v>
                </c:pt>
                <c:pt idx="307">
                  <c:v>1470</c:v>
                </c:pt>
                <c:pt idx="308">
                  <c:v>1471</c:v>
                </c:pt>
                <c:pt idx="309">
                  <c:v>1472</c:v>
                </c:pt>
                <c:pt idx="310">
                  <c:v>1473</c:v>
                </c:pt>
                <c:pt idx="311">
                  <c:v>1474</c:v>
                </c:pt>
                <c:pt idx="312">
                  <c:v>1475</c:v>
                </c:pt>
                <c:pt idx="313">
                  <c:v>1476</c:v>
                </c:pt>
                <c:pt idx="314">
                  <c:v>1477</c:v>
                </c:pt>
                <c:pt idx="315">
                  <c:v>1478</c:v>
                </c:pt>
                <c:pt idx="316">
                  <c:v>1479</c:v>
                </c:pt>
                <c:pt idx="317">
                  <c:v>1480</c:v>
                </c:pt>
                <c:pt idx="318">
                  <c:v>1481</c:v>
                </c:pt>
                <c:pt idx="319">
                  <c:v>1482</c:v>
                </c:pt>
                <c:pt idx="320">
                  <c:v>1483</c:v>
                </c:pt>
                <c:pt idx="321">
                  <c:v>1484</c:v>
                </c:pt>
                <c:pt idx="322">
                  <c:v>1485</c:v>
                </c:pt>
                <c:pt idx="323">
                  <c:v>1486</c:v>
                </c:pt>
                <c:pt idx="324">
                  <c:v>1487</c:v>
                </c:pt>
                <c:pt idx="325">
                  <c:v>1488</c:v>
                </c:pt>
                <c:pt idx="326">
                  <c:v>1489</c:v>
                </c:pt>
                <c:pt idx="327">
                  <c:v>1490</c:v>
                </c:pt>
                <c:pt idx="328">
                  <c:v>1491</c:v>
                </c:pt>
                <c:pt idx="329">
                  <c:v>1492</c:v>
                </c:pt>
                <c:pt idx="330">
                  <c:v>1493</c:v>
                </c:pt>
                <c:pt idx="331">
                  <c:v>1494</c:v>
                </c:pt>
                <c:pt idx="332">
                  <c:v>1495</c:v>
                </c:pt>
                <c:pt idx="333">
                  <c:v>1496</c:v>
                </c:pt>
                <c:pt idx="334">
                  <c:v>1497</c:v>
                </c:pt>
                <c:pt idx="335">
                  <c:v>1498</c:v>
                </c:pt>
                <c:pt idx="336">
                  <c:v>1499</c:v>
                </c:pt>
                <c:pt idx="337">
                  <c:v>1500</c:v>
                </c:pt>
                <c:pt idx="338">
                  <c:v>1501</c:v>
                </c:pt>
                <c:pt idx="339">
                  <c:v>1502</c:v>
                </c:pt>
                <c:pt idx="340">
                  <c:v>1503</c:v>
                </c:pt>
                <c:pt idx="341">
                  <c:v>1504</c:v>
                </c:pt>
                <c:pt idx="342">
                  <c:v>1505</c:v>
                </c:pt>
              </c:numCache>
            </c:numRef>
          </c:xVal>
          <c:yVal>
            <c:numRef>
              <c:f>Graph!$H$1165:$H$1505</c:f>
              <c:numCache>
                <c:formatCode>General</c:formatCode>
                <c:ptCount val="34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92-4E95-BD6F-B45BA0769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30992"/>
        <c:axId val="642831472"/>
      </c:scatterChart>
      <c:valAx>
        <c:axId val="642830992"/>
        <c:scaling>
          <c:orientation val="minMax"/>
          <c:max val="1505"/>
          <c:min val="1163"/>
        </c:scaling>
        <c:delete val="0"/>
        <c:axPos val="b"/>
        <c:numFmt formatCode="General" sourceLinked="1"/>
        <c:majorTickMark val="out"/>
        <c:minorTickMark val="none"/>
        <c:tickLblPos val="nextTo"/>
        <c:crossAx val="642831472"/>
        <c:crosses val="autoZero"/>
        <c:crossBetween val="midCat"/>
      </c:valAx>
      <c:valAx>
        <c:axId val="642831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2830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Graph!$A$1508:$A$1826</c:f>
              <c:numCache>
                <c:formatCode>General</c:formatCode>
                <c:ptCount val="319"/>
                <c:pt idx="0">
                  <c:v>1507</c:v>
                </c:pt>
                <c:pt idx="1">
                  <c:v>1508</c:v>
                </c:pt>
                <c:pt idx="2">
                  <c:v>1509</c:v>
                </c:pt>
                <c:pt idx="3">
                  <c:v>1510</c:v>
                </c:pt>
                <c:pt idx="4">
                  <c:v>1511</c:v>
                </c:pt>
                <c:pt idx="5">
                  <c:v>1512</c:v>
                </c:pt>
                <c:pt idx="6">
                  <c:v>1513</c:v>
                </c:pt>
                <c:pt idx="7">
                  <c:v>1514</c:v>
                </c:pt>
                <c:pt idx="8">
                  <c:v>1515</c:v>
                </c:pt>
                <c:pt idx="9">
                  <c:v>1516</c:v>
                </c:pt>
                <c:pt idx="10">
                  <c:v>1517</c:v>
                </c:pt>
                <c:pt idx="11">
                  <c:v>1518</c:v>
                </c:pt>
                <c:pt idx="12">
                  <c:v>1519</c:v>
                </c:pt>
                <c:pt idx="13">
                  <c:v>1520</c:v>
                </c:pt>
                <c:pt idx="14">
                  <c:v>1521</c:v>
                </c:pt>
                <c:pt idx="15">
                  <c:v>1522</c:v>
                </c:pt>
                <c:pt idx="16">
                  <c:v>1523</c:v>
                </c:pt>
                <c:pt idx="17">
                  <c:v>1524</c:v>
                </c:pt>
                <c:pt idx="18">
                  <c:v>1525</c:v>
                </c:pt>
                <c:pt idx="19">
                  <c:v>1526</c:v>
                </c:pt>
                <c:pt idx="20">
                  <c:v>1527</c:v>
                </c:pt>
                <c:pt idx="21">
                  <c:v>1528</c:v>
                </c:pt>
                <c:pt idx="22">
                  <c:v>1529</c:v>
                </c:pt>
                <c:pt idx="23">
                  <c:v>1530</c:v>
                </c:pt>
                <c:pt idx="24">
                  <c:v>1531</c:v>
                </c:pt>
                <c:pt idx="25">
                  <c:v>1532</c:v>
                </c:pt>
                <c:pt idx="26">
                  <c:v>1533</c:v>
                </c:pt>
                <c:pt idx="27">
                  <c:v>1534</c:v>
                </c:pt>
                <c:pt idx="28">
                  <c:v>1535</c:v>
                </c:pt>
                <c:pt idx="29">
                  <c:v>1536</c:v>
                </c:pt>
                <c:pt idx="30">
                  <c:v>1537</c:v>
                </c:pt>
                <c:pt idx="31">
                  <c:v>1538</c:v>
                </c:pt>
                <c:pt idx="32">
                  <c:v>1539</c:v>
                </c:pt>
                <c:pt idx="33">
                  <c:v>1540</c:v>
                </c:pt>
                <c:pt idx="34">
                  <c:v>1541</c:v>
                </c:pt>
                <c:pt idx="35">
                  <c:v>1542</c:v>
                </c:pt>
                <c:pt idx="36">
                  <c:v>1543</c:v>
                </c:pt>
                <c:pt idx="37">
                  <c:v>1544</c:v>
                </c:pt>
                <c:pt idx="38">
                  <c:v>1545</c:v>
                </c:pt>
                <c:pt idx="39">
                  <c:v>1546</c:v>
                </c:pt>
                <c:pt idx="40">
                  <c:v>1547</c:v>
                </c:pt>
                <c:pt idx="41">
                  <c:v>1548</c:v>
                </c:pt>
                <c:pt idx="42">
                  <c:v>1549</c:v>
                </c:pt>
                <c:pt idx="43">
                  <c:v>1550</c:v>
                </c:pt>
                <c:pt idx="44">
                  <c:v>1551</c:v>
                </c:pt>
                <c:pt idx="45">
                  <c:v>1552</c:v>
                </c:pt>
                <c:pt idx="46">
                  <c:v>1553</c:v>
                </c:pt>
                <c:pt idx="47">
                  <c:v>1554</c:v>
                </c:pt>
                <c:pt idx="48">
                  <c:v>1555</c:v>
                </c:pt>
                <c:pt idx="49">
                  <c:v>1556</c:v>
                </c:pt>
                <c:pt idx="50">
                  <c:v>1557</c:v>
                </c:pt>
                <c:pt idx="51">
                  <c:v>1558</c:v>
                </c:pt>
                <c:pt idx="52">
                  <c:v>1559</c:v>
                </c:pt>
                <c:pt idx="53">
                  <c:v>1560</c:v>
                </c:pt>
                <c:pt idx="54">
                  <c:v>1561</c:v>
                </c:pt>
                <c:pt idx="55">
                  <c:v>1562</c:v>
                </c:pt>
                <c:pt idx="56">
                  <c:v>1563</c:v>
                </c:pt>
                <c:pt idx="57">
                  <c:v>1564</c:v>
                </c:pt>
                <c:pt idx="58">
                  <c:v>1565</c:v>
                </c:pt>
                <c:pt idx="59">
                  <c:v>1566</c:v>
                </c:pt>
                <c:pt idx="60">
                  <c:v>1567</c:v>
                </c:pt>
                <c:pt idx="61">
                  <c:v>1568</c:v>
                </c:pt>
                <c:pt idx="62">
                  <c:v>1569</c:v>
                </c:pt>
                <c:pt idx="63">
                  <c:v>1570</c:v>
                </c:pt>
                <c:pt idx="64">
                  <c:v>1571</c:v>
                </c:pt>
                <c:pt idx="65">
                  <c:v>1572</c:v>
                </c:pt>
                <c:pt idx="66">
                  <c:v>1573</c:v>
                </c:pt>
                <c:pt idx="67">
                  <c:v>1574</c:v>
                </c:pt>
                <c:pt idx="68">
                  <c:v>1575</c:v>
                </c:pt>
                <c:pt idx="69">
                  <c:v>1576</c:v>
                </c:pt>
                <c:pt idx="70">
                  <c:v>1577</c:v>
                </c:pt>
                <c:pt idx="71">
                  <c:v>1578</c:v>
                </c:pt>
                <c:pt idx="72">
                  <c:v>1579</c:v>
                </c:pt>
                <c:pt idx="73">
                  <c:v>1580</c:v>
                </c:pt>
                <c:pt idx="74">
                  <c:v>1581</c:v>
                </c:pt>
                <c:pt idx="75">
                  <c:v>1582</c:v>
                </c:pt>
                <c:pt idx="76">
                  <c:v>1583</c:v>
                </c:pt>
                <c:pt idx="77">
                  <c:v>1584</c:v>
                </c:pt>
                <c:pt idx="78">
                  <c:v>1585</c:v>
                </c:pt>
                <c:pt idx="79">
                  <c:v>1586</c:v>
                </c:pt>
                <c:pt idx="80">
                  <c:v>1587</c:v>
                </c:pt>
                <c:pt idx="81">
                  <c:v>1588</c:v>
                </c:pt>
                <c:pt idx="82">
                  <c:v>1589</c:v>
                </c:pt>
                <c:pt idx="83">
                  <c:v>1590</c:v>
                </c:pt>
                <c:pt idx="84">
                  <c:v>1591</c:v>
                </c:pt>
                <c:pt idx="85">
                  <c:v>1592</c:v>
                </c:pt>
                <c:pt idx="86">
                  <c:v>1593</c:v>
                </c:pt>
                <c:pt idx="87">
                  <c:v>1594</c:v>
                </c:pt>
                <c:pt idx="88">
                  <c:v>1595</c:v>
                </c:pt>
                <c:pt idx="89">
                  <c:v>1596</c:v>
                </c:pt>
                <c:pt idx="90">
                  <c:v>1597</c:v>
                </c:pt>
                <c:pt idx="91">
                  <c:v>1598</c:v>
                </c:pt>
                <c:pt idx="92">
                  <c:v>1599</c:v>
                </c:pt>
                <c:pt idx="93">
                  <c:v>1600</c:v>
                </c:pt>
                <c:pt idx="94">
                  <c:v>1601</c:v>
                </c:pt>
                <c:pt idx="95">
                  <c:v>1602</c:v>
                </c:pt>
                <c:pt idx="96">
                  <c:v>1603</c:v>
                </c:pt>
                <c:pt idx="97">
                  <c:v>1604</c:v>
                </c:pt>
                <c:pt idx="98">
                  <c:v>1605</c:v>
                </c:pt>
                <c:pt idx="99">
                  <c:v>1606</c:v>
                </c:pt>
                <c:pt idx="100">
                  <c:v>1607</c:v>
                </c:pt>
                <c:pt idx="101">
                  <c:v>1608</c:v>
                </c:pt>
                <c:pt idx="102">
                  <c:v>1609</c:v>
                </c:pt>
                <c:pt idx="103">
                  <c:v>1610</c:v>
                </c:pt>
                <c:pt idx="104">
                  <c:v>1611</c:v>
                </c:pt>
                <c:pt idx="105">
                  <c:v>1612</c:v>
                </c:pt>
                <c:pt idx="106">
                  <c:v>1613</c:v>
                </c:pt>
                <c:pt idx="107">
                  <c:v>1614</c:v>
                </c:pt>
                <c:pt idx="108">
                  <c:v>1615</c:v>
                </c:pt>
                <c:pt idx="109">
                  <c:v>1616</c:v>
                </c:pt>
                <c:pt idx="110">
                  <c:v>1617</c:v>
                </c:pt>
                <c:pt idx="111">
                  <c:v>1618</c:v>
                </c:pt>
                <c:pt idx="112">
                  <c:v>1619</c:v>
                </c:pt>
                <c:pt idx="113">
                  <c:v>1620</c:v>
                </c:pt>
                <c:pt idx="114">
                  <c:v>1621</c:v>
                </c:pt>
                <c:pt idx="115">
                  <c:v>1622</c:v>
                </c:pt>
                <c:pt idx="116">
                  <c:v>1623</c:v>
                </c:pt>
                <c:pt idx="117">
                  <c:v>1624</c:v>
                </c:pt>
                <c:pt idx="118">
                  <c:v>1625</c:v>
                </c:pt>
                <c:pt idx="119">
                  <c:v>1626</c:v>
                </c:pt>
                <c:pt idx="120">
                  <c:v>1627</c:v>
                </c:pt>
                <c:pt idx="121">
                  <c:v>1628</c:v>
                </c:pt>
                <c:pt idx="122">
                  <c:v>1629</c:v>
                </c:pt>
                <c:pt idx="123">
                  <c:v>1630</c:v>
                </c:pt>
                <c:pt idx="124">
                  <c:v>1631</c:v>
                </c:pt>
                <c:pt idx="125">
                  <c:v>1632</c:v>
                </c:pt>
                <c:pt idx="126">
                  <c:v>1633</c:v>
                </c:pt>
                <c:pt idx="127">
                  <c:v>1634</c:v>
                </c:pt>
                <c:pt idx="128">
                  <c:v>1635</c:v>
                </c:pt>
                <c:pt idx="129">
                  <c:v>1636</c:v>
                </c:pt>
                <c:pt idx="130">
                  <c:v>1637</c:v>
                </c:pt>
                <c:pt idx="131">
                  <c:v>1638</c:v>
                </c:pt>
                <c:pt idx="132">
                  <c:v>1639</c:v>
                </c:pt>
                <c:pt idx="133">
                  <c:v>1640</c:v>
                </c:pt>
                <c:pt idx="134">
                  <c:v>1641</c:v>
                </c:pt>
                <c:pt idx="135">
                  <c:v>1642</c:v>
                </c:pt>
                <c:pt idx="136">
                  <c:v>1643</c:v>
                </c:pt>
                <c:pt idx="137">
                  <c:v>1644</c:v>
                </c:pt>
                <c:pt idx="138">
                  <c:v>1645</c:v>
                </c:pt>
                <c:pt idx="139">
                  <c:v>1646</c:v>
                </c:pt>
                <c:pt idx="140">
                  <c:v>1647</c:v>
                </c:pt>
                <c:pt idx="141">
                  <c:v>1648</c:v>
                </c:pt>
                <c:pt idx="142">
                  <c:v>1649</c:v>
                </c:pt>
                <c:pt idx="143">
                  <c:v>1650</c:v>
                </c:pt>
                <c:pt idx="144">
                  <c:v>1651</c:v>
                </c:pt>
                <c:pt idx="145">
                  <c:v>1652</c:v>
                </c:pt>
                <c:pt idx="146">
                  <c:v>1653</c:v>
                </c:pt>
                <c:pt idx="147">
                  <c:v>1654</c:v>
                </c:pt>
                <c:pt idx="148">
                  <c:v>1655</c:v>
                </c:pt>
                <c:pt idx="149">
                  <c:v>1656</c:v>
                </c:pt>
                <c:pt idx="150">
                  <c:v>1657</c:v>
                </c:pt>
                <c:pt idx="151">
                  <c:v>1658</c:v>
                </c:pt>
                <c:pt idx="152">
                  <c:v>1659</c:v>
                </c:pt>
                <c:pt idx="153">
                  <c:v>1660</c:v>
                </c:pt>
                <c:pt idx="154">
                  <c:v>1661</c:v>
                </c:pt>
                <c:pt idx="155">
                  <c:v>1662</c:v>
                </c:pt>
                <c:pt idx="156">
                  <c:v>1663</c:v>
                </c:pt>
                <c:pt idx="157">
                  <c:v>1664</c:v>
                </c:pt>
                <c:pt idx="158">
                  <c:v>1665</c:v>
                </c:pt>
                <c:pt idx="159">
                  <c:v>1666</c:v>
                </c:pt>
                <c:pt idx="160">
                  <c:v>1667</c:v>
                </c:pt>
                <c:pt idx="161">
                  <c:v>1668</c:v>
                </c:pt>
                <c:pt idx="162">
                  <c:v>1669</c:v>
                </c:pt>
                <c:pt idx="163">
                  <c:v>1670</c:v>
                </c:pt>
                <c:pt idx="164">
                  <c:v>1671</c:v>
                </c:pt>
                <c:pt idx="165">
                  <c:v>1672</c:v>
                </c:pt>
                <c:pt idx="166">
                  <c:v>1673</c:v>
                </c:pt>
                <c:pt idx="167">
                  <c:v>1674</c:v>
                </c:pt>
                <c:pt idx="168">
                  <c:v>1675</c:v>
                </c:pt>
                <c:pt idx="169">
                  <c:v>1676</c:v>
                </c:pt>
                <c:pt idx="170">
                  <c:v>1677</c:v>
                </c:pt>
                <c:pt idx="171">
                  <c:v>1678</c:v>
                </c:pt>
                <c:pt idx="172">
                  <c:v>1679</c:v>
                </c:pt>
                <c:pt idx="173">
                  <c:v>1680</c:v>
                </c:pt>
                <c:pt idx="174">
                  <c:v>1681</c:v>
                </c:pt>
                <c:pt idx="175">
                  <c:v>1682</c:v>
                </c:pt>
                <c:pt idx="176">
                  <c:v>1683</c:v>
                </c:pt>
                <c:pt idx="177">
                  <c:v>1684</c:v>
                </c:pt>
                <c:pt idx="178">
                  <c:v>1685</c:v>
                </c:pt>
                <c:pt idx="179">
                  <c:v>1686</c:v>
                </c:pt>
                <c:pt idx="180">
                  <c:v>1687</c:v>
                </c:pt>
                <c:pt idx="181">
                  <c:v>1688</c:v>
                </c:pt>
                <c:pt idx="182">
                  <c:v>1689</c:v>
                </c:pt>
                <c:pt idx="183">
                  <c:v>1690</c:v>
                </c:pt>
                <c:pt idx="184">
                  <c:v>1691</c:v>
                </c:pt>
                <c:pt idx="185">
                  <c:v>1692</c:v>
                </c:pt>
                <c:pt idx="186">
                  <c:v>1693</c:v>
                </c:pt>
                <c:pt idx="187">
                  <c:v>1694</c:v>
                </c:pt>
                <c:pt idx="188">
                  <c:v>1695</c:v>
                </c:pt>
                <c:pt idx="189">
                  <c:v>1696</c:v>
                </c:pt>
                <c:pt idx="190">
                  <c:v>1697</c:v>
                </c:pt>
                <c:pt idx="191">
                  <c:v>1698</c:v>
                </c:pt>
                <c:pt idx="192">
                  <c:v>1699</c:v>
                </c:pt>
                <c:pt idx="193">
                  <c:v>1700</c:v>
                </c:pt>
                <c:pt idx="194">
                  <c:v>1701</c:v>
                </c:pt>
                <c:pt idx="195">
                  <c:v>1702</c:v>
                </c:pt>
                <c:pt idx="196">
                  <c:v>1703</c:v>
                </c:pt>
                <c:pt idx="197">
                  <c:v>1704</c:v>
                </c:pt>
                <c:pt idx="198">
                  <c:v>1705</c:v>
                </c:pt>
                <c:pt idx="199">
                  <c:v>1706</c:v>
                </c:pt>
                <c:pt idx="200">
                  <c:v>1707</c:v>
                </c:pt>
                <c:pt idx="201">
                  <c:v>1708</c:v>
                </c:pt>
                <c:pt idx="202">
                  <c:v>1709</c:v>
                </c:pt>
                <c:pt idx="203">
                  <c:v>1710</c:v>
                </c:pt>
                <c:pt idx="204">
                  <c:v>1711</c:v>
                </c:pt>
                <c:pt idx="205">
                  <c:v>1712</c:v>
                </c:pt>
                <c:pt idx="206">
                  <c:v>1713</c:v>
                </c:pt>
                <c:pt idx="207">
                  <c:v>1714</c:v>
                </c:pt>
                <c:pt idx="208">
                  <c:v>1715</c:v>
                </c:pt>
                <c:pt idx="209">
                  <c:v>1716</c:v>
                </c:pt>
                <c:pt idx="210">
                  <c:v>1717</c:v>
                </c:pt>
                <c:pt idx="211">
                  <c:v>1718</c:v>
                </c:pt>
                <c:pt idx="212">
                  <c:v>1719</c:v>
                </c:pt>
                <c:pt idx="213">
                  <c:v>1720</c:v>
                </c:pt>
                <c:pt idx="214">
                  <c:v>1721</c:v>
                </c:pt>
                <c:pt idx="215">
                  <c:v>1722</c:v>
                </c:pt>
                <c:pt idx="216">
                  <c:v>1723</c:v>
                </c:pt>
                <c:pt idx="217">
                  <c:v>1724</c:v>
                </c:pt>
                <c:pt idx="218">
                  <c:v>1725</c:v>
                </c:pt>
                <c:pt idx="219">
                  <c:v>1726</c:v>
                </c:pt>
                <c:pt idx="220">
                  <c:v>1727</c:v>
                </c:pt>
                <c:pt idx="221">
                  <c:v>1728</c:v>
                </c:pt>
                <c:pt idx="222">
                  <c:v>1729</c:v>
                </c:pt>
                <c:pt idx="223">
                  <c:v>1730</c:v>
                </c:pt>
                <c:pt idx="224">
                  <c:v>1731</c:v>
                </c:pt>
                <c:pt idx="225">
                  <c:v>1732</c:v>
                </c:pt>
                <c:pt idx="226">
                  <c:v>1733</c:v>
                </c:pt>
                <c:pt idx="227">
                  <c:v>1734</c:v>
                </c:pt>
                <c:pt idx="228">
                  <c:v>1735</c:v>
                </c:pt>
                <c:pt idx="229">
                  <c:v>1736</c:v>
                </c:pt>
                <c:pt idx="230">
                  <c:v>1737</c:v>
                </c:pt>
                <c:pt idx="231">
                  <c:v>1738</c:v>
                </c:pt>
                <c:pt idx="232">
                  <c:v>1739</c:v>
                </c:pt>
                <c:pt idx="233">
                  <c:v>1740</c:v>
                </c:pt>
                <c:pt idx="234">
                  <c:v>1741</c:v>
                </c:pt>
                <c:pt idx="235">
                  <c:v>1742</c:v>
                </c:pt>
                <c:pt idx="236">
                  <c:v>1743</c:v>
                </c:pt>
                <c:pt idx="237">
                  <c:v>1744</c:v>
                </c:pt>
                <c:pt idx="238">
                  <c:v>1745</c:v>
                </c:pt>
                <c:pt idx="239">
                  <c:v>1746</c:v>
                </c:pt>
                <c:pt idx="240">
                  <c:v>1747</c:v>
                </c:pt>
                <c:pt idx="241">
                  <c:v>1748</c:v>
                </c:pt>
                <c:pt idx="242">
                  <c:v>1749</c:v>
                </c:pt>
                <c:pt idx="243">
                  <c:v>1750</c:v>
                </c:pt>
                <c:pt idx="244">
                  <c:v>1751</c:v>
                </c:pt>
                <c:pt idx="245">
                  <c:v>1752</c:v>
                </c:pt>
                <c:pt idx="246">
                  <c:v>1753</c:v>
                </c:pt>
                <c:pt idx="247">
                  <c:v>1754</c:v>
                </c:pt>
                <c:pt idx="248">
                  <c:v>1755</c:v>
                </c:pt>
                <c:pt idx="249">
                  <c:v>1756</c:v>
                </c:pt>
                <c:pt idx="250">
                  <c:v>1757</c:v>
                </c:pt>
                <c:pt idx="251">
                  <c:v>1758</c:v>
                </c:pt>
                <c:pt idx="252">
                  <c:v>1759</c:v>
                </c:pt>
                <c:pt idx="253">
                  <c:v>1760</c:v>
                </c:pt>
                <c:pt idx="254">
                  <c:v>1761</c:v>
                </c:pt>
                <c:pt idx="255">
                  <c:v>1762</c:v>
                </c:pt>
                <c:pt idx="256">
                  <c:v>1763</c:v>
                </c:pt>
                <c:pt idx="257">
                  <c:v>1764</c:v>
                </c:pt>
                <c:pt idx="258">
                  <c:v>1765</c:v>
                </c:pt>
                <c:pt idx="259">
                  <c:v>1766</c:v>
                </c:pt>
                <c:pt idx="260">
                  <c:v>1767</c:v>
                </c:pt>
                <c:pt idx="261">
                  <c:v>1768</c:v>
                </c:pt>
                <c:pt idx="262">
                  <c:v>1769</c:v>
                </c:pt>
                <c:pt idx="263">
                  <c:v>1770</c:v>
                </c:pt>
                <c:pt idx="264">
                  <c:v>1771</c:v>
                </c:pt>
                <c:pt idx="265">
                  <c:v>1772</c:v>
                </c:pt>
                <c:pt idx="266">
                  <c:v>1773</c:v>
                </c:pt>
                <c:pt idx="267">
                  <c:v>1774</c:v>
                </c:pt>
                <c:pt idx="268">
                  <c:v>1775</c:v>
                </c:pt>
                <c:pt idx="269">
                  <c:v>1776</c:v>
                </c:pt>
                <c:pt idx="270">
                  <c:v>1777</c:v>
                </c:pt>
                <c:pt idx="271">
                  <c:v>1778</c:v>
                </c:pt>
                <c:pt idx="272">
                  <c:v>1779</c:v>
                </c:pt>
                <c:pt idx="273">
                  <c:v>1780</c:v>
                </c:pt>
                <c:pt idx="274">
                  <c:v>1781</c:v>
                </c:pt>
                <c:pt idx="275">
                  <c:v>1782</c:v>
                </c:pt>
                <c:pt idx="276">
                  <c:v>1783</c:v>
                </c:pt>
                <c:pt idx="277">
                  <c:v>1784</c:v>
                </c:pt>
                <c:pt idx="278">
                  <c:v>1785</c:v>
                </c:pt>
                <c:pt idx="279">
                  <c:v>1786</c:v>
                </c:pt>
                <c:pt idx="280">
                  <c:v>1787</c:v>
                </c:pt>
                <c:pt idx="281">
                  <c:v>1788</c:v>
                </c:pt>
                <c:pt idx="282">
                  <c:v>1789</c:v>
                </c:pt>
                <c:pt idx="283">
                  <c:v>1790</c:v>
                </c:pt>
                <c:pt idx="284">
                  <c:v>1791</c:v>
                </c:pt>
                <c:pt idx="285">
                  <c:v>1792</c:v>
                </c:pt>
                <c:pt idx="286">
                  <c:v>1793</c:v>
                </c:pt>
                <c:pt idx="287">
                  <c:v>1794</c:v>
                </c:pt>
                <c:pt idx="288">
                  <c:v>1795</c:v>
                </c:pt>
                <c:pt idx="289">
                  <c:v>1796</c:v>
                </c:pt>
                <c:pt idx="290">
                  <c:v>1797</c:v>
                </c:pt>
                <c:pt idx="291">
                  <c:v>1798</c:v>
                </c:pt>
                <c:pt idx="292">
                  <c:v>1799</c:v>
                </c:pt>
                <c:pt idx="293">
                  <c:v>1800</c:v>
                </c:pt>
                <c:pt idx="294">
                  <c:v>1801</c:v>
                </c:pt>
                <c:pt idx="295">
                  <c:v>1802</c:v>
                </c:pt>
                <c:pt idx="296">
                  <c:v>1803</c:v>
                </c:pt>
                <c:pt idx="297">
                  <c:v>1804</c:v>
                </c:pt>
                <c:pt idx="298">
                  <c:v>1805</c:v>
                </c:pt>
                <c:pt idx="299">
                  <c:v>1806</c:v>
                </c:pt>
                <c:pt idx="300">
                  <c:v>1807</c:v>
                </c:pt>
                <c:pt idx="301">
                  <c:v>1808</c:v>
                </c:pt>
                <c:pt idx="302">
                  <c:v>1809</c:v>
                </c:pt>
                <c:pt idx="303">
                  <c:v>1810</c:v>
                </c:pt>
                <c:pt idx="304">
                  <c:v>1811</c:v>
                </c:pt>
                <c:pt idx="305">
                  <c:v>1812</c:v>
                </c:pt>
                <c:pt idx="306">
                  <c:v>1813</c:v>
                </c:pt>
                <c:pt idx="307">
                  <c:v>1814</c:v>
                </c:pt>
                <c:pt idx="308">
                  <c:v>1815</c:v>
                </c:pt>
                <c:pt idx="309">
                  <c:v>1816</c:v>
                </c:pt>
                <c:pt idx="310">
                  <c:v>1817</c:v>
                </c:pt>
                <c:pt idx="311">
                  <c:v>1818</c:v>
                </c:pt>
                <c:pt idx="312">
                  <c:v>1819</c:v>
                </c:pt>
                <c:pt idx="313">
                  <c:v>1820</c:v>
                </c:pt>
                <c:pt idx="314">
                  <c:v>1821</c:v>
                </c:pt>
                <c:pt idx="315">
                  <c:v>1822</c:v>
                </c:pt>
                <c:pt idx="316">
                  <c:v>1823</c:v>
                </c:pt>
                <c:pt idx="317">
                  <c:v>1824</c:v>
                </c:pt>
                <c:pt idx="318">
                  <c:v>1825</c:v>
                </c:pt>
              </c:numCache>
            </c:numRef>
          </c:xVal>
          <c:yVal>
            <c:numRef>
              <c:f>Graph!$D$1509:$D$1825</c:f>
              <c:numCache>
                <c:formatCode>General</c:formatCode>
                <c:ptCount val="317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E-4D8D-B14B-8B1830F1425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Graph!$A$1508:$A$1826</c:f>
              <c:numCache>
                <c:formatCode>General</c:formatCode>
                <c:ptCount val="319"/>
                <c:pt idx="0">
                  <c:v>1507</c:v>
                </c:pt>
                <c:pt idx="1">
                  <c:v>1508</c:v>
                </c:pt>
                <c:pt idx="2">
                  <c:v>1509</c:v>
                </c:pt>
                <c:pt idx="3">
                  <c:v>1510</c:v>
                </c:pt>
                <c:pt idx="4">
                  <c:v>1511</c:v>
                </c:pt>
                <c:pt idx="5">
                  <c:v>1512</c:v>
                </c:pt>
                <c:pt idx="6">
                  <c:v>1513</c:v>
                </c:pt>
                <c:pt idx="7">
                  <c:v>1514</c:v>
                </c:pt>
                <c:pt idx="8">
                  <c:v>1515</c:v>
                </c:pt>
                <c:pt idx="9">
                  <c:v>1516</c:v>
                </c:pt>
                <c:pt idx="10">
                  <c:v>1517</c:v>
                </c:pt>
                <c:pt idx="11">
                  <c:v>1518</c:v>
                </c:pt>
                <c:pt idx="12">
                  <c:v>1519</c:v>
                </c:pt>
                <c:pt idx="13">
                  <c:v>1520</c:v>
                </c:pt>
                <c:pt idx="14">
                  <c:v>1521</c:v>
                </c:pt>
                <c:pt idx="15">
                  <c:v>1522</c:v>
                </c:pt>
                <c:pt idx="16">
                  <c:v>1523</c:v>
                </c:pt>
                <c:pt idx="17">
                  <c:v>1524</c:v>
                </c:pt>
                <c:pt idx="18">
                  <c:v>1525</c:v>
                </c:pt>
                <c:pt idx="19">
                  <c:v>1526</c:v>
                </c:pt>
                <c:pt idx="20">
                  <c:v>1527</c:v>
                </c:pt>
                <c:pt idx="21">
                  <c:v>1528</c:v>
                </c:pt>
                <c:pt idx="22">
                  <c:v>1529</c:v>
                </c:pt>
                <c:pt idx="23">
                  <c:v>1530</c:v>
                </c:pt>
                <c:pt idx="24">
                  <c:v>1531</c:v>
                </c:pt>
                <c:pt idx="25">
                  <c:v>1532</c:v>
                </c:pt>
                <c:pt idx="26">
                  <c:v>1533</c:v>
                </c:pt>
                <c:pt idx="27">
                  <c:v>1534</c:v>
                </c:pt>
                <c:pt idx="28">
                  <c:v>1535</c:v>
                </c:pt>
                <c:pt idx="29">
                  <c:v>1536</c:v>
                </c:pt>
                <c:pt idx="30">
                  <c:v>1537</c:v>
                </c:pt>
                <c:pt idx="31">
                  <c:v>1538</c:v>
                </c:pt>
                <c:pt idx="32">
                  <c:v>1539</c:v>
                </c:pt>
                <c:pt idx="33">
                  <c:v>1540</c:v>
                </c:pt>
                <c:pt idx="34">
                  <c:v>1541</c:v>
                </c:pt>
                <c:pt idx="35">
                  <c:v>1542</c:v>
                </c:pt>
                <c:pt idx="36">
                  <c:v>1543</c:v>
                </c:pt>
                <c:pt idx="37">
                  <c:v>1544</c:v>
                </c:pt>
                <c:pt idx="38">
                  <c:v>1545</c:v>
                </c:pt>
                <c:pt idx="39">
                  <c:v>1546</c:v>
                </c:pt>
                <c:pt idx="40">
                  <c:v>1547</c:v>
                </c:pt>
                <c:pt idx="41">
                  <c:v>1548</c:v>
                </c:pt>
                <c:pt idx="42">
                  <c:v>1549</c:v>
                </c:pt>
                <c:pt idx="43">
                  <c:v>1550</c:v>
                </c:pt>
                <c:pt idx="44">
                  <c:v>1551</c:v>
                </c:pt>
                <c:pt idx="45">
                  <c:v>1552</c:v>
                </c:pt>
                <c:pt idx="46">
                  <c:v>1553</c:v>
                </c:pt>
                <c:pt idx="47">
                  <c:v>1554</c:v>
                </c:pt>
                <c:pt idx="48">
                  <c:v>1555</c:v>
                </c:pt>
                <c:pt idx="49">
                  <c:v>1556</c:v>
                </c:pt>
                <c:pt idx="50">
                  <c:v>1557</c:v>
                </c:pt>
                <c:pt idx="51">
                  <c:v>1558</c:v>
                </c:pt>
                <c:pt idx="52">
                  <c:v>1559</c:v>
                </c:pt>
                <c:pt idx="53">
                  <c:v>1560</c:v>
                </c:pt>
                <c:pt idx="54">
                  <c:v>1561</c:v>
                </c:pt>
                <c:pt idx="55">
                  <c:v>1562</c:v>
                </c:pt>
                <c:pt idx="56">
                  <c:v>1563</c:v>
                </c:pt>
                <c:pt idx="57">
                  <c:v>1564</c:v>
                </c:pt>
                <c:pt idx="58">
                  <c:v>1565</c:v>
                </c:pt>
                <c:pt idx="59">
                  <c:v>1566</c:v>
                </c:pt>
                <c:pt idx="60">
                  <c:v>1567</c:v>
                </c:pt>
                <c:pt idx="61">
                  <c:v>1568</c:v>
                </c:pt>
                <c:pt idx="62">
                  <c:v>1569</c:v>
                </c:pt>
                <c:pt idx="63">
                  <c:v>1570</c:v>
                </c:pt>
                <c:pt idx="64">
                  <c:v>1571</c:v>
                </c:pt>
                <c:pt idx="65">
                  <c:v>1572</c:v>
                </c:pt>
                <c:pt idx="66">
                  <c:v>1573</c:v>
                </c:pt>
                <c:pt idx="67">
                  <c:v>1574</c:v>
                </c:pt>
                <c:pt idx="68">
                  <c:v>1575</c:v>
                </c:pt>
                <c:pt idx="69">
                  <c:v>1576</c:v>
                </c:pt>
                <c:pt idx="70">
                  <c:v>1577</c:v>
                </c:pt>
                <c:pt idx="71">
                  <c:v>1578</c:v>
                </c:pt>
                <c:pt idx="72">
                  <c:v>1579</c:v>
                </c:pt>
                <c:pt idx="73">
                  <c:v>1580</c:v>
                </c:pt>
                <c:pt idx="74">
                  <c:v>1581</c:v>
                </c:pt>
                <c:pt idx="75">
                  <c:v>1582</c:v>
                </c:pt>
                <c:pt idx="76">
                  <c:v>1583</c:v>
                </c:pt>
                <c:pt idx="77">
                  <c:v>1584</c:v>
                </c:pt>
                <c:pt idx="78">
                  <c:v>1585</c:v>
                </c:pt>
                <c:pt idx="79">
                  <c:v>1586</c:v>
                </c:pt>
                <c:pt idx="80">
                  <c:v>1587</c:v>
                </c:pt>
                <c:pt idx="81">
                  <c:v>1588</c:v>
                </c:pt>
                <c:pt idx="82">
                  <c:v>1589</c:v>
                </c:pt>
                <c:pt idx="83">
                  <c:v>1590</c:v>
                </c:pt>
                <c:pt idx="84">
                  <c:v>1591</c:v>
                </c:pt>
                <c:pt idx="85">
                  <c:v>1592</c:v>
                </c:pt>
                <c:pt idx="86">
                  <c:v>1593</c:v>
                </c:pt>
                <c:pt idx="87">
                  <c:v>1594</c:v>
                </c:pt>
                <c:pt idx="88">
                  <c:v>1595</c:v>
                </c:pt>
                <c:pt idx="89">
                  <c:v>1596</c:v>
                </c:pt>
                <c:pt idx="90">
                  <c:v>1597</c:v>
                </c:pt>
                <c:pt idx="91">
                  <c:v>1598</c:v>
                </c:pt>
                <c:pt idx="92">
                  <c:v>1599</c:v>
                </c:pt>
                <c:pt idx="93">
                  <c:v>1600</c:v>
                </c:pt>
                <c:pt idx="94">
                  <c:v>1601</c:v>
                </c:pt>
                <c:pt idx="95">
                  <c:v>1602</c:v>
                </c:pt>
                <c:pt idx="96">
                  <c:v>1603</c:v>
                </c:pt>
                <c:pt idx="97">
                  <c:v>1604</c:v>
                </c:pt>
                <c:pt idx="98">
                  <c:v>1605</c:v>
                </c:pt>
                <c:pt idx="99">
                  <c:v>1606</c:v>
                </c:pt>
                <c:pt idx="100">
                  <c:v>1607</c:v>
                </c:pt>
                <c:pt idx="101">
                  <c:v>1608</c:v>
                </c:pt>
                <c:pt idx="102">
                  <c:v>1609</c:v>
                </c:pt>
                <c:pt idx="103">
                  <c:v>1610</c:v>
                </c:pt>
                <c:pt idx="104">
                  <c:v>1611</c:v>
                </c:pt>
                <c:pt idx="105">
                  <c:v>1612</c:v>
                </c:pt>
                <c:pt idx="106">
                  <c:v>1613</c:v>
                </c:pt>
                <c:pt idx="107">
                  <c:v>1614</c:v>
                </c:pt>
                <c:pt idx="108">
                  <c:v>1615</c:v>
                </c:pt>
                <c:pt idx="109">
                  <c:v>1616</c:v>
                </c:pt>
                <c:pt idx="110">
                  <c:v>1617</c:v>
                </c:pt>
                <c:pt idx="111">
                  <c:v>1618</c:v>
                </c:pt>
                <c:pt idx="112">
                  <c:v>1619</c:v>
                </c:pt>
                <c:pt idx="113">
                  <c:v>1620</c:v>
                </c:pt>
                <c:pt idx="114">
                  <c:v>1621</c:v>
                </c:pt>
                <c:pt idx="115">
                  <c:v>1622</c:v>
                </c:pt>
                <c:pt idx="116">
                  <c:v>1623</c:v>
                </c:pt>
                <c:pt idx="117">
                  <c:v>1624</c:v>
                </c:pt>
                <c:pt idx="118">
                  <c:v>1625</c:v>
                </c:pt>
                <c:pt idx="119">
                  <c:v>1626</c:v>
                </c:pt>
                <c:pt idx="120">
                  <c:v>1627</c:v>
                </c:pt>
                <c:pt idx="121">
                  <c:v>1628</c:v>
                </c:pt>
                <c:pt idx="122">
                  <c:v>1629</c:v>
                </c:pt>
                <c:pt idx="123">
                  <c:v>1630</c:v>
                </c:pt>
                <c:pt idx="124">
                  <c:v>1631</c:v>
                </c:pt>
                <c:pt idx="125">
                  <c:v>1632</c:v>
                </c:pt>
                <c:pt idx="126">
                  <c:v>1633</c:v>
                </c:pt>
                <c:pt idx="127">
                  <c:v>1634</c:v>
                </c:pt>
                <c:pt idx="128">
                  <c:v>1635</c:v>
                </c:pt>
                <c:pt idx="129">
                  <c:v>1636</c:v>
                </c:pt>
                <c:pt idx="130">
                  <c:v>1637</c:v>
                </c:pt>
                <c:pt idx="131">
                  <c:v>1638</c:v>
                </c:pt>
                <c:pt idx="132">
                  <c:v>1639</c:v>
                </c:pt>
                <c:pt idx="133">
                  <c:v>1640</c:v>
                </c:pt>
                <c:pt idx="134">
                  <c:v>1641</c:v>
                </c:pt>
                <c:pt idx="135">
                  <c:v>1642</c:v>
                </c:pt>
                <c:pt idx="136">
                  <c:v>1643</c:v>
                </c:pt>
                <c:pt idx="137">
                  <c:v>1644</c:v>
                </c:pt>
                <c:pt idx="138">
                  <c:v>1645</c:v>
                </c:pt>
                <c:pt idx="139">
                  <c:v>1646</c:v>
                </c:pt>
                <c:pt idx="140">
                  <c:v>1647</c:v>
                </c:pt>
                <c:pt idx="141">
                  <c:v>1648</c:v>
                </c:pt>
                <c:pt idx="142">
                  <c:v>1649</c:v>
                </c:pt>
                <c:pt idx="143">
                  <c:v>1650</c:v>
                </c:pt>
                <c:pt idx="144">
                  <c:v>1651</c:v>
                </c:pt>
                <c:pt idx="145">
                  <c:v>1652</c:v>
                </c:pt>
                <c:pt idx="146">
                  <c:v>1653</c:v>
                </c:pt>
                <c:pt idx="147">
                  <c:v>1654</c:v>
                </c:pt>
                <c:pt idx="148">
                  <c:v>1655</c:v>
                </c:pt>
                <c:pt idx="149">
                  <c:v>1656</c:v>
                </c:pt>
                <c:pt idx="150">
                  <c:v>1657</c:v>
                </c:pt>
                <c:pt idx="151">
                  <c:v>1658</c:v>
                </c:pt>
                <c:pt idx="152">
                  <c:v>1659</c:v>
                </c:pt>
                <c:pt idx="153">
                  <c:v>1660</c:v>
                </c:pt>
                <c:pt idx="154">
                  <c:v>1661</c:v>
                </c:pt>
                <c:pt idx="155">
                  <c:v>1662</c:v>
                </c:pt>
                <c:pt idx="156">
                  <c:v>1663</c:v>
                </c:pt>
                <c:pt idx="157">
                  <c:v>1664</c:v>
                </c:pt>
                <c:pt idx="158">
                  <c:v>1665</c:v>
                </c:pt>
                <c:pt idx="159">
                  <c:v>1666</c:v>
                </c:pt>
                <c:pt idx="160">
                  <c:v>1667</c:v>
                </c:pt>
                <c:pt idx="161">
                  <c:v>1668</c:v>
                </c:pt>
                <c:pt idx="162">
                  <c:v>1669</c:v>
                </c:pt>
                <c:pt idx="163">
                  <c:v>1670</c:v>
                </c:pt>
                <c:pt idx="164">
                  <c:v>1671</c:v>
                </c:pt>
                <c:pt idx="165">
                  <c:v>1672</c:v>
                </c:pt>
                <c:pt idx="166">
                  <c:v>1673</c:v>
                </c:pt>
                <c:pt idx="167">
                  <c:v>1674</c:v>
                </c:pt>
                <c:pt idx="168">
                  <c:v>1675</c:v>
                </c:pt>
                <c:pt idx="169">
                  <c:v>1676</c:v>
                </c:pt>
                <c:pt idx="170">
                  <c:v>1677</c:v>
                </c:pt>
                <c:pt idx="171">
                  <c:v>1678</c:v>
                </c:pt>
                <c:pt idx="172">
                  <c:v>1679</c:v>
                </c:pt>
                <c:pt idx="173">
                  <c:v>1680</c:v>
                </c:pt>
                <c:pt idx="174">
                  <c:v>1681</c:v>
                </c:pt>
                <c:pt idx="175">
                  <c:v>1682</c:v>
                </c:pt>
                <c:pt idx="176">
                  <c:v>1683</c:v>
                </c:pt>
                <c:pt idx="177">
                  <c:v>1684</c:v>
                </c:pt>
                <c:pt idx="178">
                  <c:v>1685</c:v>
                </c:pt>
                <c:pt idx="179">
                  <c:v>1686</c:v>
                </c:pt>
                <c:pt idx="180">
                  <c:v>1687</c:v>
                </c:pt>
                <c:pt idx="181">
                  <c:v>1688</c:v>
                </c:pt>
                <c:pt idx="182">
                  <c:v>1689</c:v>
                </c:pt>
                <c:pt idx="183">
                  <c:v>1690</c:v>
                </c:pt>
                <c:pt idx="184">
                  <c:v>1691</c:v>
                </c:pt>
                <c:pt idx="185">
                  <c:v>1692</c:v>
                </c:pt>
                <c:pt idx="186">
                  <c:v>1693</c:v>
                </c:pt>
                <c:pt idx="187">
                  <c:v>1694</c:v>
                </c:pt>
                <c:pt idx="188">
                  <c:v>1695</c:v>
                </c:pt>
                <c:pt idx="189">
                  <c:v>1696</c:v>
                </c:pt>
                <c:pt idx="190">
                  <c:v>1697</c:v>
                </c:pt>
                <c:pt idx="191">
                  <c:v>1698</c:v>
                </c:pt>
                <c:pt idx="192">
                  <c:v>1699</c:v>
                </c:pt>
                <c:pt idx="193">
                  <c:v>1700</c:v>
                </c:pt>
                <c:pt idx="194">
                  <c:v>1701</c:v>
                </c:pt>
                <c:pt idx="195">
                  <c:v>1702</c:v>
                </c:pt>
                <c:pt idx="196">
                  <c:v>1703</c:v>
                </c:pt>
                <c:pt idx="197">
                  <c:v>1704</c:v>
                </c:pt>
                <c:pt idx="198">
                  <c:v>1705</c:v>
                </c:pt>
                <c:pt idx="199">
                  <c:v>1706</c:v>
                </c:pt>
                <c:pt idx="200">
                  <c:v>1707</c:v>
                </c:pt>
                <c:pt idx="201">
                  <c:v>1708</c:v>
                </c:pt>
                <c:pt idx="202">
                  <c:v>1709</c:v>
                </c:pt>
                <c:pt idx="203">
                  <c:v>1710</c:v>
                </c:pt>
                <c:pt idx="204">
                  <c:v>1711</c:v>
                </c:pt>
                <c:pt idx="205">
                  <c:v>1712</c:v>
                </c:pt>
                <c:pt idx="206">
                  <c:v>1713</c:v>
                </c:pt>
                <c:pt idx="207">
                  <c:v>1714</c:v>
                </c:pt>
                <c:pt idx="208">
                  <c:v>1715</c:v>
                </c:pt>
                <c:pt idx="209">
                  <c:v>1716</c:v>
                </c:pt>
                <c:pt idx="210">
                  <c:v>1717</c:v>
                </c:pt>
                <c:pt idx="211">
                  <c:v>1718</c:v>
                </c:pt>
                <c:pt idx="212">
                  <c:v>1719</c:v>
                </c:pt>
                <c:pt idx="213">
                  <c:v>1720</c:v>
                </c:pt>
                <c:pt idx="214">
                  <c:v>1721</c:v>
                </c:pt>
                <c:pt idx="215">
                  <c:v>1722</c:v>
                </c:pt>
                <c:pt idx="216">
                  <c:v>1723</c:v>
                </c:pt>
                <c:pt idx="217">
                  <c:v>1724</c:v>
                </c:pt>
                <c:pt idx="218">
                  <c:v>1725</c:v>
                </c:pt>
                <c:pt idx="219">
                  <c:v>1726</c:v>
                </c:pt>
                <c:pt idx="220">
                  <c:v>1727</c:v>
                </c:pt>
                <c:pt idx="221">
                  <c:v>1728</c:v>
                </c:pt>
                <c:pt idx="222">
                  <c:v>1729</c:v>
                </c:pt>
                <c:pt idx="223">
                  <c:v>1730</c:v>
                </c:pt>
                <c:pt idx="224">
                  <c:v>1731</c:v>
                </c:pt>
                <c:pt idx="225">
                  <c:v>1732</c:v>
                </c:pt>
                <c:pt idx="226">
                  <c:v>1733</c:v>
                </c:pt>
                <c:pt idx="227">
                  <c:v>1734</c:v>
                </c:pt>
                <c:pt idx="228">
                  <c:v>1735</c:v>
                </c:pt>
                <c:pt idx="229">
                  <c:v>1736</c:v>
                </c:pt>
                <c:pt idx="230">
                  <c:v>1737</c:v>
                </c:pt>
                <c:pt idx="231">
                  <c:v>1738</c:v>
                </c:pt>
                <c:pt idx="232">
                  <c:v>1739</c:v>
                </c:pt>
                <c:pt idx="233">
                  <c:v>1740</c:v>
                </c:pt>
                <c:pt idx="234">
                  <c:v>1741</c:v>
                </c:pt>
                <c:pt idx="235">
                  <c:v>1742</c:v>
                </c:pt>
                <c:pt idx="236">
                  <c:v>1743</c:v>
                </c:pt>
                <c:pt idx="237">
                  <c:v>1744</c:v>
                </c:pt>
                <c:pt idx="238">
                  <c:v>1745</c:v>
                </c:pt>
                <c:pt idx="239">
                  <c:v>1746</c:v>
                </c:pt>
                <c:pt idx="240">
                  <c:v>1747</c:v>
                </c:pt>
                <c:pt idx="241">
                  <c:v>1748</c:v>
                </c:pt>
                <c:pt idx="242">
                  <c:v>1749</c:v>
                </c:pt>
                <c:pt idx="243">
                  <c:v>1750</c:v>
                </c:pt>
                <c:pt idx="244">
                  <c:v>1751</c:v>
                </c:pt>
                <c:pt idx="245">
                  <c:v>1752</c:v>
                </c:pt>
                <c:pt idx="246">
                  <c:v>1753</c:v>
                </c:pt>
                <c:pt idx="247">
                  <c:v>1754</c:v>
                </c:pt>
                <c:pt idx="248">
                  <c:v>1755</c:v>
                </c:pt>
                <c:pt idx="249">
                  <c:v>1756</c:v>
                </c:pt>
                <c:pt idx="250">
                  <c:v>1757</c:v>
                </c:pt>
                <c:pt idx="251">
                  <c:v>1758</c:v>
                </c:pt>
                <c:pt idx="252">
                  <c:v>1759</c:v>
                </c:pt>
                <c:pt idx="253">
                  <c:v>1760</c:v>
                </c:pt>
                <c:pt idx="254">
                  <c:v>1761</c:v>
                </c:pt>
                <c:pt idx="255">
                  <c:v>1762</c:v>
                </c:pt>
                <c:pt idx="256">
                  <c:v>1763</c:v>
                </c:pt>
                <c:pt idx="257">
                  <c:v>1764</c:v>
                </c:pt>
                <c:pt idx="258">
                  <c:v>1765</c:v>
                </c:pt>
                <c:pt idx="259">
                  <c:v>1766</c:v>
                </c:pt>
                <c:pt idx="260">
                  <c:v>1767</c:v>
                </c:pt>
                <c:pt idx="261">
                  <c:v>1768</c:v>
                </c:pt>
                <c:pt idx="262">
                  <c:v>1769</c:v>
                </c:pt>
                <c:pt idx="263">
                  <c:v>1770</c:v>
                </c:pt>
                <c:pt idx="264">
                  <c:v>1771</c:v>
                </c:pt>
                <c:pt idx="265">
                  <c:v>1772</c:v>
                </c:pt>
                <c:pt idx="266">
                  <c:v>1773</c:v>
                </c:pt>
                <c:pt idx="267">
                  <c:v>1774</c:v>
                </c:pt>
                <c:pt idx="268">
                  <c:v>1775</c:v>
                </c:pt>
                <c:pt idx="269">
                  <c:v>1776</c:v>
                </c:pt>
                <c:pt idx="270">
                  <c:v>1777</c:v>
                </c:pt>
                <c:pt idx="271">
                  <c:v>1778</c:v>
                </c:pt>
                <c:pt idx="272">
                  <c:v>1779</c:v>
                </c:pt>
                <c:pt idx="273">
                  <c:v>1780</c:v>
                </c:pt>
                <c:pt idx="274">
                  <c:v>1781</c:v>
                </c:pt>
                <c:pt idx="275">
                  <c:v>1782</c:v>
                </c:pt>
                <c:pt idx="276">
                  <c:v>1783</c:v>
                </c:pt>
                <c:pt idx="277">
                  <c:v>1784</c:v>
                </c:pt>
                <c:pt idx="278">
                  <c:v>1785</c:v>
                </c:pt>
                <c:pt idx="279">
                  <c:v>1786</c:v>
                </c:pt>
                <c:pt idx="280">
                  <c:v>1787</c:v>
                </c:pt>
                <c:pt idx="281">
                  <c:v>1788</c:v>
                </c:pt>
                <c:pt idx="282">
                  <c:v>1789</c:v>
                </c:pt>
                <c:pt idx="283">
                  <c:v>1790</c:v>
                </c:pt>
                <c:pt idx="284">
                  <c:v>1791</c:v>
                </c:pt>
                <c:pt idx="285">
                  <c:v>1792</c:v>
                </c:pt>
                <c:pt idx="286">
                  <c:v>1793</c:v>
                </c:pt>
                <c:pt idx="287">
                  <c:v>1794</c:v>
                </c:pt>
                <c:pt idx="288">
                  <c:v>1795</c:v>
                </c:pt>
                <c:pt idx="289">
                  <c:v>1796</c:v>
                </c:pt>
                <c:pt idx="290">
                  <c:v>1797</c:v>
                </c:pt>
                <c:pt idx="291">
                  <c:v>1798</c:v>
                </c:pt>
                <c:pt idx="292">
                  <c:v>1799</c:v>
                </c:pt>
                <c:pt idx="293">
                  <c:v>1800</c:v>
                </c:pt>
                <c:pt idx="294">
                  <c:v>1801</c:v>
                </c:pt>
                <c:pt idx="295">
                  <c:v>1802</c:v>
                </c:pt>
                <c:pt idx="296">
                  <c:v>1803</c:v>
                </c:pt>
                <c:pt idx="297">
                  <c:v>1804</c:v>
                </c:pt>
                <c:pt idx="298">
                  <c:v>1805</c:v>
                </c:pt>
                <c:pt idx="299">
                  <c:v>1806</c:v>
                </c:pt>
                <c:pt idx="300">
                  <c:v>1807</c:v>
                </c:pt>
                <c:pt idx="301">
                  <c:v>1808</c:v>
                </c:pt>
                <c:pt idx="302">
                  <c:v>1809</c:v>
                </c:pt>
                <c:pt idx="303">
                  <c:v>1810</c:v>
                </c:pt>
                <c:pt idx="304">
                  <c:v>1811</c:v>
                </c:pt>
                <c:pt idx="305">
                  <c:v>1812</c:v>
                </c:pt>
                <c:pt idx="306">
                  <c:v>1813</c:v>
                </c:pt>
                <c:pt idx="307">
                  <c:v>1814</c:v>
                </c:pt>
                <c:pt idx="308">
                  <c:v>1815</c:v>
                </c:pt>
                <c:pt idx="309">
                  <c:v>1816</c:v>
                </c:pt>
                <c:pt idx="310">
                  <c:v>1817</c:v>
                </c:pt>
                <c:pt idx="311">
                  <c:v>1818</c:v>
                </c:pt>
                <c:pt idx="312">
                  <c:v>1819</c:v>
                </c:pt>
                <c:pt idx="313">
                  <c:v>1820</c:v>
                </c:pt>
                <c:pt idx="314">
                  <c:v>1821</c:v>
                </c:pt>
                <c:pt idx="315">
                  <c:v>1822</c:v>
                </c:pt>
                <c:pt idx="316">
                  <c:v>1823</c:v>
                </c:pt>
                <c:pt idx="317">
                  <c:v>1824</c:v>
                </c:pt>
                <c:pt idx="318">
                  <c:v>1825</c:v>
                </c:pt>
              </c:numCache>
            </c:numRef>
          </c:xVal>
          <c:yVal>
            <c:numRef>
              <c:f>Graph!$B$1509:$B$1825</c:f>
              <c:numCache>
                <c:formatCode>General</c:formatCode>
                <c:ptCount val="317"/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E-4D8D-B14B-8B1830F1425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Graph!$A$1508:$A$1826</c:f>
              <c:numCache>
                <c:formatCode>General</c:formatCode>
                <c:ptCount val="319"/>
                <c:pt idx="0">
                  <c:v>1507</c:v>
                </c:pt>
                <c:pt idx="1">
                  <c:v>1508</c:v>
                </c:pt>
                <c:pt idx="2">
                  <c:v>1509</c:v>
                </c:pt>
                <c:pt idx="3">
                  <c:v>1510</c:v>
                </c:pt>
                <c:pt idx="4">
                  <c:v>1511</c:v>
                </c:pt>
                <c:pt idx="5">
                  <c:v>1512</c:v>
                </c:pt>
                <c:pt idx="6">
                  <c:v>1513</c:v>
                </c:pt>
                <c:pt idx="7">
                  <c:v>1514</c:v>
                </c:pt>
                <c:pt idx="8">
                  <c:v>1515</c:v>
                </c:pt>
                <c:pt idx="9">
                  <c:v>1516</c:v>
                </c:pt>
                <c:pt idx="10">
                  <c:v>1517</c:v>
                </c:pt>
                <c:pt idx="11">
                  <c:v>1518</c:v>
                </c:pt>
                <c:pt idx="12">
                  <c:v>1519</c:v>
                </c:pt>
                <c:pt idx="13">
                  <c:v>1520</c:v>
                </c:pt>
                <c:pt idx="14">
                  <c:v>1521</c:v>
                </c:pt>
                <c:pt idx="15">
                  <c:v>1522</c:v>
                </c:pt>
                <c:pt idx="16">
                  <c:v>1523</c:v>
                </c:pt>
                <c:pt idx="17">
                  <c:v>1524</c:v>
                </c:pt>
                <c:pt idx="18">
                  <c:v>1525</c:v>
                </c:pt>
                <c:pt idx="19">
                  <c:v>1526</c:v>
                </c:pt>
                <c:pt idx="20">
                  <c:v>1527</c:v>
                </c:pt>
                <c:pt idx="21">
                  <c:v>1528</c:v>
                </c:pt>
                <c:pt idx="22">
                  <c:v>1529</c:v>
                </c:pt>
                <c:pt idx="23">
                  <c:v>1530</c:v>
                </c:pt>
                <c:pt idx="24">
                  <c:v>1531</c:v>
                </c:pt>
                <c:pt idx="25">
                  <c:v>1532</c:v>
                </c:pt>
                <c:pt idx="26">
                  <c:v>1533</c:v>
                </c:pt>
                <c:pt idx="27">
                  <c:v>1534</c:v>
                </c:pt>
                <c:pt idx="28">
                  <c:v>1535</c:v>
                </c:pt>
                <c:pt idx="29">
                  <c:v>1536</c:v>
                </c:pt>
                <c:pt idx="30">
                  <c:v>1537</c:v>
                </c:pt>
                <c:pt idx="31">
                  <c:v>1538</c:v>
                </c:pt>
                <c:pt idx="32">
                  <c:v>1539</c:v>
                </c:pt>
                <c:pt idx="33">
                  <c:v>1540</c:v>
                </c:pt>
                <c:pt idx="34">
                  <c:v>1541</c:v>
                </c:pt>
                <c:pt idx="35">
                  <c:v>1542</c:v>
                </c:pt>
                <c:pt idx="36">
                  <c:v>1543</c:v>
                </c:pt>
                <c:pt idx="37">
                  <c:v>1544</c:v>
                </c:pt>
                <c:pt idx="38">
                  <c:v>1545</c:v>
                </c:pt>
                <c:pt idx="39">
                  <c:v>1546</c:v>
                </c:pt>
                <c:pt idx="40">
                  <c:v>1547</c:v>
                </c:pt>
                <c:pt idx="41">
                  <c:v>1548</c:v>
                </c:pt>
                <c:pt idx="42">
                  <c:v>1549</c:v>
                </c:pt>
                <c:pt idx="43">
                  <c:v>1550</c:v>
                </c:pt>
                <c:pt idx="44">
                  <c:v>1551</c:v>
                </c:pt>
                <c:pt idx="45">
                  <c:v>1552</c:v>
                </c:pt>
                <c:pt idx="46">
                  <c:v>1553</c:v>
                </c:pt>
                <c:pt idx="47">
                  <c:v>1554</c:v>
                </c:pt>
                <c:pt idx="48">
                  <c:v>1555</c:v>
                </c:pt>
                <c:pt idx="49">
                  <c:v>1556</c:v>
                </c:pt>
                <c:pt idx="50">
                  <c:v>1557</c:v>
                </c:pt>
                <c:pt idx="51">
                  <c:v>1558</c:v>
                </c:pt>
                <c:pt idx="52">
                  <c:v>1559</c:v>
                </c:pt>
                <c:pt idx="53">
                  <c:v>1560</c:v>
                </c:pt>
                <c:pt idx="54">
                  <c:v>1561</c:v>
                </c:pt>
                <c:pt idx="55">
                  <c:v>1562</c:v>
                </c:pt>
                <c:pt idx="56">
                  <c:v>1563</c:v>
                </c:pt>
                <c:pt idx="57">
                  <c:v>1564</c:v>
                </c:pt>
                <c:pt idx="58">
                  <c:v>1565</c:v>
                </c:pt>
                <c:pt idx="59">
                  <c:v>1566</c:v>
                </c:pt>
                <c:pt idx="60">
                  <c:v>1567</c:v>
                </c:pt>
                <c:pt idx="61">
                  <c:v>1568</c:v>
                </c:pt>
                <c:pt idx="62">
                  <c:v>1569</c:v>
                </c:pt>
                <c:pt idx="63">
                  <c:v>1570</c:v>
                </c:pt>
                <c:pt idx="64">
                  <c:v>1571</c:v>
                </c:pt>
                <c:pt idx="65">
                  <c:v>1572</c:v>
                </c:pt>
                <c:pt idx="66">
                  <c:v>1573</c:v>
                </c:pt>
                <c:pt idx="67">
                  <c:v>1574</c:v>
                </c:pt>
                <c:pt idx="68">
                  <c:v>1575</c:v>
                </c:pt>
                <c:pt idx="69">
                  <c:v>1576</c:v>
                </c:pt>
                <c:pt idx="70">
                  <c:v>1577</c:v>
                </c:pt>
                <c:pt idx="71">
                  <c:v>1578</c:v>
                </c:pt>
                <c:pt idx="72">
                  <c:v>1579</c:v>
                </c:pt>
                <c:pt idx="73">
                  <c:v>1580</c:v>
                </c:pt>
                <c:pt idx="74">
                  <c:v>1581</c:v>
                </c:pt>
                <c:pt idx="75">
                  <c:v>1582</c:v>
                </c:pt>
                <c:pt idx="76">
                  <c:v>1583</c:v>
                </c:pt>
                <c:pt idx="77">
                  <c:v>1584</c:v>
                </c:pt>
                <c:pt idx="78">
                  <c:v>1585</c:v>
                </c:pt>
                <c:pt idx="79">
                  <c:v>1586</c:v>
                </c:pt>
                <c:pt idx="80">
                  <c:v>1587</c:v>
                </c:pt>
                <c:pt idx="81">
                  <c:v>1588</c:v>
                </c:pt>
                <c:pt idx="82">
                  <c:v>1589</c:v>
                </c:pt>
                <c:pt idx="83">
                  <c:v>1590</c:v>
                </c:pt>
                <c:pt idx="84">
                  <c:v>1591</c:v>
                </c:pt>
                <c:pt idx="85">
                  <c:v>1592</c:v>
                </c:pt>
                <c:pt idx="86">
                  <c:v>1593</c:v>
                </c:pt>
                <c:pt idx="87">
                  <c:v>1594</c:v>
                </c:pt>
                <c:pt idx="88">
                  <c:v>1595</c:v>
                </c:pt>
                <c:pt idx="89">
                  <c:v>1596</c:v>
                </c:pt>
                <c:pt idx="90">
                  <c:v>1597</c:v>
                </c:pt>
                <c:pt idx="91">
                  <c:v>1598</c:v>
                </c:pt>
                <c:pt idx="92">
                  <c:v>1599</c:v>
                </c:pt>
                <c:pt idx="93">
                  <c:v>1600</c:v>
                </c:pt>
                <c:pt idx="94">
                  <c:v>1601</c:v>
                </c:pt>
                <c:pt idx="95">
                  <c:v>1602</c:v>
                </c:pt>
                <c:pt idx="96">
                  <c:v>1603</c:v>
                </c:pt>
                <c:pt idx="97">
                  <c:v>1604</c:v>
                </c:pt>
                <c:pt idx="98">
                  <c:v>1605</c:v>
                </c:pt>
                <c:pt idx="99">
                  <c:v>1606</c:v>
                </c:pt>
                <c:pt idx="100">
                  <c:v>1607</c:v>
                </c:pt>
                <c:pt idx="101">
                  <c:v>1608</c:v>
                </c:pt>
                <c:pt idx="102">
                  <c:v>1609</c:v>
                </c:pt>
                <c:pt idx="103">
                  <c:v>1610</c:v>
                </c:pt>
                <c:pt idx="104">
                  <c:v>1611</c:v>
                </c:pt>
                <c:pt idx="105">
                  <c:v>1612</c:v>
                </c:pt>
                <c:pt idx="106">
                  <c:v>1613</c:v>
                </c:pt>
                <c:pt idx="107">
                  <c:v>1614</c:v>
                </c:pt>
                <c:pt idx="108">
                  <c:v>1615</c:v>
                </c:pt>
                <c:pt idx="109">
                  <c:v>1616</c:v>
                </c:pt>
                <c:pt idx="110">
                  <c:v>1617</c:v>
                </c:pt>
                <c:pt idx="111">
                  <c:v>1618</c:v>
                </c:pt>
                <c:pt idx="112">
                  <c:v>1619</c:v>
                </c:pt>
                <c:pt idx="113">
                  <c:v>1620</c:v>
                </c:pt>
                <c:pt idx="114">
                  <c:v>1621</c:v>
                </c:pt>
                <c:pt idx="115">
                  <c:v>1622</c:v>
                </c:pt>
                <c:pt idx="116">
                  <c:v>1623</c:v>
                </c:pt>
                <c:pt idx="117">
                  <c:v>1624</c:v>
                </c:pt>
                <c:pt idx="118">
                  <c:v>1625</c:v>
                </c:pt>
                <c:pt idx="119">
                  <c:v>1626</c:v>
                </c:pt>
                <c:pt idx="120">
                  <c:v>1627</c:v>
                </c:pt>
                <c:pt idx="121">
                  <c:v>1628</c:v>
                </c:pt>
                <c:pt idx="122">
                  <c:v>1629</c:v>
                </c:pt>
                <c:pt idx="123">
                  <c:v>1630</c:v>
                </c:pt>
                <c:pt idx="124">
                  <c:v>1631</c:v>
                </c:pt>
                <c:pt idx="125">
                  <c:v>1632</c:v>
                </c:pt>
                <c:pt idx="126">
                  <c:v>1633</c:v>
                </c:pt>
                <c:pt idx="127">
                  <c:v>1634</c:v>
                </c:pt>
                <c:pt idx="128">
                  <c:v>1635</c:v>
                </c:pt>
                <c:pt idx="129">
                  <c:v>1636</c:v>
                </c:pt>
                <c:pt idx="130">
                  <c:v>1637</c:v>
                </c:pt>
                <c:pt idx="131">
                  <c:v>1638</c:v>
                </c:pt>
                <c:pt idx="132">
                  <c:v>1639</c:v>
                </c:pt>
                <c:pt idx="133">
                  <c:v>1640</c:v>
                </c:pt>
                <c:pt idx="134">
                  <c:v>1641</c:v>
                </c:pt>
                <c:pt idx="135">
                  <c:v>1642</c:v>
                </c:pt>
                <c:pt idx="136">
                  <c:v>1643</c:v>
                </c:pt>
                <c:pt idx="137">
                  <c:v>1644</c:v>
                </c:pt>
                <c:pt idx="138">
                  <c:v>1645</c:v>
                </c:pt>
                <c:pt idx="139">
                  <c:v>1646</c:v>
                </c:pt>
                <c:pt idx="140">
                  <c:v>1647</c:v>
                </c:pt>
                <c:pt idx="141">
                  <c:v>1648</c:v>
                </c:pt>
                <c:pt idx="142">
                  <c:v>1649</c:v>
                </c:pt>
                <c:pt idx="143">
                  <c:v>1650</c:v>
                </c:pt>
                <c:pt idx="144">
                  <c:v>1651</c:v>
                </c:pt>
                <c:pt idx="145">
                  <c:v>1652</c:v>
                </c:pt>
                <c:pt idx="146">
                  <c:v>1653</c:v>
                </c:pt>
                <c:pt idx="147">
                  <c:v>1654</c:v>
                </c:pt>
                <c:pt idx="148">
                  <c:v>1655</c:v>
                </c:pt>
                <c:pt idx="149">
                  <c:v>1656</c:v>
                </c:pt>
                <c:pt idx="150">
                  <c:v>1657</c:v>
                </c:pt>
                <c:pt idx="151">
                  <c:v>1658</c:v>
                </c:pt>
                <c:pt idx="152">
                  <c:v>1659</c:v>
                </c:pt>
                <c:pt idx="153">
                  <c:v>1660</c:v>
                </c:pt>
                <c:pt idx="154">
                  <c:v>1661</c:v>
                </c:pt>
                <c:pt idx="155">
                  <c:v>1662</c:v>
                </c:pt>
                <c:pt idx="156">
                  <c:v>1663</c:v>
                </c:pt>
                <c:pt idx="157">
                  <c:v>1664</c:v>
                </c:pt>
                <c:pt idx="158">
                  <c:v>1665</c:v>
                </c:pt>
                <c:pt idx="159">
                  <c:v>1666</c:v>
                </c:pt>
                <c:pt idx="160">
                  <c:v>1667</c:v>
                </c:pt>
                <c:pt idx="161">
                  <c:v>1668</c:v>
                </c:pt>
                <c:pt idx="162">
                  <c:v>1669</c:v>
                </c:pt>
                <c:pt idx="163">
                  <c:v>1670</c:v>
                </c:pt>
                <c:pt idx="164">
                  <c:v>1671</c:v>
                </c:pt>
                <c:pt idx="165">
                  <c:v>1672</c:v>
                </c:pt>
                <c:pt idx="166">
                  <c:v>1673</c:v>
                </c:pt>
                <c:pt idx="167">
                  <c:v>1674</c:v>
                </c:pt>
                <c:pt idx="168">
                  <c:v>1675</c:v>
                </c:pt>
                <c:pt idx="169">
                  <c:v>1676</c:v>
                </c:pt>
                <c:pt idx="170">
                  <c:v>1677</c:v>
                </c:pt>
                <c:pt idx="171">
                  <c:v>1678</c:v>
                </c:pt>
                <c:pt idx="172">
                  <c:v>1679</c:v>
                </c:pt>
                <c:pt idx="173">
                  <c:v>1680</c:v>
                </c:pt>
                <c:pt idx="174">
                  <c:v>1681</c:v>
                </c:pt>
                <c:pt idx="175">
                  <c:v>1682</c:v>
                </c:pt>
                <c:pt idx="176">
                  <c:v>1683</c:v>
                </c:pt>
                <c:pt idx="177">
                  <c:v>1684</c:v>
                </c:pt>
                <c:pt idx="178">
                  <c:v>1685</c:v>
                </c:pt>
                <c:pt idx="179">
                  <c:v>1686</c:v>
                </c:pt>
                <c:pt idx="180">
                  <c:v>1687</c:v>
                </c:pt>
                <c:pt idx="181">
                  <c:v>1688</c:v>
                </c:pt>
                <c:pt idx="182">
                  <c:v>1689</c:v>
                </c:pt>
                <c:pt idx="183">
                  <c:v>1690</c:v>
                </c:pt>
                <c:pt idx="184">
                  <c:v>1691</c:v>
                </c:pt>
                <c:pt idx="185">
                  <c:v>1692</c:v>
                </c:pt>
                <c:pt idx="186">
                  <c:v>1693</c:v>
                </c:pt>
                <c:pt idx="187">
                  <c:v>1694</c:v>
                </c:pt>
                <c:pt idx="188">
                  <c:v>1695</c:v>
                </c:pt>
                <c:pt idx="189">
                  <c:v>1696</c:v>
                </c:pt>
                <c:pt idx="190">
                  <c:v>1697</c:v>
                </c:pt>
                <c:pt idx="191">
                  <c:v>1698</c:v>
                </c:pt>
                <c:pt idx="192">
                  <c:v>1699</c:v>
                </c:pt>
                <c:pt idx="193">
                  <c:v>1700</c:v>
                </c:pt>
                <c:pt idx="194">
                  <c:v>1701</c:v>
                </c:pt>
                <c:pt idx="195">
                  <c:v>1702</c:v>
                </c:pt>
                <c:pt idx="196">
                  <c:v>1703</c:v>
                </c:pt>
                <c:pt idx="197">
                  <c:v>1704</c:v>
                </c:pt>
                <c:pt idx="198">
                  <c:v>1705</c:v>
                </c:pt>
                <c:pt idx="199">
                  <c:v>1706</c:v>
                </c:pt>
                <c:pt idx="200">
                  <c:v>1707</c:v>
                </c:pt>
                <c:pt idx="201">
                  <c:v>1708</c:v>
                </c:pt>
                <c:pt idx="202">
                  <c:v>1709</c:v>
                </c:pt>
                <c:pt idx="203">
                  <c:v>1710</c:v>
                </c:pt>
                <c:pt idx="204">
                  <c:v>1711</c:v>
                </c:pt>
                <c:pt idx="205">
                  <c:v>1712</c:v>
                </c:pt>
                <c:pt idx="206">
                  <c:v>1713</c:v>
                </c:pt>
                <c:pt idx="207">
                  <c:v>1714</c:v>
                </c:pt>
                <c:pt idx="208">
                  <c:v>1715</c:v>
                </c:pt>
                <c:pt idx="209">
                  <c:v>1716</c:v>
                </c:pt>
                <c:pt idx="210">
                  <c:v>1717</c:v>
                </c:pt>
                <c:pt idx="211">
                  <c:v>1718</c:v>
                </c:pt>
                <c:pt idx="212">
                  <c:v>1719</c:v>
                </c:pt>
                <c:pt idx="213">
                  <c:v>1720</c:v>
                </c:pt>
                <c:pt idx="214">
                  <c:v>1721</c:v>
                </c:pt>
                <c:pt idx="215">
                  <c:v>1722</c:v>
                </c:pt>
                <c:pt idx="216">
                  <c:v>1723</c:v>
                </c:pt>
                <c:pt idx="217">
                  <c:v>1724</c:v>
                </c:pt>
                <c:pt idx="218">
                  <c:v>1725</c:v>
                </c:pt>
                <c:pt idx="219">
                  <c:v>1726</c:v>
                </c:pt>
                <c:pt idx="220">
                  <c:v>1727</c:v>
                </c:pt>
                <c:pt idx="221">
                  <c:v>1728</c:v>
                </c:pt>
                <c:pt idx="222">
                  <c:v>1729</c:v>
                </c:pt>
                <c:pt idx="223">
                  <c:v>1730</c:v>
                </c:pt>
                <c:pt idx="224">
                  <c:v>1731</c:v>
                </c:pt>
                <c:pt idx="225">
                  <c:v>1732</c:v>
                </c:pt>
                <c:pt idx="226">
                  <c:v>1733</c:v>
                </c:pt>
                <c:pt idx="227">
                  <c:v>1734</c:v>
                </c:pt>
                <c:pt idx="228">
                  <c:v>1735</c:v>
                </c:pt>
                <c:pt idx="229">
                  <c:v>1736</c:v>
                </c:pt>
                <c:pt idx="230">
                  <c:v>1737</c:v>
                </c:pt>
                <c:pt idx="231">
                  <c:v>1738</c:v>
                </c:pt>
                <c:pt idx="232">
                  <c:v>1739</c:v>
                </c:pt>
                <c:pt idx="233">
                  <c:v>1740</c:v>
                </c:pt>
                <c:pt idx="234">
                  <c:v>1741</c:v>
                </c:pt>
                <c:pt idx="235">
                  <c:v>1742</c:v>
                </c:pt>
                <c:pt idx="236">
                  <c:v>1743</c:v>
                </c:pt>
                <c:pt idx="237">
                  <c:v>1744</c:v>
                </c:pt>
                <c:pt idx="238">
                  <c:v>1745</c:v>
                </c:pt>
                <c:pt idx="239">
                  <c:v>1746</c:v>
                </c:pt>
                <c:pt idx="240">
                  <c:v>1747</c:v>
                </c:pt>
                <c:pt idx="241">
                  <c:v>1748</c:v>
                </c:pt>
                <c:pt idx="242">
                  <c:v>1749</c:v>
                </c:pt>
                <c:pt idx="243">
                  <c:v>1750</c:v>
                </c:pt>
                <c:pt idx="244">
                  <c:v>1751</c:v>
                </c:pt>
                <c:pt idx="245">
                  <c:v>1752</c:v>
                </c:pt>
                <c:pt idx="246">
                  <c:v>1753</c:v>
                </c:pt>
                <c:pt idx="247">
                  <c:v>1754</c:v>
                </c:pt>
                <c:pt idx="248">
                  <c:v>1755</c:v>
                </c:pt>
                <c:pt idx="249">
                  <c:v>1756</c:v>
                </c:pt>
                <c:pt idx="250">
                  <c:v>1757</c:v>
                </c:pt>
                <c:pt idx="251">
                  <c:v>1758</c:v>
                </c:pt>
                <c:pt idx="252">
                  <c:v>1759</c:v>
                </c:pt>
                <c:pt idx="253">
                  <c:v>1760</c:v>
                </c:pt>
                <c:pt idx="254">
                  <c:v>1761</c:v>
                </c:pt>
                <c:pt idx="255">
                  <c:v>1762</c:v>
                </c:pt>
                <c:pt idx="256">
                  <c:v>1763</c:v>
                </c:pt>
                <c:pt idx="257">
                  <c:v>1764</c:v>
                </c:pt>
                <c:pt idx="258">
                  <c:v>1765</c:v>
                </c:pt>
                <c:pt idx="259">
                  <c:v>1766</c:v>
                </c:pt>
                <c:pt idx="260">
                  <c:v>1767</c:v>
                </c:pt>
                <c:pt idx="261">
                  <c:v>1768</c:v>
                </c:pt>
                <c:pt idx="262">
                  <c:v>1769</c:v>
                </c:pt>
                <c:pt idx="263">
                  <c:v>1770</c:v>
                </c:pt>
                <c:pt idx="264">
                  <c:v>1771</c:v>
                </c:pt>
                <c:pt idx="265">
                  <c:v>1772</c:v>
                </c:pt>
                <c:pt idx="266">
                  <c:v>1773</c:v>
                </c:pt>
                <c:pt idx="267">
                  <c:v>1774</c:v>
                </c:pt>
                <c:pt idx="268">
                  <c:v>1775</c:v>
                </c:pt>
                <c:pt idx="269">
                  <c:v>1776</c:v>
                </c:pt>
                <c:pt idx="270">
                  <c:v>1777</c:v>
                </c:pt>
                <c:pt idx="271">
                  <c:v>1778</c:v>
                </c:pt>
                <c:pt idx="272">
                  <c:v>1779</c:v>
                </c:pt>
                <c:pt idx="273">
                  <c:v>1780</c:v>
                </c:pt>
                <c:pt idx="274">
                  <c:v>1781</c:v>
                </c:pt>
                <c:pt idx="275">
                  <c:v>1782</c:v>
                </c:pt>
                <c:pt idx="276">
                  <c:v>1783</c:v>
                </c:pt>
                <c:pt idx="277">
                  <c:v>1784</c:v>
                </c:pt>
                <c:pt idx="278">
                  <c:v>1785</c:v>
                </c:pt>
                <c:pt idx="279">
                  <c:v>1786</c:v>
                </c:pt>
                <c:pt idx="280">
                  <c:v>1787</c:v>
                </c:pt>
                <c:pt idx="281">
                  <c:v>1788</c:v>
                </c:pt>
                <c:pt idx="282">
                  <c:v>1789</c:v>
                </c:pt>
                <c:pt idx="283">
                  <c:v>1790</c:v>
                </c:pt>
                <c:pt idx="284">
                  <c:v>1791</c:v>
                </c:pt>
                <c:pt idx="285">
                  <c:v>1792</c:v>
                </c:pt>
                <c:pt idx="286">
                  <c:v>1793</c:v>
                </c:pt>
                <c:pt idx="287">
                  <c:v>1794</c:v>
                </c:pt>
                <c:pt idx="288">
                  <c:v>1795</c:v>
                </c:pt>
                <c:pt idx="289">
                  <c:v>1796</c:v>
                </c:pt>
                <c:pt idx="290">
                  <c:v>1797</c:v>
                </c:pt>
                <c:pt idx="291">
                  <c:v>1798</c:v>
                </c:pt>
                <c:pt idx="292">
                  <c:v>1799</c:v>
                </c:pt>
                <c:pt idx="293">
                  <c:v>1800</c:v>
                </c:pt>
                <c:pt idx="294">
                  <c:v>1801</c:v>
                </c:pt>
                <c:pt idx="295">
                  <c:v>1802</c:v>
                </c:pt>
                <c:pt idx="296">
                  <c:v>1803</c:v>
                </c:pt>
                <c:pt idx="297">
                  <c:v>1804</c:v>
                </c:pt>
                <c:pt idx="298">
                  <c:v>1805</c:v>
                </c:pt>
                <c:pt idx="299">
                  <c:v>1806</c:v>
                </c:pt>
                <c:pt idx="300">
                  <c:v>1807</c:v>
                </c:pt>
                <c:pt idx="301">
                  <c:v>1808</c:v>
                </c:pt>
                <c:pt idx="302">
                  <c:v>1809</c:v>
                </c:pt>
                <c:pt idx="303">
                  <c:v>1810</c:v>
                </c:pt>
                <c:pt idx="304">
                  <c:v>1811</c:v>
                </c:pt>
                <c:pt idx="305">
                  <c:v>1812</c:v>
                </c:pt>
                <c:pt idx="306">
                  <c:v>1813</c:v>
                </c:pt>
                <c:pt idx="307">
                  <c:v>1814</c:v>
                </c:pt>
                <c:pt idx="308">
                  <c:v>1815</c:v>
                </c:pt>
                <c:pt idx="309">
                  <c:v>1816</c:v>
                </c:pt>
                <c:pt idx="310">
                  <c:v>1817</c:v>
                </c:pt>
                <c:pt idx="311">
                  <c:v>1818</c:v>
                </c:pt>
                <c:pt idx="312">
                  <c:v>1819</c:v>
                </c:pt>
                <c:pt idx="313">
                  <c:v>1820</c:v>
                </c:pt>
                <c:pt idx="314">
                  <c:v>1821</c:v>
                </c:pt>
                <c:pt idx="315">
                  <c:v>1822</c:v>
                </c:pt>
                <c:pt idx="316">
                  <c:v>1823</c:v>
                </c:pt>
                <c:pt idx="317">
                  <c:v>1824</c:v>
                </c:pt>
                <c:pt idx="318">
                  <c:v>1825</c:v>
                </c:pt>
              </c:numCache>
            </c:numRef>
          </c:xVal>
          <c:yVal>
            <c:numRef>
              <c:f>Graph!$C$1509:$C$1825</c:f>
              <c:numCache>
                <c:formatCode>General</c:formatCode>
                <c:ptCount val="317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AE-4D8D-B14B-8B1830F1425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Graph!$A$1508:$A$1826</c:f>
              <c:numCache>
                <c:formatCode>General</c:formatCode>
                <c:ptCount val="319"/>
                <c:pt idx="0">
                  <c:v>1507</c:v>
                </c:pt>
                <c:pt idx="1">
                  <c:v>1508</c:v>
                </c:pt>
                <c:pt idx="2">
                  <c:v>1509</c:v>
                </c:pt>
                <c:pt idx="3">
                  <c:v>1510</c:v>
                </c:pt>
                <c:pt idx="4">
                  <c:v>1511</c:v>
                </c:pt>
                <c:pt idx="5">
                  <c:v>1512</c:v>
                </c:pt>
                <c:pt idx="6">
                  <c:v>1513</c:v>
                </c:pt>
                <c:pt idx="7">
                  <c:v>1514</c:v>
                </c:pt>
                <c:pt idx="8">
                  <c:v>1515</c:v>
                </c:pt>
                <c:pt idx="9">
                  <c:v>1516</c:v>
                </c:pt>
                <c:pt idx="10">
                  <c:v>1517</c:v>
                </c:pt>
                <c:pt idx="11">
                  <c:v>1518</c:v>
                </c:pt>
                <c:pt idx="12">
                  <c:v>1519</c:v>
                </c:pt>
                <c:pt idx="13">
                  <c:v>1520</c:v>
                </c:pt>
                <c:pt idx="14">
                  <c:v>1521</c:v>
                </c:pt>
                <c:pt idx="15">
                  <c:v>1522</c:v>
                </c:pt>
                <c:pt idx="16">
                  <c:v>1523</c:v>
                </c:pt>
                <c:pt idx="17">
                  <c:v>1524</c:v>
                </c:pt>
                <c:pt idx="18">
                  <c:v>1525</c:v>
                </c:pt>
                <c:pt idx="19">
                  <c:v>1526</c:v>
                </c:pt>
                <c:pt idx="20">
                  <c:v>1527</c:v>
                </c:pt>
                <c:pt idx="21">
                  <c:v>1528</c:v>
                </c:pt>
                <c:pt idx="22">
                  <c:v>1529</c:v>
                </c:pt>
                <c:pt idx="23">
                  <c:v>1530</c:v>
                </c:pt>
                <c:pt idx="24">
                  <c:v>1531</c:v>
                </c:pt>
                <c:pt idx="25">
                  <c:v>1532</c:v>
                </c:pt>
                <c:pt idx="26">
                  <c:v>1533</c:v>
                </c:pt>
                <c:pt idx="27">
                  <c:v>1534</c:v>
                </c:pt>
                <c:pt idx="28">
                  <c:v>1535</c:v>
                </c:pt>
                <c:pt idx="29">
                  <c:v>1536</c:v>
                </c:pt>
                <c:pt idx="30">
                  <c:v>1537</c:v>
                </c:pt>
                <c:pt idx="31">
                  <c:v>1538</c:v>
                </c:pt>
                <c:pt idx="32">
                  <c:v>1539</c:v>
                </c:pt>
                <c:pt idx="33">
                  <c:v>1540</c:v>
                </c:pt>
                <c:pt idx="34">
                  <c:v>1541</c:v>
                </c:pt>
                <c:pt idx="35">
                  <c:v>1542</c:v>
                </c:pt>
                <c:pt idx="36">
                  <c:v>1543</c:v>
                </c:pt>
                <c:pt idx="37">
                  <c:v>1544</c:v>
                </c:pt>
                <c:pt idx="38">
                  <c:v>1545</c:v>
                </c:pt>
                <c:pt idx="39">
                  <c:v>1546</c:v>
                </c:pt>
                <c:pt idx="40">
                  <c:v>1547</c:v>
                </c:pt>
                <c:pt idx="41">
                  <c:v>1548</c:v>
                </c:pt>
                <c:pt idx="42">
                  <c:v>1549</c:v>
                </c:pt>
                <c:pt idx="43">
                  <c:v>1550</c:v>
                </c:pt>
                <c:pt idx="44">
                  <c:v>1551</c:v>
                </c:pt>
                <c:pt idx="45">
                  <c:v>1552</c:v>
                </c:pt>
                <c:pt idx="46">
                  <c:v>1553</c:v>
                </c:pt>
                <c:pt idx="47">
                  <c:v>1554</c:v>
                </c:pt>
                <c:pt idx="48">
                  <c:v>1555</c:v>
                </c:pt>
                <c:pt idx="49">
                  <c:v>1556</c:v>
                </c:pt>
                <c:pt idx="50">
                  <c:v>1557</c:v>
                </c:pt>
                <c:pt idx="51">
                  <c:v>1558</c:v>
                </c:pt>
                <c:pt idx="52">
                  <c:v>1559</c:v>
                </c:pt>
                <c:pt idx="53">
                  <c:v>1560</c:v>
                </c:pt>
                <c:pt idx="54">
                  <c:v>1561</c:v>
                </c:pt>
                <c:pt idx="55">
                  <c:v>1562</c:v>
                </c:pt>
                <c:pt idx="56">
                  <c:v>1563</c:v>
                </c:pt>
                <c:pt idx="57">
                  <c:v>1564</c:v>
                </c:pt>
                <c:pt idx="58">
                  <c:v>1565</c:v>
                </c:pt>
                <c:pt idx="59">
                  <c:v>1566</c:v>
                </c:pt>
                <c:pt idx="60">
                  <c:v>1567</c:v>
                </c:pt>
                <c:pt idx="61">
                  <c:v>1568</c:v>
                </c:pt>
                <c:pt idx="62">
                  <c:v>1569</c:v>
                </c:pt>
                <c:pt idx="63">
                  <c:v>1570</c:v>
                </c:pt>
                <c:pt idx="64">
                  <c:v>1571</c:v>
                </c:pt>
                <c:pt idx="65">
                  <c:v>1572</c:v>
                </c:pt>
                <c:pt idx="66">
                  <c:v>1573</c:v>
                </c:pt>
                <c:pt idx="67">
                  <c:v>1574</c:v>
                </c:pt>
                <c:pt idx="68">
                  <c:v>1575</c:v>
                </c:pt>
                <c:pt idx="69">
                  <c:v>1576</c:v>
                </c:pt>
                <c:pt idx="70">
                  <c:v>1577</c:v>
                </c:pt>
                <c:pt idx="71">
                  <c:v>1578</c:v>
                </c:pt>
                <c:pt idx="72">
                  <c:v>1579</c:v>
                </c:pt>
                <c:pt idx="73">
                  <c:v>1580</c:v>
                </c:pt>
                <c:pt idx="74">
                  <c:v>1581</c:v>
                </c:pt>
                <c:pt idx="75">
                  <c:v>1582</c:v>
                </c:pt>
                <c:pt idx="76">
                  <c:v>1583</c:v>
                </c:pt>
                <c:pt idx="77">
                  <c:v>1584</c:v>
                </c:pt>
                <c:pt idx="78">
                  <c:v>1585</c:v>
                </c:pt>
                <c:pt idx="79">
                  <c:v>1586</c:v>
                </c:pt>
                <c:pt idx="80">
                  <c:v>1587</c:v>
                </c:pt>
                <c:pt idx="81">
                  <c:v>1588</c:v>
                </c:pt>
                <c:pt idx="82">
                  <c:v>1589</c:v>
                </c:pt>
                <c:pt idx="83">
                  <c:v>1590</c:v>
                </c:pt>
                <c:pt idx="84">
                  <c:v>1591</c:v>
                </c:pt>
                <c:pt idx="85">
                  <c:v>1592</c:v>
                </c:pt>
                <c:pt idx="86">
                  <c:v>1593</c:v>
                </c:pt>
                <c:pt idx="87">
                  <c:v>1594</c:v>
                </c:pt>
                <c:pt idx="88">
                  <c:v>1595</c:v>
                </c:pt>
                <c:pt idx="89">
                  <c:v>1596</c:v>
                </c:pt>
                <c:pt idx="90">
                  <c:v>1597</c:v>
                </c:pt>
                <c:pt idx="91">
                  <c:v>1598</c:v>
                </c:pt>
                <c:pt idx="92">
                  <c:v>1599</c:v>
                </c:pt>
                <c:pt idx="93">
                  <c:v>1600</c:v>
                </c:pt>
                <c:pt idx="94">
                  <c:v>1601</c:v>
                </c:pt>
                <c:pt idx="95">
                  <c:v>1602</c:v>
                </c:pt>
                <c:pt idx="96">
                  <c:v>1603</c:v>
                </c:pt>
                <c:pt idx="97">
                  <c:v>1604</c:v>
                </c:pt>
                <c:pt idx="98">
                  <c:v>1605</c:v>
                </c:pt>
                <c:pt idx="99">
                  <c:v>1606</c:v>
                </c:pt>
                <c:pt idx="100">
                  <c:v>1607</c:v>
                </c:pt>
                <c:pt idx="101">
                  <c:v>1608</c:v>
                </c:pt>
                <c:pt idx="102">
                  <c:v>1609</c:v>
                </c:pt>
                <c:pt idx="103">
                  <c:v>1610</c:v>
                </c:pt>
                <c:pt idx="104">
                  <c:v>1611</c:v>
                </c:pt>
                <c:pt idx="105">
                  <c:v>1612</c:v>
                </c:pt>
                <c:pt idx="106">
                  <c:v>1613</c:v>
                </c:pt>
                <c:pt idx="107">
                  <c:v>1614</c:v>
                </c:pt>
                <c:pt idx="108">
                  <c:v>1615</c:v>
                </c:pt>
                <c:pt idx="109">
                  <c:v>1616</c:v>
                </c:pt>
                <c:pt idx="110">
                  <c:v>1617</c:v>
                </c:pt>
                <c:pt idx="111">
                  <c:v>1618</c:v>
                </c:pt>
                <c:pt idx="112">
                  <c:v>1619</c:v>
                </c:pt>
                <c:pt idx="113">
                  <c:v>1620</c:v>
                </c:pt>
                <c:pt idx="114">
                  <c:v>1621</c:v>
                </c:pt>
                <c:pt idx="115">
                  <c:v>1622</c:v>
                </c:pt>
                <c:pt idx="116">
                  <c:v>1623</c:v>
                </c:pt>
                <c:pt idx="117">
                  <c:v>1624</c:v>
                </c:pt>
                <c:pt idx="118">
                  <c:v>1625</c:v>
                </c:pt>
                <c:pt idx="119">
                  <c:v>1626</c:v>
                </c:pt>
                <c:pt idx="120">
                  <c:v>1627</c:v>
                </c:pt>
                <c:pt idx="121">
                  <c:v>1628</c:v>
                </c:pt>
                <c:pt idx="122">
                  <c:v>1629</c:v>
                </c:pt>
                <c:pt idx="123">
                  <c:v>1630</c:v>
                </c:pt>
                <c:pt idx="124">
                  <c:v>1631</c:v>
                </c:pt>
                <c:pt idx="125">
                  <c:v>1632</c:v>
                </c:pt>
                <c:pt idx="126">
                  <c:v>1633</c:v>
                </c:pt>
                <c:pt idx="127">
                  <c:v>1634</c:v>
                </c:pt>
                <c:pt idx="128">
                  <c:v>1635</c:v>
                </c:pt>
                <c:pt idx="129">
                  <c:v>1636</c:v>
                </c:pt>
                <c:pt idx="130">
                  <c:v>1637</c:v>
                </c:pt>
                <c:pt idx="131">
                  <c:v>1638</c:v>
                </c:pt>
                <c:pt idx="132">
                  <c:v>1639</c:v>
                </c:pt>
                <c:pt idx="133">
                  <c:v>1640</c:v>
                </c:pt>
                <c:pt idx="134">
                  <c:v>1641</c:v>
                </c:pt>
                <c:pt idx="135">
                  <c:v>1642</c:v>
                </c:pt>
                <c:pt idx="136">
                  <c:v>1643</c:v>
                </c:pt>
                <c:pt idx="137">
                  <c:v>1644</c:v>
                </c:pt>
                <c:pt idx="138">
                  <c:v>1645</c:v>
                </c:pt>
                <c:pt idx="139">
                  <c:v>1646</c:v>
                </c:pt>
                <c:pt idx="140">
                  <c:v>1647</c:v>
                </c:pt>
                <c:pt idx="141">
                  <c:v>1648</c:v>
                </c:pt>
                <c:pt idx="142">
                  <c:v>1649</c:v>
                </c:pt>
                <c:pt idx="143">
                  <c:v>1650</c:v>
                </c:pt>
                <c:pt idx="144">
                  <c:v>1651</c:v>
                </c:pt>
                <c:pt idx="145">
                  <c:v>1652</c:v>
                </c:pt>
                <c:pt idx="146">
                  <c:v>1653</c:v>
                </c:pt>
                <c:pt idx="147">
                  <c:v>1654</c:v>
                </c:pt>
                <c:pt idx="148">
                  <c:v>1655</c:v>
                </c:pt>
                <c:pt idx="149">
                  <c:v>1656</c:v>
                </c:pt>
                <c:pt idx="150">
                  <c:v>1657</c:v>
                </c:pt>
                <c:pt idx="151">
                  <c:v>1658</c:v>
                </c:pt>
                <c:pt idx="152">
                  <c:v>1659</c:v>
                </c:pt>
                <c:pt idx="153">
                  <c:v>1660</c:v>
                </c:pt>
                <c:pt idx="154">
                  <c:v>1661</c:v>
                </c:pt>
                <c:pt idx="155">
                  <c:v>1662</c:v>
                </c:pt>
                <c:pt idx="156">
                  <c:v>1663</c:v>
                </c:pt>
                <c:pt idx="157">
                  <c:v>1664</c:v>
                </c:pt>
                <c:pt idx="158">
                  <c:v>1665</c:v>
                </c:pt>
                <c:pt idx="159">
                  <c:v>1666</c:v>
                </c:pt>
                <c:pt idx="160">
                  <c:v>1667</c:v>
                </c:pt>
                <c:pt idx="161">
                  <c:v>1668</c:v>
                </c:pt>
                <c:pt idx="162">
                  <c:v>1669</c:v>
                </c:pt>
                <c:pt idx="163">
                  <c:v>1670</c:v>
                </c:pt>
                <c:pt idx="164">
                  <c:v>1671</c:v>
                </c:pt>
                <c:pt idx="165">
                  <c:v>1672</c:v>
                </c:pt>
                <c:pt idx="166">
                  <c:v>1673</c:v>
                </c:pt>
                <c:pt idx="167">
                  <c:v>1674</c:v>
                </c:pt>
                <c:pt idx="168">
                  <c:v>1675</c:v>
                </c:pt>
                <c:pt idx="169">
                  <c:v>1676</c:v>
                </c:pt>
                <c:pt idx="170">
                  <c:v>1677</c:v>
                </c:pt>
                <c:pt idx="171">
                  <c:v>1678</c:v>
                </c:pt>
                <c:pt idx="172">
                  <c:v>1679</c:v>
                </c:pt>
                <c:pt idx="173">
                  <c:v>1680</c:v>
                </c:pt>
                <c:pt idx="174">
                  <c:v>1681</c:v>
                </c:pt>
                <c:pt idx="175">
                  <c:v>1682</c:v>
                </c:pt>
                <c:pt idx="176">
                  <c:v>1683</c:v>
                </c:pt>
                <c:pt idx="177">
                  <c:v>1684</c:v>
                </c:pt>
                <c:pt idx="178">
                  <c:v>1685</c:v>
                </c:pt>
                <c:pt idx="179">
                  <c:v>1686</c:v>
                </c:pt>
                <c:pt idx="180">
                  <c:v>1687</c:v>
                </c:pt>
                <c:pt idx="181">
                  <c:v>1688</c:v>
                </c:pt>
                <c:pt idx="182">
                  <c:v>1689</c:v>
                </c:pt>
                <c:pt idx="183">
                  <c:v>1690</c:v>
                </c:pt>
                <c:pt idx="184">
                  <c:v>1691</c:v>
                </c:pt>
                <c:pt idx="185">
                  <c:v>1692</c:v>
                </c:pt>
                <c:pt idx="186">
                  <c:v>1693</c:v>
                </c:pt>
                <c:pt idx="187">
                  <c:v>1694</c:v>
                </c:pt>
                <c:pt idx="188">
                  <c:v>1695</c:v>
                </c:pt>
                <c:pt idx="189">
                  <c:v>1696</c:v>
                </c:pt>
                <c:pt idx="190">
                  <c:v>1697</c:v>
                </c:pt>
                <c:pt idx="191">
                  <c:v>1698</c:v>
                </c:pt>
                <c:pt idx="192">
                  <c:v>1699</c:v>
                </c:pt>
                <c:pt idx="193">
                  <c:v>1700</c:v>
                </c:pt>
                <c:pt idx="194">
                  <c:v>1701</c:v>
                </c:pt>
                <c:pt idx="195">
                  <c:v>1702</c:v>
                </c:pt>
                <c:pt idx="196">
                  <c:v>1703</c:v>
                </c:pt>
                <c:pt idx="197">
                  <c:v>1704</c:v>
                </c:pt>
                <c:pt idx="198">
                  <c:v>1705</c:v>
                </c:pt>
                <c:pt idx="199">
                  <c:v>1706</c:v>
                </c:pt>
                <c:pt idx="200">
                  <c:v>1707</c:v>
                </c:pt>
                <c:pt idx="201">
                  <c:v>1708</c:v>
                </c:pt>
                <c:pt idx="202">
                  <c:v>1709</c:v>
                </c:pt>
                <c:pt idx="203">
                  <c:v>1710</c:v>
                </c:pt>
                <c:pt idx="204">
                  <c:v>1711</c:v>
                </c:pt>
                <c:pt idx="205">
                  <c:v>1712</c:v>
                </c:pt>
                <c:pt idx="206">
                  <c:v>1713</c:v>
                </c:pt>
                <c:pt idx="207">
                  <c:v>1714</c:v>
                </c:pt>
                <c:pt idx="208">
                  <c:v>1715</c:v>
                </c:pt>
                <c:pt idx="209">
                  <c:v>1716</c:v>
                </c:pt>
                <c:pt idx="210">
                  <c:v>1717</c:v>
                </c:pt>
                <c:pt idx="211">
                  <c:v>1718</c:v>
                </c:pt>
                <c:pt idx="212">
                  <c:v>1719</c:v>
                </c:pt>
                <c:pt idx="213">
                  <c:v>1720</c:v>
                </c:pt>
                <c:pt idx="214">
                  <c:v>1721</c:v>
                </c:pt>
                <c:pt idx="215">
                  <c:v>1722</c:v>
                </c:pt>
                <c:pt idx="216">
                  <c:v>1723</c:v>
                </c:pt>
                <c:pt idx="217">
                  <c:v>1724</c:v>
                </c:pt>
                <c:pt idx="218">
                  <c:v>1725</c:v>
                </c:pt>
                <c:pt idx="219">
                  <c:v>1726</c:v>
                </c:pt>
                <c:pt idx="220">
                  <c:v>1727</c:v>
                </c:pt>
                <c:pt idx="221">
                  <c:v>1728</c:v>
                </c:pt>
                <c:pt idx="222">
                  <c:v>1729</c:v>
                </c:pt>
                <c:pt idx="223">
                  <c:v>1730</c:v>
                </c:pt>
                <c:pt idx="224">
                  <c:v>1731</c:v>
                </c:pt>
                <c:pt idx="225">
                  <c:v>1732</c:v>
                </c:pt>
                <c:pt idx="226">
                  <c:v>1733</c:v>
                </c:pt>
                <c:pt idx="227">
                  <c:v>1734</c:v>
                </c:pt>
                <c:pt idx="228">
                  <c:v>1735</c:v>
                </c:pt>
                <c:pt idx="229">
                  <c:v>1736</c:v>
                </c:pt>
                <c:pt idx="230">
                  <c:v>1737</c:v>
                </c:pt>
                <c:pt idx="231">
                  <c:v>1738</c:v>
                </c:pt>
                <c:pt idx="232">
                  <c:v>1739</c:v>
                </c:pt>
                <c:pt idx="233">
                  <c:v>1740</c:v>
                </c:pt>
                <c:pt idx="234">
                  <c:v>1741</c:v>
                </c:pt>
                <c:pt idx="235">
                  <c:v>1742</c:v>
                </c:pt>
                <c:pt idx="236">
                  <c:v>1743</c:v>
                </c:pt>
                <c:pt idx="237">
                  <c:v>1744</c:v>
                </c:pt>
                <c:pt idx="238">
                  <c:v>1745</c:v>
                </c:pt>
                <c:pt idx="239">
                  <c:v>1746</c:v>
                </c:pt>
                <c:pt idx="240">
                  <c:v>1747</c:v>
                </c:pt>
                <c:pt idx="241">
                  <c:v>1748</c:v>
                </c:pt>
                <c:pt idx="242">
                  <c:v>1749</c:v>
                </c:pt>
                <c:pt idx="243">
                  <c:v>1750</c:v>
                </c:pt>
                <c:pt idx="244">
                  <c:v>1751</c:v>
                </c:pt>
                <c:pt idx="245">
                  <c:v>1752</c:v>
                </c:pt>
                <c:pt idx="246">
                  <c:v>1753</c:v>
                </c:pt>
                <c:pt idx="247">
                  <c:v>1754</c:v>
                </c:pt>
                <c:pt idx="248">
                  <c:v>1755</c:v>
                </c:pt>
                <c:pt idx="249">
                  <c:v>1756</c:v>
                </c:pt>
                <c:pt idx="250">
                  <c:v>1757</c:v>
                </c:pt>
                <c:pt idx="251">
                  <c:v>1758</c:v>
                </c:pt>
                <c:pt idx="252">
                  <c:v>1759</c:v>
                </c:pt>
                <c:pt idx="253">
                  <c:v>1760</c:v>
                </c:pt>
                <c:pt idx="254">
                  <c:v>1761</c:v>
                </c:pt>
                <c:pt idx="255">
                  <c:v>1762</c:v>
                </c:pt>
                <c:pt idx="256">
                  <c:v>1763</c:v>
                </c:pt>
                <c:pt idx="257">
                  <c:v>1764</c:v>
                </c:pt>
                <c:pt idx="258">
                  <c:v>1765</c:v>
                </c:pt>
                <c:pt idx="259">
                  <c:v>1766</c:v>
                </c:pt>
                <c:pt idx="260">
                  <c:v>1767</c:v>
                </c:pt>
                <c:pt idx="261">
                  <c:v>1768</c:v>
                </c:pt>
                <c:pt idx="262">
                  <c:v>1769</c:v>
                </c:pt>
                <c:pt idx="263">
                  <c:v>1770</c:v>
                </c:pt>
                <c:pt idx="264">
                  <c:v>1771</c:v>
                </c:pt>
                <c:pt idx="265">
                  <c:v>1772</c:v>
                </c:pt>
                <c:pt idx="266">
                  <c:v>1773</c:v>
                </c:pt>
                <c:pt idx="267">
                  <c:v>1774</c:v>
                </c:pt>
                <c:pt idx="268">
                  <c:v>1775</c:v>
                </c:pt>
                <c:pt idx="269">
                  <c:v>1776</c:v>
                </c:pt>
                <c:pt idx="270">
                  <c:v>1777</c:v>
                </c:pt>
                <c:pt idx="271">
                  <c:v>1778</c:v>
                </c:pt>
                <c:pt idx="272">
                  <c:v>1779</c:v>
                </c:pt>
                <c:pt idx="273">
                  <c:v>1780</c:v>
                </c:pt>
                <c:pt idx="274">
                  <c:v>1781</c:v>
                </c:pt>
                <c:pt idx="275">
                  <c:v>1782</c:v>
                </c:pt>
                <c:pt idx="276">
                  <c:v>1783</c:v>
                </c:pt>
                <c:pt idx="277">
                  <c:v>1784</c:v>
                </c:pt>
                <c:pt idx="278">
                  <c:v>1785</c:v>
                </c:pt>
                <c:pt idx="279">
                  <c:v>1786</c:v>
                </c:pt>
                <c:pt idx="280">
                  <c:v>1787</c:v>
                </c:pt>
                <c:pt idx="281">
                  <c:v>1788</c:v>
                </c:pt>
                <c:pt idx="282">
                  <c:v>1789</c:v>
                </c:pt>
                <c:pt idx="283">
                  <c:v>1790</c:v>
                </c:pt>
                <c:pt idx="284">
                  <c:v>1791</c:v>
                </c:pt>
                <c:pt idx="285">
                  <c:v>1792</c:v>
                </c:pt>
                <c:pt idx="286">
                  <c:v>1793</c:v>
                </c:pt>
                <c:pt idx="287">
                  <c:v>1794</c:v>
                </c:pt>
                <c:pt idx="288">
                  <c:v>1795</c:v>
                </c:pt>
                <c:pt idx="289">
                  <c:v>1796</c:v>
                </c:pt>
                <c:pt idx="290">
                  <c:v>1797</c:v>
                </c:pt>
                <c:pt idx="291">
                  <c:v>1798</c:v>
                </c:pt>
                <c:pt idx="292">
                  <c:v>1799</c:v>
                </c:pt>
                <c:pt idx="293">
                  <c:v>1800</c:v>
                </c:pt>
                <c:pt idx="294">
                  <c:v>1801</c:v>
                </c:pt>
                <c:pt idx="295">
                  <c:v>1802</c:v>
                </c:pt>
                <c:pt idx="296">
                  <c:v>1803</c:v>
                </c:pt>
                <c:pt idx="297">
                  <c:v>1804</c:v>
                </c:pt>
                <c:pt idx="298">
                  <c:v>1805</c:v>
                </c:pt>
                <c:pt idx="299">
                  <c:v>1806</c:v>
                </c:pt>
                <c:pt idx="300">
                  <c:v>1807</c:v>
                </c:pt>
                <c:pt idx="301">
                  <c:v>1808</c:v>
                </c:pt>
                <c:pt idx="302">
                  <c:v>1809</c:v>
                </c:pt>
                <c:pt idx="303">
                  <c:v>1810</c:v>
                </c:pt>
                <c:pt idx="304">
                  <c:v>1811</c:v>
                </c:pt>
                <c:pt idx="305">
                  <c:v>1812</c:v>
                </c:pt>
                <c:pt idx="306">
                  <c:v>1813</c:v>
                </c:pt>
                <c:pt idx="307">
                  <c:v>1814</c:v>
                </c:pt>
                <c:pt idx="308">
                  <c:v>1815</c:v>
                </c:pt>
                <c:pt idx="309">
                  <c:v>1816</c:v>
                </c:pt>
                <c:pt idx="310">
                  <c:v>1817</c:v>
                </c:pt>
                <c:pt idx="311">
                  <c:v>1818</c:v>
                </c:pt>
                <c:pt idx="312">
                  <c:v>1819</c:v>
                </c:pt>
                <c:pt idx="313">
                  <c:v>1820</c:v>
                </c:pt>
                <c:pt idx="314">
                  <c:v>1821</c:v>
                </c:pt>
                <c:pt idx="315">
                  <c:v>1822</c:v>
                </c:pt>
                <c:pt idx="316">
                  <c:v>1823</c:v>
                </c:pt>
                <c:pt idx="317">
                  <c:v>1824</c:v>
                </c:pt>
                <c:pt idx="318">
                  <c:v>1825</c:v>
                </c:pt>
              </c:numCache>
            </c:numRef>
          </c:xVal>
          <c:yVal>
            <c:numRef>
              <c:f>Graph!$E$1509:$E$1825</c:f>
              <c:numCache>
                <c:formatCode>General</c:formatCode>
                <c:ptCount val="317"/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AE-4D8D-B14B-8B1830F1425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Graph!$A$1508:$A$1826</c:f>
              <c:numCache>
                <c:formatCode>General</c:formatCode>
                <c:ptCount val="319"/>
                <c:pt idx="0">
                  <c:v>1507</c:v>
                </c:pt>
                <c:pt idx="1">
                  <c:v>1508</c:v>
                </c:pt>
                <c:pt idx="2">
                  <c:v>1509</c:v>
                </c:pt>
                <c:pt idx="3">
                  <c:v>1510</c:v>
                </c:pt>
                <c:pt idx="4">
                  <c:v>1511</c:v>
                </c:pt>
                <c:pt idx="5">
                  <c:v>1512</c:v>
                </c:pt>
                <c:pt idx="6">
                  <c:v>1513</c:v>
                </c:pt>
                <c:pt idx="7">
                  <c:v>1514</c:v>
                </c:pt>
                <c:pt idx="8">
                  <c:v>1515</c:v>
                </c:pt>
                <c:pt idx="9">
                  <c:v>1516</c:v>
                </c:pt>
                <c:pt idx="10">
                  <c:v>1517</c:v>
                </c:pt>
                <c:pt idx="11">
                  <c:v>1518</c:v>
                </c:pt>
                <c:pt idx="12">
                  <c:v>1519</c:v>
                </c:pt>
                <c:pt idx="13">
                  <c:v>1520</c:v>
                </c:pt>
                <c:pt idx="14">
                  <c:v>1521</c:v>
                </c:pt>
                <c:pt idx="15">
                  <c:v>1522</c:v>
                </c:pt>
                <c:pt idx="16">
                  <c:v>1523</c:v>
                </c:pt>
                <c:pt idx="17">
                  <c:v>1524</c:v>
                </c:pt>
                <c:pt idx="18">
                  <c:v>1525</c:v>
                </c:pt>
                <c:pt idx="19">
                  <c:v>1526</c:v>
                </c:pt>
                <c:pt idx="20">
                  <c:v>1527</c:v>
                </c:pt>
                <c:pt idx="21">
                  <c:v>1528</c:v>
                </c:pt>
                <c:pt idx="22">
                  <c:v>1529</c:v>
                </c:pt>
                <c:pt idx="23">
                  <c:v>1530</c:v>
                </c:pt>
                <c:pt idx="24">
                  <c:v>1531</c:v>
                </c:pt>
                <c:pt idx="25">
                  <c:v>1532</c:v>
                </c:pt>
                <c:pt idx="26">
                  <c:v>1533</c:v>
                </c:pt>
                <c:pt idx="27">
                  <c:v>1534</c:v>
                </c:pt>
                <c:pt idx="28">
                  <c:v>1535</c:v>
                </c:pt>
                <c:pt idx="29">
                  <c:v>1536</c:v>
                </c:pt>
                <c:pt idx="30">
                  <c:v>1537</c:v>
                </c:pt>
                <c:pt idx="31">
                  <c:v>1538</c:v>
                </c:pt>
                <c:pt idx="32">
                  <c:v>1539</c:v>
                </c:pt>
                <c:pt idx="33">
                  <c:v>1540</c:v>
                </c:pt>
                <c:pt idx="34">
                  <c:v>1541</c:v>
                </c:pt>
                <c:pt idx="35">
                  <c:v>1542</c:v>
                </c:pt>
                <c:pt idx="36">
                  <c:v>1543</c:v>
                </c:pt>
                <c:pt idx="37">
                  <c:v>1544</c:v>
                </c:pt>
                <c:pt idx="38">
                  <c:v>1545</c:v>
                </c:pt>
                <c:pt idx="39">
                  <c:v>1546</c:v>
                </c:pt>
                <c:pt idx="40">
                  <c:v>1547</c:v>
                </c:pt>
                <c:pt idx="41">
                  <c:v>1548</c:v>
                </c:pt>
                <c:pt idx="42">
                  <c:v>1549</c:v>
                </c:pt>
                <c:pt idx="43">
                  <c:v>1550</c:v>
                </c:pt>
                <c:pt idx="44">
                  <c:v>1551</c:v>
                </c:pt>
                <c:pt idx="45">
                  <c:v>1552</c:v>
                </c:pt>
                <c:pt idx="46">
                  <c:v>1553</c:v>
                </c:pt>
                <c:pt idx="47">
                  <c:v>1554</c:v>
                </c:pt>
                <c:pt idx="48">
                  <c:v>1555</c:v>
                </c:pt>
                <c:pt idx="49">
                  <c:v>1556</c:v>
                </c:pt>
                <c:pt idx="50">
                  <c:v>1557</c:v>
                </c:pt>
                <c:pt idx="51">
                  <c:v>1558</c:v>
                </c:pt>
                <c:pt idx="52">
                  <c:v>1559</c:v>
                </c:pt>
                <c:pt idx="53">
                  <c:v>1560</c:v>
                </c:pt>
                <c:pt idx="54">
                  <c:v>1561</c:v>
                </c:pt>
                <c:pt idx="55">
                  <c:v>1562</c:v>
                </c:pt>
                <c:pt idx="56">
                  <c:v>1563</c:v>
                </c:pt>
                <c:pt idx="57">
                  <c:v>1564</c:v>
                </c:pt>
                <c:pt idx="58">
                  <c:v>1565</c:v>
                </c:pt>
                <c:pt idx="59">
                  <c:v>1566</c:v>
                </c:pt>
                <c:pt idx="60">
                  <c:v>1567</c:v>
                </c:pt>
                <c:pt idx="61">
                  <c:v>1568</c:v>
                </c:pt>
                <c:pt idx="62">
                  <c:v>1569</c:v>
                </c:pt>
                <c:pt idx="63">
                  <c:v>1570</c:v>
                </c:pt>
                <c:pt idx="64">
                  <c:v>1571</c:v>
                </c:pt>
                <c:pt idx="65">
                  <c:v>1572</c:v>
                </c:pt>
                <c:pt idx="66">
                  <c:v>1573</c:v>
                </c:pt>
                <c:pt idx="67">
                  <c:v>1574</c:v>
                </c:pt>
                <c:pt idx="68">
                  <c:v>1575</c:v>
                </c:pt>
                <c:pt idx="69">
                  <c:v>1576</c:v>
                </c:pt>
                <c:pt idx="70">
                  <c:v>1577</c:v>
                </c:pt>
                <c:pt idx="71">
                  <c:v>1578</c:v>
                </c:pt>
                <c:pt idx="72">
                  <c:v>1579</c:v>
                </c:pt>
                <c:pt idx="73">
                  <c:v>1580</c:v>
                </c:pt>
                <c:pt idx="74">
                  <c:v>1581</c:v>
                </c:pt>
                <c:pt idx="75">
                  <c:v>1582</c:v>
                </c:pt>
                <c:pt idx="76">
                  <c:v>1583</c:v>
                </c:pt>
                <c:pt idx="77">
                  <c:v>1584</c:v>
                </c:pt>
                <c:pt idx="78">
                  <c:v>1585</c:v>
                </c:pt>
                <c:pt idx="79">
                  <c:v>1586</c:v>
                </c:pt>
                <c:pt idx="80">
                  <c:v>1587</c:v>
                </c:pt>
                <c:pt idx="81">
                  <c:v>1588</c:v>
                </c:pt>
                <c:pt idx="82">
                  <c:v>1589</c:v>
                </c:pt>
                <c:pt idx="83">
                  <c:v>1590</c:v>
                </c:pt>
                <c:pt idx="84">
                  <c:v>1591</c:v>
                </c:pt>
                <c:pt idx="85">
                  <c:v>1592</c:v>
                </c:pt>
                <c:pt idx="86">
                  <c:v>1593</c:v>
                </c:pt>
                <c:pt idx="87">
                  <c:v>1594</c:v>
                </c:pt>
                <c:pt idx="88">
                  <c:v>1595</c:v>
                </c:pt>
                <c:pt idx="89">
                  <c:v>1596</c:v>
                </c:pt>
                <c:pt idx="90">
                  <c:v>1597</c:v>
                </c:pt>
                <c:pt idx="91">
                  <c:v>1598</c:v>
                </c:pt>
                <c:pt idx="92">
                  <c:v>1599</c:v>
                </c:pt>
                <c:pt idx="93">
                  <c:v>1600</c:v>
                </c:pt>
                <c:pt idx="94">
                  <c:v>1601</c:v>
                </c:pt>
                <c:pt idx="95">
                  <c:v>1602</c:v>
                </c:pt>
                <c:pt idx="96">
                  <c:v>1603</c:v>
                </c:pt>
                <c:pt idx="97">
                  <c:v>1604</c:v>
                </c:pt>
                <c:pt idx="98">
                  <c:v>1605</c:v>
                </c:pt>
                <c:pt idx="99">
                  <c:v>1606</c:v>
                </c:pt>
                <c:pt idx="100">
                  <c:v>1607</c:v>
                </c:pt>
                <c:pt idx="101">
                  <c:v>1608</c:v>
                </c:pt>
                <c:pt idx="102">
                  <c:v>1609</c:v>
                </c:pt>
                <c:pt idx="103">
                  <c:v>1610</c:v>
                </c:pt>
                <c:pt idx="104">
                  <c:v>1611</c:v>
                </c:pt>
                <c:pt idx="105">
                  <c:v>1612</c:v>
                </c:pt>
                <c:pt idx="106">
                  <c:v>1613</c:v>
                </c:pt>
                <c:pt idx="107">
                  <c:v>1614</c:v>
                </c:pt>
                <c:pt idx="108">
                  <c:v>1615</c:v>
                </c:pt>
                <c:pt idx="109">
                  <c:v>1616</c:v>
                </c:pt>
                <c:pt idx="110">
                  <c:v>1617</c:v>
                </c:pt>
                <c:pt idx="111">
                  <c:v>1618</c:v>
                </c:pt>
                <c:pt idx="112">
                  <c:v>1619</c:v>
                </c:pt>
                <c:pt idx="113">
                  <c:v>1620</c:v>
                </c:pt>
                <c:pt idx="114">
                  <c:v>1621</c:v>
                </c:pt>
                <c:pt idx="115">
                  <c:v>1622</c:v>
                </c:pt>
                <c:pt idx="116">
                  <c:v>1623</c:v>
                </c:pt>
                <c:pt idx="117">
                  <c:v>1624</c:v>
                </c:pt>
                <c:pt idx="118">
                  <c:v>1625</c:v>
                </c:pt>
                <c:pt idx="119">
                  <c:v>1626</c:v>
                </c:pt>
                <c:pt idx="120">
                  <c:v>1627</c:v>
                </c:pt>
                <c:pt idx="121">
                  <c:v>1628</c:v>
                </c:pt>
                <c:pt idx="122">
                  <c:v>1629</c:v>
                </c:pt>
                <c:pt idx="123">
                  <c:v>1630</c:v>
                </c:pt>
                <c:pt idx="124">
                  <c:v>1631</c:v>
                </c:pt>
                <c:pt idx="125">
                  <c:v>1632</c:v>
                </c:pt>
                <c:pt idx="126">
                  <c:v>1633</c:v>
                </c:pt>
                <c:pt idx="127">
                  <c:v>1634</c:v>
                </c:pt>
                <c:pt idx="128">
                  <c:v>1635</c:v>
                </c:pt>
                <c:pt idx="129">
                  <c:v>1636</c:v>
                </c:pt>
                <c:pt idx="130">
                  <c:v>1637</c:v>
                </c:pt>
                <c:pt idx="131">
                  <c:v>1638</c:v>
                </c:pt>
                <c:pt idx="132">
                  <c:v>1639</c:v>
                </c:pt>
                <c:pt idx="133">
                  <c:v>1640</c:v>
                </c:pt>
                <c:pt idx="134">
                  <c:v>1641</c:v>
                </c:pt>
                <c:pt idx="135">
                  <c:v>1642</c:v>
                </c:pt>
                <c:pt idx="136">
                  <c:v>1643</c:v>
                </c:pt>
                <c:pt idx="137">
                  <c:v>1644</c:v>
                </c:pt>
                <c:pt idx="138">
                  <c:v>1645</c:v>
                </c:pt>
                <c:pt idx="139">
                  <c:v>1646</c:v>
                </c:pt>
                <c:pt idx="140">
                  <c:v>1647</c:v>
                </c:pt>
                <c:pt idx="141">
                  <c:v>1648</c:v>
                </c:pt>
                <c:pt idx="142">
                  <c:v>1649</c:v>
                </c:pt>
                <c:pt idx="143">
                  <c:v>1650</c:v>
                </c:pt>
                <c:pt idx="144">
                  <c:v>1651</c:v>
                </c:pt>
                <c:pt idx="145">
                  <c:v>1652</c:v>
                </c:pt>
                <c:pt idx="146">
                  <c:v>1653</c:v>
                </c:pt>
                <c:pt idx="147">
                  <c:v>1654</c:v>
                </c:pt>
                <c:pt idx="148">
                  <c:v>1655</c:v>
                </c:pt>
                <c:pt idx="149">
                  <c:v>1656</c:v>
                </c:pt>
                <c:pt idx="150">
                  <c:v>1657</c:v>
                </c:pt>
                <c:pt idx="151">
                  <c:v>1658</c:v>
                </c:pt>
                <c:pt idx="152">
                  <c:v>1659</c:v>
                </c:pt>
                <c:pt idx="153">
                  <c:v>1660</c:v>
                </c:pt>
                <c:pt idx="154">
                  <c:v>1661</c:v>
                </c:pt>
                <c:pt idx="155">
                  <c:v>1662</c:v>
                </c:pt>
                <c:pt idx="156">
                  <c:v>1663</c:v>
                </c:pt>
                <c:pt idx="157">
                  <c:v>1664</c:v>
                </c:pt>
                <c:pt idx="158">
                  <c:v>1665</c:v>
                </c:pt>
                <c:pt idx="159">
                  <c:v>1666</c:v>
                </c:pt>
                <c:pt idx="160">
                  <c:v>1667</c:v>
                </c:pt>
                <c:pt idx="161">
                  <c:v>1668</c:v>
                </c:pt>
                <c:pt idx="162">
                  <c:v>1669</c:v>
                </c:pt>
                <c:pt idx="163">
                  <c:v>1670</c:v>
                </c:pt>
                <c:pt idx="164">
                  <c:v>1671</c:v>
                </c:pt>
                <c:pt idx="165">
                  <c:v>1672</c:v>
                </c:pt>
                <c:pt idx="166">
                  <c:v>1673</c:v>
                </c:pt>
                <c:pt idx="167">
                  <c:v>1674</c:v>
                </c:pt>
                <c:pt idx="168">
                  <c:v>1675</c:v>
                </c:pt>
                <c:pt idx="169">
                  <c:v>1676</c:v>
                </c:pt>
                <c:pt idx="170">
                  <c:v>1677</c:v>
                </c:pt>
                <c:pt idx="171">
                  <c:v>1678</c:v>
                </c:pt>
                <c:pt idx="172">
                  <c:v>1679</c:v>
                </c:pt>
                <c:pt idx="173">
                  <c:v>1680</c:v>
                </c:pt>
                <c:pt idx="174">
                  <c:v>1681</c:v>
                </c:pt>
                <c:pt idx="175">
                  <c:v>1682</c:v>
                </c:pt>
                <c:pt idx="176">
                  <c:v>1683</c:v>
                </c:pt>
                <c:pt idx="177">
                  <c:v>1684</c:v>
                </c:pt>
                <c:pt idx="178">
                  <c:v>1685</c:v>
                </c:pt>
                <c:pt idx="179">
                  <c:v>1686</c:v>
                </c:pt>
                <c:pt idx="180">
                  <c:v>1687</c:v>
                </c:pt>
                <c:pt idx="181">
                  <c:v>1688</c:v>
                </c:pt>
                <c:pt idx="182">
                  <c:v>1689</c:v>
                </c:pt>
                <c:pt idx="183">
                  <c:v>1690</c:v>
                </c:pt>
                <c:pt idx="184">
                  <c:v>1691</c:v>
                </c:pt>
                <c:pt idx="185">
                  <c:v>1692</c:v>
                </c:pt>
                <c:pt idx="186">
                  <c:v>1693</c:v>
                </c:pt>
                <c:pt idx="187">
                  <c:v>1694</c:v>
                </c:pt>
                <c:pt idx="188">
                  <c:v>1695</c:v>
                </c:pt>
                <c:pt idx="189">
                  <c:v>1696</c:v>
                </c:pt>
                <c:pt idx="190">
                  <c:v>1697</c:v>
                </c:pt>
                <c:pt idx="191">
                  <c:v>1698</c:v>
                </c:pt>
                <c:pt idx="192">
                  <c:v>1699</c:v>
                </c:pt>
                <c:pt idx="193">
                  <c:v>1700</c:v>
                </c:pt>
                <c:pt idx="194">
                  <c:v>1701</c:v>
                </c:pt>
                <c:pt idx="195">
                  <c:v>1702</c:v>
                </c:pt>
                <c:pt idx="196">
                  <c:v>1703</c:v>
                </c:pt>
                <c:pt idx="197">
                  <c:v>1704</c:v>
                </c:pt>
                <c:pt idx="198">
                  <c:v>1705</c:v>
                </c:pt>
                <c:pt idx="199">
                  <c:v>1706</c:v>
                </c:pt>
                <c:pt idx="200">
                  <c:v>1707</c:v>
                </c:pt>
                <c:pt idx="201">
                  <c:v>1708</c:v>
                </c:pt>
                <c:pt idx="202">
                  <c:v>1709</c:v>
                </c:pt>
                <c:pt idx="203">
                  <c:v>1710</c:v>
                </c:pt>
                <c:pt idx="204">
                  <c:v>1711</c:v>
                </c:pt>
                <c:pt idx="205">
                  <c:v>1712</c:v>
                </c:pt>
                <c:pt idx="206">
                  <c:v>1713</c:v>
                </c:pt>
                <c:pt idx="207">
                  <c:v>1714</c:v>
                </c:pt>
                <c:pt idx="208">
                  <c:v>1715</c:v>
                </c:pt>
                <c:pt idx="209">
                  <c:v>1716</c:v>
                </c:pt>
                <c:pt idx="210">
                  <c:v>1717</c:v>
                </c:pt>
                <c:pt idx="211">
                  <c:v>1718</c:v>
                </c:pt>
                <c:pt idx="212">
                  <c:v>1719</c:v>
                </c:pt>
                <c:pt idx="213">
                  <c:v>1720</c:v>
                </c:pt>
                <c:pt idx="214">
                  <c:v>1721</c:v>
                </c:pt>
                <c:pt idx="215">
                  <c:v>1722</c:v>
                </c:pt>
                <c:pt idx="216">
                  <c:v>1723</c:v>
                </c:pt>
                <c:pt idx="217">
                  <c:v>1724</c:v>
                </c:pt>
                <c:pt idx="218">
                  <c:v>1725</c:v>
                </c:pt>
                <c:pt idx="219">
                  <c:v>1726</c:v>
                </c:pt>
                <c:pt idx="220">
                  <c:v>1727</c:v>
                </c:pt>
                <c:pt idx="221">
                  <c:v>1728</c:v>
                </c:pt>
                <c:pt idx="222">
                  <c:v>1729</c:v>
                </c:pt>
                <c:pt idx="223">
                  <c:v>1730</c:v>
                </c:pt>
                <c:pt idx="224">
                  <c:v>1731</c:v>
                </c:pt>
                <c:pt idx="225">
                  <c:v>1732</c:v>
                </c:pt>
                <c:pt idx="226">
                  <c:v>1733</c:v>
                </c:pt>
                <c:pt idx="227">
                  <c:v>1734</c:v>
                </c:pt>
                <c:pt idx="228">
                  <c:v>1735</c:v>
                </c:pt>
                <c:pt idx="229">
                  <c:v>1736</c:v>
                </c:pt>
                <c:pt idx="230">
                  <c:v>1737</c:v>
                </c:pt>
                <c:pt idx="231">
                  <c:v>1738</c:v>
                </c:pt>
                <c:pt idx="232">
                  <c:v>1739</c:v>
                </c:pt>
                <c:pt idx="233">
                  <c:v>1740</c:v>
                </c:pt>
                <c:pt idx="234">
                  <c:v>1741</c:v>
                </c:pt>
                <c:pt idx="235">
                  <c:v>1742</c:v>
                </c:pt>
                <c:pt idx="236">
                  <c:v>1743</c:v>
                </c:pt>
                <c:pt idx="237">
                  <c:v>1744</c:v>
                </c:pt>
                <c:pt idx="238">
                  <c:v>1745</c:v>
                </c:pt>
                <c:pt idx="239">
                  <c:v>1746</c:v>
                </c:pt>
                <c:pt idx="240">
                  <c:v>1747</c:v>
                </c:pt>
                <c:pt idx="241">
                  <c:v>1748</c:v>
                </c:pt>
                <c:pt idx="242">
                  <c:v>1749</c:v>
                </c:pt>
                <c:pt idx="243">
                  <c:v>1750</c:v>
                </c:pt>
                <c:pt idx="244">
                  <c:v>1751</c:v>
                </c:pt>
                <c:pt idx="245">
                  <c:v>1752</c:v>
                </c:pt>
                <c:pt idx="246">
                  <c:v>1753</c:v>
                </c:pt>
                <c:pt idx="247">
                  <c:v>1754</c:v>
                </c:pt>
                <c:pt idx="248">
                  <c:v>1755</c:v>
                </c:pt>
                <c:pt idx="249">
                  <c:v>1756</c:v>
                </c:pt>
                <c:pt idx="250">
                  <c:v>1757</c:v>
                </c:pt>
                <c:pt idx="251">
                  <c:v>1758</c:v>
                </c:pt>
                <c:pt idx="252">
                  <c:v>1759</c:v>
                </c:pt>
                <c:pt idx="253">
                  <c:v>1760</c:v>
                </c:pt>
                <c:pt idx="254">
                  <c:v>1761</c:v>
                </c:pt>
                <c:pt idx="255">
                  <c:v>1762</c:v>
                </c:pt>
                <c:pt idx="256">
                  <c:v>1763</c:v>
                </c:pt>
                <c:pt idx="257">
                  <c:v>1764</c:v>
                </c:pt>
                <c:pt idx="258">
                  <c:v>1765</c:v>
                </c:pt>
                <c:pt idx="259">
                  <c:v>1766</c:v>
                </c:pt>
                <c:pt idx="260">
                  <c:v>1767</c:v>
                </c:pt>
                <c:pt idx="261">
                  <c:v>1768</c:v>
                </c:pt>
                <c:pt idx="262">
                  <c:v>1769</c:v>
                </c:pt>
                <c:pt idx="263">
                  <c:v>1770</c:v>
                </c:pt>
                <c:pt idx="264">
                  <c:v>1771</c:v>
                </c:pt>
                <c:pt idx="265">
                  <c:v>1772</c:v>
                </c:pt>
                <c:pt idx="266">
                  <c:v>1773</c:v>
                </c:pt>
                <c:pt idx="267">
                  <c:v>1774</c:v>
                </c:pt>
                <c:pt idx="268">
                  <c:v>1775</c:v>
                </c:pt>
                <c:pt idx="269">
                  <c:v>1776</c:v>
                </c:pt>
                <c:pt idx="270">
                  <c:v>1777</c:v>
                </c:pt>
                <c:pt idx="271">
                  <c:v>1778</c:v>
                </c:pt>
                <c:pt idx="272">
                  <c:v>1779</c:v>
                </c:pt>
                <c:pt idx="273">
                  <c:v>1780</c:v>
                </c:pt>
                <c:pt idx="274">
                  <c:v>1781</c:v>
                </c:pt>
                <c:pt idx="275">
                  <c:v>1782</c:v>
                </c:pt>
                <c:pt idx="276">
                  <c:v>1783</c:v>
                </c:pt>
                <c:pt idx="277">
                  <c:v>1784</c:v>
                </c:pt>
                <c:pt idx="278">
                  <c:v>1785</c:v>
                </c:pt>
                <c:pt idx="279">
                  <c:v>1786</c:v>
                </c:pt>
                <c:pt idx="280">
                  <c:v>1787</c:v>
                </c:pt>
                <c:pt idx="281">
                  <c:v>1788</c:v>
                </c:pt>
                <c:pt idx="282">
                  <c:v>1789</c:v>
                </c:pt>
                <c:pt idx="283">
                  <c:v>1790</c:v>
                </c:pt>
                <c:pt idx="284">
                  <c:v>1791</c:v>
                </c:pt>
                <c:pt idx="285">
                  <c:v>1792</c:v>
                </c:pt>
                <c:pt idx="286">
                  <c:v>1793</c:v>
                </c:pt>
                <c:pt idx="287">
                  <c:v>1794</c:v>
                </c:pt>
                <c:pt idx="288">
                  <c:v>1795</c:v>
                </c:pt>
                <c:pt idx="289">
                  <c:v>1796</c:v>
                </c:pt>
                <c:pt idx="290">
                  <c:v>1797</c:v>
                </c:pt>
                <c:pt idx="291">
                  <c:v>1798</c:v>
                </c:pt>
                <c:pt idx="292">
                  <c:v>1799</c:v>
                </c:pt>
                <c:pt idx="293">
                  <c:v>1800</c:v>
                </c:pt>
                <c:pt idx="294">
                  <c:v>1801</c:v>
                </c:pt>
                <c:pt idx="295">
                  <c:v>1802</c:v>
                </c:pt>
                <c:pt idx="296">
                  <c:v>1803</c:v>
                </c:pt>
                <c:pt idx="297">
                  <c:v>1804</c:v>
                </c:pt>
                <c:pt idx="298">
                  <c:v>1805</c:v>
                </c:pt>
                <c:pt idx="299">
                  <c:v>1806</c:v>
                </c:pt>
                <c:pt idx="300">
                  <c:v>1807</c:v>
                </c:pt>
                <c:pt idx="301">
                  <c:v>1808</c:v>
                </c:pt>
                <c:pt idx="302">
                  <c:v>1809</c:v>
                </c:pt>
                <c:pt idx="303">
                  <c:v>1810</c:v>
                </c:pt>
                <c:pt idx="304">
                  <c:v>1811</c:v>
                </c:pt>
                <c:pt idx="305">
                  <c:v>1812</c:v>
                </c:pt>
                <c:pt idx="306">
                  <c:v>1813</c:v>
                </c:pt>
                <c:pt idx="307">
                  <c:v>1814</c:v>
                </c:pt>
                <c:pt idx="308">
                  <c:v>1815</c:v>
                </c:pt>
                <c:pt idx="309">
                  <c:v>1816</c:v>
                </c:pt>
                <c:pt idx="310">
                  <c:v>1817</c:v>
                </c:pt>
                <c:pt idx="311">
                  <c:v>1818</c:v>
                </c:pt>
                <c:pt idx="312">
                  <c:v>1819</c:v>
                </c:pt>
                <c:pt idx="313">
                  <c:v>1820</c:v>
                </c:pt>
                <c:pt idx="314">
                  <c:v>1821</c:v>
                </c:pt>
                <c:pt idx="315">
                  <c:v>1822</c:v>
                </c:pt>
                <c:pt idx="316">
                  <c:v>1823</c:v>
                </c:pt>
                <c:pt idx="317">
                  <c:v>1824</c:v>
                </c:pt>
                <c:pt idx="318">
                  <c:v>1825</c:v>
                </c:pt>
              </c:numCache>
            </c:numRef>
          </c:xVal>
          <c:yVal>
            <c:numRef>
              <c:f>Graph!$G$1509:$G$1825</c:f>
              <c:numCache>
                <c:formatCode>General</c:formatCode>
                <c:ptCount val="3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AE-4D8D-B14B-8B1830F1425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Graph!$A$1508:$A$1826</c:f>
              <c:numCache>
                <c:formatCode>General</c:formatCode>
                <c:ptCount val="319"/>
                <c:pt idx="0">
                  <c:v>1507</c:v>
                </c:pt>
                <c:pt idx="1">
                  <c:v>1508</c:v>
                </c:pt>
                <c:pt idx="2">
                  <c:v>1509</c:v>
                </c:pt>
                <c:pt idx="3">
                  <c:v>1510</c:v>
                </c:pt>
                <c:pt idx="4">
                  <c:v>1511</c:v>
                </c:pt>
                <c:pt idx="5">
                  <c:v>1512</c:v>
                </c:pt>
                <c:pt idx="6">
                  <c:v>1513</c:v>
                </c:pt>
                <c:pt idx="7">
                  <c:v>1514</c:v>
                </c:pt>
                <c:pt idx="8">
                  <c:v>1515</c:v>
                </c:pt>
                <c:pt idx="9">
                  <c:v>1516</c:v>
                </c:pt>
                <c:pt idx="10">
                  <c:v>1517</c:v>
                </c:pt>
                <c:pt idx="11">
                  <c:v>1518</c:v>
                </c:pt>
                <c:pt idx="12">
                  <c:v>1519</c:v>
                </c:pt>
                <c:pt idx="13">
                  <c:v>1520</c:v>
                </c:pt>
                <c:pt idx="14">
                  <c:v>1521</c:v>
                </c:pt>
                <c:pt idx="15">
                  <c:v>1522</c:v>
                </c:pt>
                <c:pt idx="16">
                  <c:v>1523</c:v>
                </c:pt>
                <c:pt idx="17">
                  <c:v>1524</c:v>
                </c:pt>
                <c:pt idx="18">
                  <c:v>1525</c:v>
                </c:pt>
                <c:pt idx="19">
                  <c:v>1526</c:v>
                </c:pt>
                <c:pt idx="20">
                  <c:v>1527</c:v>
                </c:pt>
                <c:pt idx="21">
                  <c:v>1528</c:v>
                </c:pt>
                <c:pt idx="22">
                  <c:v>1529</c:v>
                </c:pt>
                <c:pt idx="23">
                  <c:v>1530</c:v>
                </c:pt>
                <c:pt idx="24">
                  <c:v>1531</c:v>
                </c:pt>
                <c:pt idx="25">
                  <c:v>1532</c:v>
                </c:pt>
                <c:pt idx="26">
                  <c:v>1533</c:v>
                </c:pt>
                <c:pt idx="27">
                  <c:v>1534</c:v>
                </c:pt>
                <c:pt idx="28">
                  <c:v>1535</c:v>
                </c:pt>
                <c:pt idx="29">
                  <c:v>1536</c:v>
                </c:pt>
                <c:pt idx="30">
                  <c:v>1537</c:v>
                </c:pt>
                <c:pt idx="31">
                  <c:v>1538</c:v>
                </c:pt>
                <c:pt idx="32">
                  <c:v>1539</c:v>
                </c:pt>
                <c:pt idx="33">
                  <c:v>1540</c:v>
                </c:pt>
                <c:pt idx="34">
                  <c:v>1541</c:v>
                </c:pt>
                <c:pt idx="35">
                  <c:v>1542</c:v>
                </c:pt>
                <c:pt idx="36">
                  <c:v>1543</c:v>
                </c:pt>
                <c:pt idx="37">
                  <c:v>1544</c:v>
                </c:pt>
                <c:pt idx="38">
                  <c:v>1545</c:v>
                </c:pt>
                <c:pt idx="39">
                  <c:v>1546</c:v>
                </c:pt>
                <c:pt idx="40">
                  <c:v>1547</c:v>
                </c:pt>
                <c:pt idx="41">
                  <c:v>1548</c:v>
                </c:pt>
                <c:pt idx="42">
                  <c:v>1549</c:v>
                </c:pt>
                <c:pt idx="43">
                  <c:v>1550</c:v>
                </c:pt>
                <c:pt idx="44">
                  <c:v>1551</c:v>
                </c:pt>
                <c:pt idx="45">
                  <c:v>1552</c:v>
                </c:pt>
                <c:pt idx="46">
                  <c:v>1553</c:v>
                </c:pt>
                <c:pt idx="47">
                  <c:v>1554</c:v>
                </c:pt>
                <c:pt idx="48">
                  <c:v>1555</c:v>
                </c:pt>
                <c:pt idx="49">
                  <c:v>1556</c:v>
                </c:pt>
                <c:pt idx="50">
                  <c:v>1557</c:v>
                </c:pt>
                <c:pt idx="51">
                  <c:v>1558</c:v>
                </c:pt>
                <c:pt idx="52">
                  <c:v>1559</c:v>
                </c:pt>
                <c:pt idx="53">
                  <c:v>1560</c:v>
                </c:pt>
                <c:pt idx="54">
                  <c:v>1561</c:v>
                </c:pt>
                <c:pt idx="55">
                  <c:v>1562</c:v>
                </c:pt>
                <c:pt idx="56">
                  <c:v>1563</c:v>
                </c:pt>
                <c:pt idx="57">
                  <c:v>1564</c:v>
                </c:pt>
                <c:pt idx="58">
                  <c:v>1565</c:v>
                </c:pt>
                <c:pt idx="59">
                  <c:v>1566</c:v>
                </c:pt>
                <c:pt idx="60">
                  <c:v>1567</c:v>
                </c:pt>
                <c:pt idx="61">
                  <c:v>1568</c:v>
                </c:pt>
                <c:pt idx="62">
                  <c:v>1569</c:v>
                </c:pt>
                <c:pt idx="63">
                  <c:v>1570</c:v>
                </c:pt>
                <c:pt idx="64">
                  <c:v>1571</c:v>
                </c:pt>
                <c:pt idx="65">
                  <c:v>1572</c:v>
                </c:pt>
                <c:pt idx="66">
                  <c:v>1573</c:v>
                </c:pt>
                <c:pt idx="67">
                  <c:v>1574</c:v>
                </c:pt>
                <c:pt idx="68">
                  <c:v>1575</c:v>
                </c:pt>
                <c:pt idx="69">
                  <c:v>1576</c:v>
                </c:pt>
                <c:pt idx="70">
                  <c:v>1577</c:v>
                </c:pt>
                <c:pt idx="71">
                  <c:v>1578</c:v>
                </c:pt>
                <c:pt idx="72">
                  <c:v>1579</c:v>
                </c:pt>
                <c:pt idx="73">
                  <c:v>1580</c:v>
                </c:pt>
                <c:pt idx="74">
                  <c:v>1581</c:v>
                </c:pt>
                <c:pt idx="75">
                  <c:v>1582</c:v>
                </c:pt>
                <c:pt idx="76">
                  <c:v>1583</c:v>
                </c:pt>
                <c:pt idx="77">
                  <c:v>1584</c:v>
                </c:pt>
                <c:pt idx="78">
                  <c:v>1585</c:v>
                </c:pt>
                <c:pt idx="79">
                  <c:v>1586</c:v>
                </c:pt>
                <c:pt idx="80">
                  <c:v>1587</c:v>
                </c:pt>
                <c:pt idx="81">
                  <c:v>1588</c:v>
                </c:pt>
                <c:pt idx="82">
                  <c:v>1589</c:v>
                </c:pt>
                <c:pt idx="83">
                  <c:v>1590</c:v>
                </c:pt>
                <c:pt idx="84">
                  <c:v>1591</c:v>
                </c:pt>
                <c:pt idx="85">
                  <c:v>1592</c:v>
                </c:pt>
                <c:pt idx="86">
                  <c:v>1593</c:v>
                </c:pt>
                <c:pt idx="87">
                  <c:v>1594</c:v>
                </c:pt>
                <c:pt idx="88">
                  <c:v>1595</c:v>
                </c:pt>
                <c:pt idx="89">
                  <c:v>1596</c:v>
                </c:pt>
                <c:pt idx="90">
                  <c:v>1597</c:v>
                </c:pt>
                <c:pt idx="91">
                  <c:v>1598</c:v>
                </c:pt>
                <c:pt idx="92">
                  <c:v>1599</c:v>
                </c:pt>
                <c:pt idx="93">
                  <c:v>1600</c:v>
                </c:pt>
                <c:pt idx="94">
                  <c:v>1601</c:v>
                </c:pt>
                <c:pt idx="95">
                  <c:v>1602</c:v>
                </c:pt>
                <c:pt idx="96">
                  <c:v>1603</c:v>
                </c:pt>
                <c:pt idx="97">
                  <c:v>1604</c:v>
                </c:pt>
                <c:pt idx="98">
                  <c:v>1605</c:v>
                </c:pt>
                <c:pt idx="99">
                  <c:v>1606</c:v>
                </c:pt>
                <c:pt idx="100">
                  <c:v>1607</c:v>
                </c:pt>
                <c:pt idx="101">
                  <c:v>1608</c:v>
                </c:pt>
                <c:pt idx="102">
                  <c:v>1609</c:v>
                </c:pt>
                <c:pt idx="103">
                  <c:v>1610</c:v>
                </c:pt>
                <c:pt idx="104">
                  <c:v>1611</c:v>
                </c:pt>
                <c:pt idx="105">
                  <c:v>1612</c:v>
                </c:pt>
                <c:pt idx="106">
                  <c:v>1613</c:v>
                </c:pt>
                <c:pt idx="107">
                  <c:v>1614</c:v>
                </c:pt>
                <c:pt idx="108">
                  <c:v>1615</c:v>
                </c:pt>
                <c:pt idx="109">
                  <c:v>1616</c:v>
                </c:pt>
                <c:pt idx="110">
                  <c:v>1617</c:v>
                </c:pt>
                <c:pt idx="111">
                  <c:v>1618</c:v>
                </c:pt>
                <c:pt idx="112">
                  <c:v>1619</c:v>
                </c:pt>
                <c:pt idx="113">
                  <c:v>1620</c:v>
                </c:pt>
                <c:pt idx="114">
                  <c:v>1621</c:v>
                </c:pt>
                <c:pt idx="115">
                  <c:v>1622</c:v>
                </c:pt>
                <c:pt idx="116">
                  <c:v>1623</c:v>
                </c:pt>
                <c:pt idx="117">
                  <c:v>1624</c:v>
                </c:pt>
                <c:pt idx="118">
                  <c:v>1625</c:v>
                </c:pt>
                <c:pt idx="119">
                  <c:v>1626</c:v>
                </c:pt>
                <c:pt idx="120">
                  <c:v>1627</c:v>
                </c:pt>
                <c:pt idx="121">
                  <c:v>1628</c:v>
                </c:pt>
                <c:pt idx="122">
                  <c:v>1629</c:v>
                </c:pt>
                <c:pt idx="123">
                  <c:v>1630</c:v>
                </c:pt>
                <c:pt idx="124">
                  <c:v>1631</c:v>
                </c:pt>
                <c:pt idx="125">
                  <c:v>1632</c:v>
                </c:pt>
                <c:pt idx="126">
                  <c:v>1633</c:v>
                </c:pt>
                <c:pt idx="127">
                  <c:v>1634</c:v>
                </c:pt>
                <c:pt idx="128">
                  <c:v>1635</c:v>
                </c:pt>
                <c:pt idx="129">
                  <c:v>1636</c:v>
                </c:pt>
                <c:pt idx="130">
                  <c:v>1637</c:v>
                </c:pt>
                <c:pt idx="131">
                  <c:v>1638</c:v>
                </c:pt>
                <c:pt idx="132">
                  <c:v>1639</c:v>
                </c:pt>
                <c:pt idx="133">
                  <c:v>1640</c:v>
                </c:pt>
                <c:pt idx="134">
                  <c:v>1641</c:v>
                </c:pt>
                <c:pt idx="135">
                  <c:v>1642</c:v>
                </c:pt>
                <c:pt idx="136">
                  <c:v>1643</c:v>
                </c:pt>
                <c:pt idx="137">
                  <c:v>1644</c:v>
                </c:pt>
                <c:pt idx="138">
                  <c:v>1645</c:v>
                </c:pt>
                <c:pt idx="139">
                  <c:v>1646</c:v>
                </c:pt>
                <c:pt idx="140">
                  <c:v>1647</c:v>
                </c:pt>
                <c:pt idx="141">
                  <c:v>1648</c:v>
                </c:pt>
                <c:pt idx="142">
                  <c:v>1649</c:v>
                </c:pt>
                <c:pt idx="143">
                  <c:v>1650</c:v>
                </c:pt>
                <c:pt idx="144">
                  <c:v>1651</c:v>
                </c:pt>
                <c:pt idx="145">
                  <c:v>1652</c:v>
                </c:pt>
                <c:pt idx="146">
                  <c:v>1653</c:v>
                </c:pt>
                <c:pt idx="147">
                  <c:v>1654</c:v>
                </c:pt>
                <c:pt idx="148">
                  <c:v>1655</c:v>
                </c:pt>
                <c:pt idx="149">
                  <c:v>1656</c:v>
                </c:pt>
                <c:pt idx="150">
                  <c:v>1657</c:v>
                </c:pt>
                <c:pt idx="151">
                  <c:v>1658</c:v>
                </c:pt>
                <c:pt idx="152">
                  <c:v>1659</c:v>
                </c:pt>
                <c:pt idx="153">
                  <c:v>1660</c:v>
                </c:pt>
                <c:pt idx="154">
                  <c:v>1661</c:v>
                </c:pt>
                <c:pt idx="155">
                  <c:v>1662</c:v>
                </c:pt>
                <c:pt idx="156">
                  <c:v>1663</c:v>
                </c:pt>
                <c:pt idx="157">
                  <c:v>1664</c:v>
                </c:pt>
                <c:pt idx="158">
                  <c:v>1665</c:v>
                </c:pt>
                <c:pt idx="159">
                  <c:v>1666</c:v>
                </c:pt>
                <c:pt idx="160">
                  <c:v>1667</c:v>
                </c:pt>
                <c:pt idx="161">
                  <c:v>1668</c:v>
                </c:pt>
                <c:pt idx="162">
                  <c:v>1669</c:v>
                </c:pt>
                <c:pt idx="163">
                  <c:v>1670</c:v>
                </c:pt>
                <c:pt idx="164">
                  <c:v>1671</c:v>
                </c:pt>
                <c:pt idx="165">
                  <c:v>1672</c:v>
                </c:pt>
                <c:pt idx="166">
                  <c:v>1673</c:v>
                </c:pt>
                <c:pt idx="167">
                  <c:v>1674</c:v>
                </c:pt>
                <c:pt idx="168">
                  <c:v>1675</c:v>
                </c:pt>
                <c:pt idx="169">
                  <c:v>1676</c:v>
                </c:pt>
                <c:pt idx="170">
                  <c:v>1677</c:v>
                </c:pt>
                <c:pt idx="171">
                  <c:v>1678</c:v>
                </c:pt>
                <c:pt idx="172">
                  <c:v>1679</c:v>
                </c:pt>
                <c:pt idx="173">
                  <c:v>1680</c:v>
                </c:pt>
                <c:pt idx="174">
                  <c:v>1681</c:v>
                </c:pt>
                <c:pt idx="175">
                  <c:v>1682</c:v>
                </c:pt>
                <c:pt idx="176">
                  <c:v>1683</c:v>
                </c:pt>
                <c:pt idx="177">
                  <c:v>1684</c:v>
                </c:pt>
                <c:pt idx="178">
                  <c:v>1685</c:v>
                </c:pt>
                <c:pt idx="179">
                  <c:v>1686</c:v>
                </c:pt>
                <c:pt idx="180">
                  <c:v>1687</c:v>
                </c:pt>
                <c:pt idx="181">
                  <c:v>1688</c:v>
                </c:pt>
                <c:pt idx="182">
                  <c:v>1689</c:v>
                </c:pt>
                <c:pt idx="183">
                  <c:v>1690</c:v>
                </c:pt>
                <c:pt idx="184">
                  <c:v>1691</c:v>
                </c:pt>
                <c:pt idx="185">
                  <c:v>1692</c:v>
                </c:pt>
                <c:pt idx="186">
                  <c:v>1693</c:v>
                </c:pt>
                <c:pt idx="187">
                  <c:v>1694</c:v>
                </c:pt>
                <c:pt idx="188">
                  <c:v>1695</c:v>
                </c:pt>
                <c:pt idx="189">
                  <c:v>1696</c:v>
                </c:pt>
                <c:pt idx="190">
                  <c:v>1697</c:v>
                </c:pt>
                <c:pt idx="191">
                  <c:v>1698</c:v>
                </c:pt>
                <c:pt idx="192">
                  <c:v>1699</c:v>
                </c:pt>
                <c:pt idx="193">
                  <c:v>1700</c:v>
                </c:pt>
                <c:pt idx="194">
                  <c:v>1701</c:v>
                </c:pt>
                <c:pt idx="195">
                  <c:v>1702</c:v>
                </c:pt>
                <c:pt idx="196">
                  <c:v>1703</c:v>
                </c:pt>
                <c:pt idx="197">
                  <c:v>1704</c:v>
                </c:pt>
                <c:pt idx="198">
                  <c:v>1705</c:v>
                </c:pt>
                <c:pt idx="199">
                  <c:v>1706</c:v>
                </c:pt>
                <c:pt idx="200">
                  <c:v>1707</c:v>
                </c:pt>
                <c:pt idx="201">
                  <c:v>1708</c:v>
                </c:pt>
                <c:pt idx="202">
                  <c:v>1709</c:v>
                </c:pt>
                <c:pt idx="203">
                  <c:v>1710</c:v>
                </c:pt>
                <c:pt idx="204">
                  <c:v>1711</c:v>
                </c:pt>
                <c:pt idx="205">
                  <c:v>1712</c:v>
                </c:pt>
                <c:pt idx="206">
                  <c:v>1713</c:v>
                </c:pt>
                <c:pt idx="207">
                  <c:v>1714</c:v>
                </c:pt>
                <c:pt idx="208">
                  <c:v>1715</c:v>
                </c:pt>
                <c:pt idx="209">
                  <c:v>1716</c:v>
                </c:pt>
                <c:pt idx="210">
                  <c:v>1717</c:v>
                </c:pt>
                <c:pt idx="211">
                  <c:v>1718</c:v>
                </c:pt>
                <c:pt idx="212">
                  <c:v>1719</c:v>
                </c:pt>
                <c:pt idx="213">
                  <c:v>1720</c:v>
                </c:pt>
                <c:pt idx="214">
                  <c:v>1721</c:v>
                </c:pt>
                <c:pt idx="215">
                  <c:v>1722</c:v>
                </c:pt>
                <c:pt idx="216">
                  <c:v>1723</c:v>
                </c:pt>
                <c:pt idx="217">
                  <c:v>1724</c:v>
                </c:pt>
                <c:pt idx="218">
                  <c:v>1725</c:v>
                </c:pt>
                <c:pt idx="219">
                  <c:v>1726</c:v>
                </c:pt>
                <c:pt idx="220">
                  <c:v>1727</c:v>
                </c:pt>
                <c:pt idx="221">
                  <c:v>1728</c:v>
                </c:pt>
                <c:pt idx="222">
                  <c:v>1729</c:v>
                </c:pt>
                <c:pt idx="223">
                  <c:v>1730</c:v>
                </c:pt>
                <c:pt idx="224">
                  <c:v>1731</c:v>
                </c:pt>
                <c:pt idx="225">
                  <c:v>1732</c:v>
                </c:pt>
                <c:pt idx="226">
                  <c:v>1733</c:v>
                </c:pt>
                <c:pt idx="227">
                  <c:v>1734</c:v>
                </c:pt>
                <c:pt idx="228">
                  <c:v>1735</c:v>
                </c:pt>
                <c:pt idx="229">
                  <c:v>1736</c:v>
                </c:pt>
                <c:pt idx="230">
                  <c:v>1737</c:v>
                </c:pt>
                <c:pt idx="231">
                  <c:v>1738</c:v>
                </c:pt>
                <c:pt idx="232">
                  <c:v>1739</c:v>
                </c:pt>
                <c:pt idx="233">
                  <c:v>1740</c:v>
                </c:pt>
                <c:pt idx="234">
                  <c:v>1741</c:v>
                </c:pt>
                <c:pt idx="235">
                  <c:v>1742</c:v>
                </c:pt>
                <c:pt idx="236">
                  <c:v>1743</c:v>
                </c:pt>
                <c:pt idx="237">
                  <c:v>1744</c:v>
                </c:pt>
                <c:pt idx="238">
                  <c:v>1745</c:v>
                </c:pt>
                <c:pt idx="239">
                  <c:v>1746</c:v>
                </c:pt>
                <c:pt idx="240">
                  <c:v>1747</c:v>
                </c:pt>
                <c:pt idx="241">
                  <c:v>1748</c:v>
                </c:pt>
                <c:pt idx="242">
                  <c:v>1749</c:v>
                </c:pt>
                <c:pt idx="243">
                  <c:v>1750</c:v>
                </c:pt>
                <c:pt idx="244">
                  <c:v>1751</c:v>
                </c:pt>
                <c:pt idx="245">
                  <c:v>1752</c:v>
                </c:pt>
                <c:pt idx="246">
                  <c:v>1753</c:v>
                </c:pt>
                <c:pt idx="247">
                  <c:v>1754</c:v>
                </c:pt>
                <c:pt idx="248">
                  <c:v>1755</c:v>
                </c:pt>
                <c:pt idx="249">
                  <c:v>1756</c:v>
                </c:pt>
                <c:pt idx="250">
                  <c:v>1757</c:v>
                </c:pt>
                <c:pt idx="251">
                  <c:v>1758</c:v>
                </c:pt>
                <c:pt idx="252">
                  <c:v>1759</c:v>
                </c:pt>
                <c:pt idx="253">
                  <c:v>1760</c:v>
                </c:pt>
                <c:pt idx="254">
                  <c:v>1761</c:v>
                </c:pt>
                <c:pt idx="255">
                  <c:v>1762</c:v>
                </c:pt>
                <c:pt idx="256">
                  <c:v>1763</c:v>
                </c:pt>
                <c:pt idx="257">
                  <c:v>1764</c:v>
                </c:pt>
                <c:pt idx="258">
                  <c:v>1765</c:v>
                </c:pt>
                <c:pt idx="259">
                  <c:v>1766</c:v>
                </c:pt>
                <c:pt idx="260">
                  <c:v>1767</c:v>
                </c:pt>
                <c:pt idx="261">
                  <c:v>1768</c:v>
                </c:pt>
                <c:pt idx="262">
                  <c:v>1769</c:v>
                </c:pt>
                <c:pt idx="263">
                  <c:v>1770</c:v>
                </c:pt>
                <c:pt idx="264">
                  <c:v>1771</c:v>
                </c:pt>
                <c:pt idx="265">
                  <c:v>1772</c:v>
                </c:pt>
                <c:pt idx="266">
                  <c:v>1773</c:v>
                </c:pt>
                <c:pt idx="267">
                  <c:v>1774</c:v>
                </c:pt>
                <c:pt idx="268">
                  <c:v>1775</c:v>
                </c:pt>
                <c:pt idx="269">
                  <c:v>1776</c:v>
                </c:pt>
                <c:pt idx="270">
                  <c:v>1777</c:v>
                </c:pt>
                <c:pt idx="271">
                  <c:v>1778</c:v>
                </c:pt>
                <c:pt idx="272">
                  <c:v>1779</c:v>
                </c:pt>
                <c:pt idx="273">
                  <c:v>1780</c:v>
                </c:pt>
                <c:pt idx="274">
                  <c:v>1781</c:v>
                </c:pt>
                <c:pt idx="275">
                  <c:v>1782</c:v>
                </c:pt>
                <c:pt idx="276">
                  <c:v>1783</c:v>
                </c:pt>
                <c:pt idx="277">
                  <c:v>1784</c:v>
                </c:pt>
                <c:pt idx="278">
                  <c:v>1785</c:v>
                </c:pt>
                <c:pt idx="279">
                  <c:v>1786</c:v>
                </c:pt>
                <c:pt idx="280">
                  <c:v>1787</c:v>
                </c:pt>
                <c:pt idx="281">
                  <c:v>1788</c:v>
                </c:pt>
                <c:pt idx="282">
                  <c:v>1789</c:v>
                </c:pt>
                <c:pt idx="283">
                  <c:v>1790</c:v>
                </c:pt>
                <c:pt idx="284">
                  <c:v>1791</c:v>
                </c:pt>
                <c:pt idx="285">
                  <c:v>1792</c:v>
                </c:pt>
                <c:pt idx="286">
                  <c:v>1793</c:v>
                </c:pt>
                <c:pt idx="287">
                  <c:v>1794</c:v>
                </c:pt>
                <c:pt idx="288">
                  <c:v>1795</c:v>
                </c:pt>
                <c:pt idx="289">
                  <c:v>1796</c:v>
                </c:pt>
                <c:pt idx="290">
                  <c:v>1797</c:v>
                </c:pt>
                <c:pt idx="291">
                  <c:v>1798</c:v>
                </c:pt>
                <c:pt idx="292">
                  <c:v>1799</c:v>
                </c:pt>
                <c:pt idx="293">
                  <c:v>1800</c:v>
                </c:pt>
                <c:pt idx="294">
                  <c:v>1801</c:v>
                </c:pt>
                <c:pt idx="295">
                  <c:v>1802</c:v>
                </c:pt>
                <c:pt idx="296">
                  <c:v>1803</c:v>
                </c:pt>
                <c:pt idx="297">
                  <c:v>1804</c:v>
                </c:pt>
                <c:pt idx="298">
                  <c:v>1805</c:v>
                </c:pt>
                <c:pt idx="299">
                  <c:v>1806</c:v>
                </c:pt>
                <c:pt idx="300">
                  <c:v>1807</c:v>
                </c:pt>
                <c:pt idx="301">
                  <c:v>1808</c:v>
                </c:pt>
                <c:pt idx="302">
                  <c:v>1809</c:v>
                </c:pt>
                <c:pt idx="303">
                  <c:v>1810</c:v>
                </c:pt>
                <c:pt idx="304">
                  <c:v>1811</c:v>
                </c:pt>
                <c:pt idx="305">
                  <c:v>1812</c:v>
                </c:pt>
                <c:pt idx="306">
                  <c:v>1813</c:v>
                </c:pt>
                <c:pt idx="307">
                  <c:v>1814</c:v>
                </c:pt>
                <c:pt idx="308">
                  <c:v>1815</c:v>
                </c:pt>
                <c:pt idx="309">
                  <c:v>1816</c:v>
                </c:pt>
                <c:pt idx="310">
                  <c:v>1817</c:v>
                </c:pt>
                <c:pt idx="311">
                  <c:v>1818</c:v>
                </c:pt>
                <c:pt idx="312">
                  <c:v>1819</c:v>
                </c:pt>
                <c:pt idx="313">
                  <c:v>1820</c:v>
                </c:pt>
                <c:pt idx="314">
                  <c:v>1821</c:v>
                </c:pt>
                <c:pt idx="315">
                  <c:v>1822</c:v>
                </c:pt>
                <c:pt idx="316">
                  <c:v>1823</c:v>
                </c:pt>
                <c:pt idx="317">
                  <c:v>1824</c:v>
                </c:pt>
                <c:pt idx="318">
                  <c:v>1825</c:v>
                </c:pt>
              </c:numCache>
            </c:numRef>
          </c:xVal>
          <c:yVal>
            <c:numRef>
              <c:f>Graph!$H$1509:$H$1825</c:f>
              <c:numCache>
                <c:formatCode>General</c:formatCode>
                <c:ptCount val="3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AE-4D8D-B14B-8B1830F14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09984"/>
        <c:axId val="392710464"/>
      </c:scatterChart>
      <c:valAx>
        <c:axId val="392709984"/>
        <c:scaling>
          <c:orientation val="minMax"/>
          <c:max val="1825"/>
          <c:min val="1507"/>
        </c:scaling>
        <c:delete val="0"/>
        <c:axPos val="b"/>
        <c:numFmt formatCode="General" sourceLinked="1"/>
        <c:majorTickMark val="out"/>
        <c:minorTickMark val="none"/>
        <c:tickLblPos val="nextTo"/>
        <c:crossAx val="392710464"/>
        <c:crosses val="autoZero"/>
        <c:crossBetween val="midCat"/>
      </c:valAx>
      <c:valAx>
        <c:axId val="392710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92709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333B9-73EB-EAB9-671F-4BA3BFFDF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292</xdr:row>
      <xdr:rowOff>0</xdr:rowOff>
    </xdr:from>
    <xdr:to>
      <xdr:col>14</xdr:col>
      <xdr:colOff>304800</xdr:colOff>
      <xdr:row>306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8A244-51AC-5B65-C346-7A3904F27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556</xdr:row>
      <xdr:rowOff>0</xdr:rowOff>
    </xdr:from>
    <xdr:to>
      <xdr:col>14</xdr:col>
      <xdr:colOff>304800</xdr:colOff>
      <xdr:row>570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751EF-64C5-DD82-0EC7-8F08C18DA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889</xdr:row>
      <xdr:rowOff>0</xdr:rowOff>
    </xdr:from>
    <xdr:to>
      <xdr:col>14</xdr:col>
      <xdr:colOff>304800</xdr:colOff>
      <xdr:row>903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13392F-44C7-27AB-6552-15D1AD7A8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1163</xdr:row>
      <xdr:rowOff>0</xdr:rowOff>
    </xdr:from>
    <xdr:to>
      <xdr:col>14</xdr:col>
      <xdr:colOff>304800</xdr:colOff>
      <xdr:row>1177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67F7F-EC57-1DB7-C612-ED20102AC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1507</xdr:row>
      <xdr:rowOff>0</xdr:rowOff>
    </xdr:from>
    <xdr:to>
      <xdr:col>14</xdr:col>
      <xdr:colOff>304800</xdr:colOff>
      <xdr:row>1521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15682C-BF9B-8A08-8845-0B96B2F73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E668-2411-4A46-8651-B9B7D2C8D7FB}">
  <dimension ref="A1:BH1983"/>
  <sheetViews>
    <sheetView tabSelected="1" topLeftCell="A1829" workbookViewId="0">
      <selection activeCell="A1829" sqref="A1829:A1983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38.627605000000003</v>
      </c>
      <c r="K3">
        <v>13.694924</v>
      </c>
    </row>
    <row r="4" spans="1:60" x14ac:dyDescent="0.25">
      <c r="A4">
        <v>3</v>
      </c>
      <c r="B4">
        <v>33.844243000000006</v>
      </c>
      <c r="C4">
        <v>7.9214089999999997</v>
      </c>
    </row>
    <row r="5" spans="1:60" x14ac:dyDescent="0.25">
      <c r="A5">
        <v>4</v>
      </c>
      <c r="B5">
        <v>33.901651000000001</v>
      </c>
      <c r="C5">
        <v>7.9066190000000001</v>
      </c>
      <c r="H5">
        <v>24.387695000000008</v>
      </c>
      <c r="I5">
        <v>5.0919590000000001</v>
      </c>
    </row>
    <row r="6" spans="1:60" x14ac:dyDescent="0.25">
      <c r="A6">
        <v>5</v>
      </c>
      <c r="B6">
        <v>33.888563000000005</v>
      </c>
      <c r="C6">
        <v>7.8960020000000002</v>
      </c>
      <c r="H6">
        <v>24.381769000000006</v>
      </c>
      <c r="I6">
        <v>5.111491</v>
      </c>
    </row>
    <row r="7" spans="1:60" x14ac:dyDescent="0.25">
      <c r="A7">
        <v>6</v>
      </c>
      <c r="B7">
        <v>33.885675000000006</v>
      </c>
      <c r="C7">
        <v>7.9102259999999998</v>
      </c>
      <c r="H7">
        <v>24.345487000000006</v>
      </c>
      <c r="I7">
        <v>5.1346309999999997</v>
      </c>
    </row>
    <row r="8" spans="1:60" x14ac:dyDescent="0.25">
      <c r="A8">
        <v>7</v>
      </c>
      <c r="B8">
        <v>33.902633000000009</v>
      </c>
      <c r="C8">
        <v>7.9108960000000002</v>
      </c>
      <c r="H8">
        <v>24.321628000000004</v>
      </c>
      <c r="I8">
        <v>5.1414330000000001</v>
      </c>
    </row>
    <row r="9" spans="1:60" x14ac:dyDescent="0.25">
      <c r="A9">
        <v>8</v>
      </c>
      <c r="B9">
        <v>33.902788000000001</v>
      </c>
      <c r="C9">
        <v>7.8881170000000003</v>
      </c>
      <c r="H9">
        <v>24.350744000000006</v>
      </c>
      <c r="I9">
        <v>5.1038119999999996</v>
      </c>
    </row>
    <row r="10" spans="1:60" x14ac:dyDescent="0.25">
      <c r="A10">
        <v>9</v>
      </c>
      <c r="B10">
        <v>33.909641000000008</v>
      </c>
      <c r="C10">
        <v>7.9064639999999997</v>
      </c>
      <c r="H10">
        <v>24.360227000000009</v>
      </c>
      <c r="I10">
        <v>5.0840740000000002</v>
      </c>
    </row>
    <row r="11" spans="1:60" x14ac:dyDescent="0.25">
      <c r="A11">
        <v>10</v>
      </c>
      <c r="B11">
        <v>33.895364000000001</v>
      </c>
      <c r="C11">
        <v>7.9120299999999997</v>
      </c>
      <c r="H11">
        <v>24.395942000000005</v>
      </c>
      <c r="I11">
        <v>5.1047909999999996</v>
      </c>
    </row>
    <row r="12" spans="1:60" x14ac:dyDescent="0.25">
      <c r="A12">
        <v>11</v>
      </c>
      <c r="B12">
        <v>33.871143000000004</v>
      </c>
      <c r="C12">
        <v>7.8940950000000001</v>
      </c>
      <c r="H12">
        <v>24.406351000000001</v>
      </c>
      <c r="I12">
        <v>5.1106150000000001</v>
      </c>
    </row>
    <row r="13" spans="1:60" x14ac:dyDescent="0.25">
      <c r="A13">
        <v>12</v>
      </c>
      <c r="B13">
        <v>33.875833</v>
      </c>
      <c r="C13">
        <v>7.9184200000000002</v>
      </c>
      <c r="H13">
        <v>24.416917000000005</v>
      </c>
      <c r="I13">
        <v>5.114274</v>
      </c>
    </row>
    <row r="14" spans="1:60" x14ac:dyDescent="0.25">
      <c r="A14">
        <v>13</v>
      </c>
      <c r="B14">
        <v>33.849807000000006</v>
      </c>
      <c r="C14">
        <v>7.9274389999999997</v>
      </c>
      <c r="H14">
        <v>24.372030000000009</v>
      </c>
      <c r="I14">
        <v>5.1382380000000003</v>
      </c>
    </row>
    <row r="15" spans="1:60" x14ac:dyDescent="0.25">
      <c r="A15">
        <v>14</v>
      </c>
      <c r="B15">
        <v>33.878513000000005</v>
      </c>
      <c r="C15">
        <v>7.9167189999999996</v>
      </c>
      <c r="H15">
        <v>24.387695000000008</v>
      </c>
      <c r="I15">
        <v>5.0919590000000001</v>
      </c>
    </row>
    <row r="16" spans="1:60" x14ac:dyDescent="0.25">
      <c r="A16">
        <v>15</v>
      </c>
      <c r="B16">
        <v>33.876504000000004</v>
      </c>
      <c r="C16">
        <v>7.9498559999999996</v>
      </c>
      <c r="H16">
        <v>24.340179000000006</v>
      </c>
      <c r="I16">
        <v>5.0997409999999999</v>
      </c>
    </row>
    <row r="17" spans="1:9" x14ac:dyDescent="0.25">
      <c r="A17">
        <v>16</v>
      </c>
      <c r="B17">
        <v>33.934843000000001</v>
      </c>
      <c r="C17">
        <v>7.9353239999999996</v>
      </c>
      <c r="H17">
        <v>24.387695000000008</v>
      </c>
      <c r="I17">
        <v>5.0919590000000001</v>
      </c>
    </row>
    <row r="18" spans="1:9" x14ac:dyDescent="0.25">
      <c r="A18">
        <v>17</v>
      </c>
      <c r="B18">
        <v>33.844243000000006</v>
      </c>
      <c r="C18">
        <v>7.9214089999999997</v>
      </c>
      <c r="H18">
        <v>24.313638000000005</v>
      </c>
      <c r="I18">
        <v>5.1329289999999999</v>
      </c>
    </row>
    <row r="19" spans="1:9" x14ac:dyDescent="0.25">
      <c r="A19">
        <v>18</v>
      </c>
      <c r="B19">
        <v>33.844243000000006</v>
      </c>
      <c r="C19">
        <v>7.9214089999999997</v>
      </c>
      <c r="H19">
        <v>24.359401000000005</v>
      </c>
      <c r="I19">
        <v>5.1977099999999998</v>
      </c>
    </row>
    <row r="20" spans="1:9" x14ac:dyDescent="0.25">
      <c r="A20">
        <v>19</v>
      </c>
      <c r="H20">
        <v>24.387695000000008</v>
      </c>
      <c r="I20">
        <v>5.0919590000000001</v>
      </c>
    </row>
    <row r="21" spans="1:9" x14ac:dyDescent="0.25">
      <c r="A21">
        <v>20</v>
      </c>
      <c r="F21">
        <v>35.301357000000003</v>
      </c>
      <c r="G21">
        <v>9.0609090000000005</v>
      </c>
    </row>
    <row r="22" spans="1:9" x14ac:dyDescent="0.25">
      <c r="A22">
        <v>21</v>
      </c>
      <c r="F22">
        <v>35.257240000000003</v>
      </c>
      <c r="G22">
        <v>9.0524059999999995</v>
      </c>
    </row>
    <row r="23" spans="1:9" x14ac:dyDescent="0.25">
      <c r="A23">
        <v>22</v>
      </c>
      <c r="D23">
        <v>47.116317000000002</v>
      </c>
      <c r="E23">
        <v>7.9806749999999997</v>
      </c>
      <c r="F23">
        <v>35.275072000000009</v>
      </c>
      <c r="G23">
        <v>9.0402959999999997</v>
      </c>
    </row>
    <row r="24" spans="1:9" x14ac:dyDescent="0.25">
      <c r="A24">
        <v>23</v>
      </c>
      <c r="D24">
        <v>47.119720000000001</v>
      </c>
      <c r="E24">
        <v>8.0222119999999997</v>
      </c>
      <c r="F24">
        <v>35.310632000000005</v>
      </c>
      <c r="G24">
        <v>9.0464280000000006</v>
      </c>
    </row>
    <row r="25" spans="1:9" x14ac:dyDescent="0.25">
      <c r="A25">
        <v>24</v>
      </c>
      <c r="D25">
        <v>47.116577000000007</v>
      </c>
      <c r="E25">
        <v>7.9662959999999998</v>
      </c>
      <c r="F25">
        <v>35.287286000000009</v>
      </c>
      <c r="G25">
        <v>9.042923</v>
      </c>
    </row>
    <row r="26" spans="1:9" x14ac:dyDescent="0.25">
      <c r="A26">
        <v>25</v>
      </c>
      <c r="D26">
        <v>47.116268000000005</v>
      </c>
      <c r="E26">
        <v>7.9613490000000002</v>
      </c>
      <c r="F26">
        <v>35.300582000000006</v>
      </c>
      <c r="G26">
        <v>9.0497259999999997</v>
      </c>
    </row>
    <row r="27" spans="1:9" x14ac:dyDescent="0.25">
      <c r="A27">
        <v>26</v>
      </c>
      <c r="D27">
        <v>47.158576000000004</v>
      </c>
      <c r="E27">
        <v>7.9816029999999998</v>
      </c>
      <c r="F27">
        <v>35.271156000000005</v>
      </c>
      <c r="G27">
        <v>9.0474589999999999</v>
      </c>
    </row>
    <row r="28" spans="1:9" x14ac:dyDescent="0.25">
      <c r="A28">
        <v>27</v>
      </c>
      <c r="D28">
        <v>47.135127000000004</v>
      </c>
      <c r="E28">
        <v>8.0257170000000002</v>
      </c>
      <c r="F28">
        <v>35.242090000000005</v>
      </c>
      <c r="G28">
        <v>9.0512200000000007</v>
      </c>
    </row>
    <row r="29" spans="1:9" x14ac:dyDescent="0.25">
      <c r="A29">
        <v>28</v>
      </c>
      <c r="D29">
        <v>47.154354000000005</v>
      </c>
      <c r="E29">
        <v>7.9928889999999999</v>
      </c>
      <c r="F29">
        <v>35.252500000000005</v>
      </c>
      <c r="G29">
        <v>9.0340600000000002</v>
      </c>
    </row>
    <row r="30" spans="1:9" x14ac:dyDescent="0.25">
      <c r="A30">
        <v>29</v>
      </c>
      <c r="D30">
        <v>47.145538000000002</v>
      </c>
      <c r="E30">
        <v>8.0192230000000002</v>
      </c>
      <c r="F30">
        <v>35.305839000000006</v>
      </c>
      <c r="G30">
        <v>9.0441599999999998</v>
      </c>
    </row>
    <row r="31" spans="1:9" x14ac:dyDescent="0.25">
      <c r="A31">
        <v>30</v>
      </c>
      <c r="D31">
        <v>47.153579000000008</v>
      </c>
      <c r="E31">
        <v>8.0103069999999992</v>
      </c>
      <c r="F31">
        <v>35.347635000000004</v>
      </c>
      <c r="G31">
        <v>9.0463249999999995</v>
      </c>
    </row>
    <row r="32" spans="1:9" x14ac:dyDescent="0.25">
      <c r="A32">
        <v>31</v>
      </c>
      <c r="D32">
        <v>47.162441000000001</v>
      </c>
      <c r="E32">
        <v>7.9922190000000004</v>
      </c>
      <c r="F32">
        <v>35.283525000000004</v>
      </c>
      <c r="G32">
        <v>9.0843059999999998</v>
      </c>
    </row>
    <row r="33" spans="1:9" x14ac:dyDescent="0.25">
      <c r="A33">
        <v>32</v>
      </c>
      <c r="D33">
        <v>47.122814000000005</v>
      </c>
      <c r="E33">
        <v>7.9764489999999997</v>
      </c>
      <c r="F33">
        <v>35.301357000000003</v>
      </c>
      <c r="G33">
        <v>9.0609090000000005</v>
      </c>
    </row>
    <row r="34" spans="1:9" x14ac:dyDescent="0.25">
      <c r="A34">
        <v>33</v>
      </c>
      <c r="D34">
        <v>47.130489000000004</v>
      </c>
      <c r="E34">
        <v>8.0047929999999994</v>
      </c>
      <c r="F34">
        <v>35.301357000000003</v>
      </c>
      <c r="G34">
        <v>9.0609090000000005</v>
      </c>
    </row>
    <row r="35" spans="1:9" x14ac:dyDescent="0.25">
      <c r="A35">
        <v>34</v>
      </c>
      <c r="D35">
        <v>47.161464000000002</v>
      </c>
      <c r="E35">
        <v>8.0504029999999993</v>
      </c>
      <c r="F35">
        <v>35.301357000000003</v>
      </c>
      <c r="G35">
        <v>9.0609090000000005</v>
      </c>
    </row>
    <row r="36" spans="1:9" x14ac:dyDescent="0.25">
      <c r="A36">
        <v>35</v>
      </c>
      <c r="D36">
        <v>47.116317000000002</v>
      </c>
      <c r="E36">
        <v>7.9806749999999997</v>
      </c>
    </row>
    <row r="37" spans="1:9" x14ac:dyDescent="0.25">
      <c r="A37">
        <v>36</v>
      </c>
    </row>
    <row r="38" spans="1:9" x14ac:dyDescent="0.25">
      <c r="A38">
        <v>37</v>
      </c>
      <c r="B38">
        <v>58.347743000000001</v>
      </c>
      <c r="C38">
        <v>8.9024380000000001</v>
      </c>
    </row>
    <row r="39" spans="1:9" x14ac:dyDescent="0.25">
      <c r="A39">
        <v>38</v>
      </c>
      <c r="B39">
        <v>58.413867000000003</v>
      </c>
      <c r="C39">
        <v>8.8816690000000005</v>
      </c>
    </row>
    <row r="40" spans="1:9" x14ac:dyDescent="0.25">
      <c r="A40">
        <v>39</v>
      </c>
      <c r="B40">
        <v>58.407886000000005</v>
      </c>
      <c r="C40">
        <v>8.833793</v>
      </c>
      <c r="H40">
        <v>48.443046000000002</v>
      </c>
      <c r="I40">
        <v>6.496918</v>
      </c>
    </row>
    <row r="41" spans="1:9" x14ac:dyDescent="0.25">
      <c r="A41">
        <v>40</v>
      </c>
      <c r="B41">
        <v>58.375831000000005</v>
      </c>
      <c r="C41">
        <v>8.8475520000000003</v>
      </c>
      <c r="H41">
        <v>48.412433000000007</v>
      </c>
      <c r="I41">
        <v>6.5024319999999998</v>
      </c>
    </row>
    <row r="42" spans="1:9" x14ac:dyDescent="0.25">
      <c r="A42">
        <v>41</v>
      </c>
      <c r="B42">
        <v>58.369083000000003</v>
      </c>
      <c r="C42">
        <v>8.8551800000000007</v>
      </c>
      <c r="H42">
        <v>48.397388000000007</v>
      </c>
      <c r="I42">
        <v>6.5450520000000001</v>
      </c>
    </row>
    <row r="43" spans="1:9" x14ac:dyDescent="0.25">
      <c r="A43">
        <v>42</v>
      </c>
      <c r="B43">
        <v>58.373619000000005</v>
      </c>
      <c r="C43">
        <v>8.8366790000000002</v>
      </c>
      <c r="H43">
        <v>48.374401000000006</v>
      </c>
      <c r="I43">
        <v>6.5637080000000001</v>
      </c>
    </row>
    <row r="44" spans="1:9" x14ac:dyDescent="0.25">
      <c r="A44">
        <v>43</v>
      </c>
      <c r="B44">
        <v>58.388507000000004</v>
      </c>
      <c r="C44">
        <v>8.8517270000000003</v>
      </c>
      <c r="H44">
        <v>48.394809000000002</v>
      </c>
      <c r="I44">
        <v>6.5400020000000003</v>
      </c>
    </row>
    <row r="45" spans="1:9" x14ac:dyDescent="0.25">
      <c r="A45">
        <v>44</v>
      </c>
      <c r="B45">
        <v>58.432056000000003</v>
      </c>
      <c r="C45">
        <v>8.8481199999999998</v>
      </c>
      <c r="H45">
        <v>48.495098000000006</v>
      </c>
      <c r="I45">
        <v>6.5255200000000002</v>
      </c>
    </row>
    <row r="46" spans="1:9" x14ac:dyDescent="0.25">
      <c r="A46">
        <v>45</v>
      </c>
      <c r="B46">
        <v>58.409790000000001</v>
      </c>
      <c r="C46">
        <v>8.8795040000000007</v>
      </c>
      <c r="H46">
        <v>48.515350000000005</v>
      </c>
      <c r="I46">
        <v>6.5146470000000001</v>
      </c>
    </row>
    <row r="47" spans="1:9" x14ac:dyDescent="0.25">
      <c r="A47">
        <v>46</v>
      </c>
      <c r="B47">
        <v>58.424015000000004</v>
      </c>
      <c r="C47">
        <v>8.8912030000000009</v>
      </c>
      <c r="H47">
        <v>48.499427000000004</v>
      </c>
      <c r="I47">
        <v>6.5238709999999998</v>
      </c>
    </row>
    <row r="48" spans="1:9" x14ac:dyDescent="0.25">
      <c r="A48">
        <v>47</v>
      </c>
      <c r="B48">
        <v>58.422317000000007</v>
      </c>
      <c r="C48">
        <v>8.8664140000000007</v>
      </c>
      <c r="H48">
        <v>48.535808000000003</v>
      </c>
      <c r="I48">
        <v>6.5537609999999997</v>
      </c>
    </row>
    <row r="49" spans="1:9" x14ac:dyDescent="0.25">
      <c r="A49">
        <v>48</v>
      </c>
      <c r="B49">
        <v>58.444271000000008</v>
      </c>
      <c r="C49">
        <v>8.9200119999999998</v>
      </c>
      <c r="H49">
        <v>48.507877000000008</v>
      </c>
      <c r="I49">
        <v>6.5855589999999999</v>
      </c>
    </row>
    <row r="50" spans="1:9" x14ac:dyDescent="0.25">
      <c r="A50">
        <v>49</v>
      </c>
      <c r="B50">
        <v>58.347743000000001</v>
      </c>
      <c r="C50">
        <v>8.9024380000000001</v>
      </c>
      <c r="H50">
        <v>48.443046000000002</v>
      </c>
      <c r="I50">
        <v>6.496918</v>
      </c>
    </row>
    <row r="51" spans="1:9" x14ac:dyDescent="0.25">
      <c r="A51">
        <v>50</v>
      </c>
      <c r="B51">
        <v>58.347743000000001</v>
      </c>
      <c r="C51">
        <v>8.9024380000000001</v>
      </c>
      <c r="H51">
        <v>48.443046000000002</v>
      </c>
      <c r="I51">
        <v>6.496918</v>
      </c>
    </row>
    <row r="52" spans="1:9" x14ac:dyDescent="0.25">
      <c r="A52">
        <v>51</v>
      </c>
      <c r="H52">
        <v>48.443046000000002</v>
      </c>
      <c r="I52">
        <v>6.496918</v>
      </c>
    </row>
    <row r="53" spans="1:9" x14ac:dyDescent="0.25">
      <c r="A53">
        <v>52</v>
      </c>
      <c r="F53">
        <v>60.298515000000002</v>
      </c>
      <c r="G53">
        <v>9.8017830000000004</v>
      </c>
    </row>
    <row r="54" spans="1:9" x14ac:dyDescent="0.25">
      <c r="A54">
        <v>53</v>
      </c>
      <c r="F54">
        <v>60.314235000000004</v>
      </c>
      <c r="G54">
        <v>9.7939489999999996</v>
      </c>
    </row>
    <row r="55" spans="1:9" x14ac:dyDescent="0.25">
      <c r="A55">
        <v>54</v>
      </c>
      <c r="F55">
        <v>60.305267000000008</v>
      </c>
      <c r="G55">
        <v>9.7547829999999998</v>
      </c>
    </row>
    <row r="56" spans="1:9" x14ac:dyDescent="0.25">
      <c r="A56">
        <v>55</v>
      </c>
      <c r="D56">
        <v>72.554745000000011</v>
      </c>
      <c r="E56">
        <v>8.4474499999999999</v>
      </c>
      <c r="F56">
        <v>60.262851000000005</v>
      </c>
      <c r="G56">
        <v>9.742775</v>
      </c>
    </row>
    <row r="57" spans="1:9" x14ac:dyDescent="0.25">
      <c r="A57">
        <v>56</v>
      </c>
      <c r="D57">
        <v>72.549847</v>
      </c>
      <c r="E57">
        <v>8.4339279999999999</v>
      </c>
      <c r="F57">
        <v>60.278057000000004</v>
      </c>
      <c r="G57">
        <v>9.7701910000000005</v>
      </c>
    </row>
    <row r="58" spans="1:9" x14ac:dyDescent="0.25">
      <c r="A58">
        <v>57</v>
      </c>
      <c r="D58">
        <v>72.554847000000009</v>
      </c>
      <c r="E58">
        <v>8.4517349999999993</v>
      </c>
      <c r="F58">
        <v>60.250690000000006</v>
      </c>
      <c r="G58">
        <v>9.7329830000000008</v>
      </c>
    </row>
    <row r="59" spans="1:9" x14ac:dyDescent="0.25">
      <c r="A59">
        <v>58</v>
      </c>
      <c r="D59">
        <v>72.554745000000011</v>
      </c>
      <c r="E59">
        <v>8.4778579999999994</v>
      </c>
      <c r="F59">
        <v>60.275634000000004</v>
      </c>
      <c r="G59">
        <v>9.7383419999999994</v>
      </c>
    </row>
    <row r="60" spans="1:9" x14ac:dyDescent="0.25">
      <c r="A60">
        <v>59</v>
      </c>
      <c r="D60">
        <v>72.570459</v>
      </c>
      <c r="E60">
        <v>8.4217860000000009</v>
      </c>
      <c r="F60">
        <v>60.266048000000005</v>
      </c>
      <c r="G60">
        <v>9.7145329999999994</v>
      </c>
    </row>
    <row r="61" spans="1:9" x14ac:dyDescent="0.25">
      <c r="A61">
        <v>60</v>
      </c>
      <c r="D61">
        <v>72.549337000000008</v>
      </c>
      <c r="E61">
        <v>8.3952050000000007</v>
      </c>
      <c r="F61">
        <v>60.290832000000002</v>
      </c>
      <c r="G61">
        <v>9.7031960000000002</v>
      </c>
    </row>
    <row r="62" spans="1:9" x14ac:dyDescent="0.25">
      <c r="A62">
        <v>61</v>
      </c>
      <c r="D62">
        <v>72.537908000000002</v>
      </c>
      <c r="E62">
        <v>8.3995409999999993</v>
      </c>
      <c r="F62">
        <v>60.297950000000007</v>
      </c>
      <c r="G62">
        <v>9.6849519999999991</v>
      </c>
    </row>
    <row r="63" spans="1:9" x14ac:dyDescent="0.25">
      <c r="A63">
        <v>62</v>
      </c>
      <c r="D63">
        <v>72.534642000000005</v>
      </c>
      <c r="E63">
        <v>8.4143369999999997</v>
      </c>
      <c r="F63">
        <v>60.298515000000002</v>
      </c>
      <c r="G63">
        <v>9.8017830000000004</v>
      </c>
    </row>
    <row r="64" spans="1:9" x14ac:dyDescent="0.25">
      <c r="A64">
        <v>63</v>
      </c>
      <c r="D64">
        <v>72.552551000000008</v>
      </c>
      <c r="E64">
        <v>8.4133169999999993</v>
      </c>
      <c r="F64">
        <v>60.298515000000002</v>
      </c>
      <c r="G64">
        <v>9.8017830000000004</v>
      </c>
    </row>
    <row r="65" spans="1:9" x14ac:dyDescent="0.25">
      <c r="A65">
        <v>64</v>
      </c>
      <c r="D65">
        <v>72.525153000000003</v>
      </c>
      <c r="E65">
        <v>8.4168869999999991</v>
      </c>
      <c r="F65">
        <v>60.298515000000002</v>
      </c>
      <c r="G65">
        <v>9.8017830000000004</v>
      </c>
    </row>
    <row r="66" spans="1:9" x14ac:dyDescent="0.25">
      <c r="A66">
        <v>65</v>
      </c>
      <c r="D66">
        <v>72.604388</v>
      </c>
      <c r="E66">
        <v>8.42347</v>
      </c>
    </row>
    <row r="67" spans="1:9" x14ac:dyDescent="0.25">
      <c r="A67">
        <v>66</v>
      </c>
      <c r="D67">
        <v>72.597398000000013</v>
      </c>
      <c r="E67">
        <v>8.4450509999999994</v>
      </c>
    </row>
    <row r="68" spans="1:9" x14ac:dyDescent="0.25">
      <c r="A68">
        <v>67</v>
      </c>
      <c r="D68">
        <v>72.657347000000001</v>
      </c>
      <c r="E68">
        <v>8.4674490000000002</v>
      </c>
    </row>
    <row r="69" spans="1:9" x14ac:dyDescent="0.25">
      <c r="A69">
        <v>68</v>
      </c>
      <c r="D69">
        <v>72.554745000000011</v>
      </c>
      <c r="E69">
        <v>8.4474499999999999</v>
      </c>
    </row>
    <row r="70" spans="1:9" x14ac:dyDescent="0.25">
      <c r="A70">
        <v>69</v>
      </c>
      <c r="B70">
        <v>80.553623000000002</v>
      </c>
      <c r="C70">
        <v>9.7014279999999999</v>
      </c>
    </row>
    <row r="71" spans="1:9" x14ac:dyDescent="0.25">
      <c r="A71">
        <v>70</v>
      </c>
      <c r="B71">
        <v>80.584541000000002</v>
      </c>
      <c r="C71">
        <v>9.6695399999999996</v>
      </c>
    </row>
    <row r="72" spans="1:9" x14ac:dyDescent="0.25">
      <c r="A72">
        <v>71</v>
      </c>
      <c r="B72">
        <v>80.574847000000005</v>
      </c>
      <c r="C72">
        <v>9.6672960000000003</v>
      </c>
      <c r="H72">
        <v>74.010255000000001</v>
      </c>
      <c r="I72">
        <v>6.8669390000000003</v>
      </c>
    </row>
    <row r="73" spans="1:9" x14ac:dyDescent="0.25">
      <c r="A73">
        <v>72</v>
      </c>
      <c r="B73">
        <v>80.600052000000005</v>
      </c>
      <c r="C73">
        <v>9.6837759999999999</v>
      </c>
      <c r="H73">
        <v>73.977908000000014</v>
      </c>
      <c r="I73">
        <v>6.86449</v>
      </c>
    </row>
    <row r="74" spans="1:9" x14ac:dyDescent="0.25">
      <c r="A74">
        <v>73</v>
      </c>
      <c r="B74">
        <v>80.610306000000008</v>
      </c>
      <c r="C74">
        <v>9.6554090000000006</v>
      </c>
      <c r="H74">
        <v>73.976734000000008</v>
      </c>
      <c r="I74">
        <v>6.8555619999999999</v>
      </c>
    </row>
    <row r="75" spans="1:9" x14ac:dyDescent="0.25">
      <c r="A75">
        <v>74</v>
      </c>
      <c r="B75">
        <v>80.597501000000008</v>
      </c>
      <c r="C75">
        <v>9.6526540000000001</v>
      </c>
      <c r="H75">
        <v>74.000969000000012</v>
      </c>
      <c r="I75">
        <v>6.8639289999999997</v>
      </c>
    </row>
    <row r="76" spans="1:9" x14ac:dyDescent="0.25">
      <c r="A76">
        <v>75</v>
      </c>
      <c r="B76">
        <v>80.564337000000009</v>
      </c>
      <c r="C76">
        <v>9.6577559999999991</v>
      </c>
      <c r="H76">
        <v>74.008316000000008</v>
      </c>
      <c r="I76">
        <v>6.8253570000000003</v>
      </c>
    </row>
    <row r="77" spans="1:9" x14ac:dyDescent="0.25">
      <c r="A77">
        <v>76</v>
      </c>
      <c r="B77">
        <v>80.551684000000009</v>
      </c>
      <c r="C77">
        <v>9.6783169999999998</v>
      </c>
      <c r="H77">
        <v>74.011020000000002</v>
      </c>
      <c r="I77">
        <v>6.7937760000000003</v>
      </c>
    </row>
    <row r="78" spans="1:9" x14ac:dyDescent="0.25">
      <c r="A78">
        <v>77</v>
      </c>
      <c r="B78">
        <v>80.564644000000001</v>
      </c>
      <c r="C78">
        <v>9.7058160000000004</v>
      </c>
      <c r="H78">
        <v>73.946173000000002</v>
      </c>
      <c r="I78">
        <v>6.7836740000000004</v>
      </c>
    </row>
    <row r="79" spans="1:9" x14ac:dyDescent="0.25">
      <c r="A79">
        <v>78</v>
      </c>
      <c r="B79">
        <v>80.553623000000002</v>
      </c>
      <c r="C79">
        <v>9.7014279999999999</v>
      </c>
      <c r="H79">
        <v>73.949591000000012</v>
      </c>
      <c r="I79">
        <v>6.7721429999999998</v>
      </c>
    </row>
    <row r="80" spans="1:9" x14ac:dyDescent="0.25">
      <c r="A80">
        <v>79</v>
      </c>
      <c r="B80">
        <v>80.553623000000002</v>
      </c>
      <c r="C80">
        <v>9.7014279999999999</v>
      </c>
      <c r="H80">
        <v>74.006377000000001</v>
      </c>
      <c r="I80">
        <v>6.7856129999999997</v>
      </c>
    </row>
    <row r="81" spans="1:9" x14ac:dyDescent="0.25">
      <c r="A81">
        <v>80</v>
      </c>
      <c r="H81">
        <v>73.982602000000014</v>
      </c>
      <c r="I81">
        <v>6.8443880000000004</v>
      </c>
    </row>
    <row r="82" spans="1:9" x14ac:dyDescent="0.25">
      <c r="A82">
        <v>81</v>
      </c>
      <c r="H82">
        <v>74.010255000000001</v>
      </c>
      <c r="I82">
        <v>6.8669390000000003</v>
      </c>
    </row>
    <row r="83" spans="1:9" x14ac:dyDescent="0.25">
      <c r="A83">
        <v>82</v>
      </c>
      <c r="H83">
        <v>74.010255000000001</v>
      </c>
      <c r="I83">
        <v>6.8669390000000003</v>
      </c>
    </row>
    <row r="84" spans="1:9" x14ac:dyDescent="0.25">
      <c r="A84">
        <v>83</v>
      </c>
      <c r="F84">
        <v>82.525000000000006</v>
      </c>
      <c r="G84">
        <v>10.024082</v>
      </c>
      <c r="H84">
        <v>74.010255000000001</v>
      </c>
      <c r="I84">
        <v>6.8669390000000003</v>
      </c>
    </row>
    <row r="85" spans="1:9" x14ac:dyDescent="0.25">
      <c r="A85">
        <v>84</v>
      </c>
      <c r="F85">
        <v>82.527347000000006</v>
      </c>
      <c r="G85">
        <v>10.046531</v>
      </c>
    </row>
    <row r="86" spans="1:9" x14ac:dyDescent="0.25">
      <c r="A86">
        <v>85</v>
      </c>
      <c r="D86">
        <v>94.148317000000006</v>
      </c>
      <c r="E86">
        <v>7.5809699999999998</v>
      </c>
      <c r="F86">
        <v>82.490205000000003</v>
      </c>
      <c r="G86">
        <v>10.050204000000001</v>
      </c>
    </row>
    <row r="87" spans="1:9" x14ac:dyDescent="0.25">
      <c r="A87">
        <v>86</v>
      </c>
      <c r="D87">
        <v>94.160408000000004</v>
      </c>
      <c r="E87">
        <v>7.5682150000000004</v>
      </c>
      <c r="F87">
        <v>82.458317000000008</v>
      </c>
      <c r="G87">
        <v>10.056327</v>
      </c>
    </row>
    <row r="88" spans="1:9" x14ac:dyDescent="0.25">
      <c r="A88">
        <v>87</v>
      </c>
      <c r="D88">
        <v>94.256326000000001</v>
      </c>
      <c r="E88">
        <v>7.5509190000000004</v>
      </c>
      <c r="F88">
        <v>82.376020000000011</v>
      </c>
      <c r="G88">
        <v>10.038876999999999</v>
      </c>
    </row>
    <row r="89" spans="1:9" x14ac:dyDescent="0.25">
      <c r="A89">
        <v>88</v>
      </c>
      <c r="D89">
        <v>94.193214000000012</v>
      </c>
      <c r="E89">
        <v>7.590103</v>
      </c>
      <c r="F89">
        <v>82.394643000000002</v>
      </c>
      <c r="G89">
        <v>10.037654</v>
      </c>
    </row>
    <row r="90" spans="1:9" x14ac:dyDescent="0.25">
      <c r="A90">
        <v>89</v>
      </c>
      <c r="D90">
        <v>94.187094000000002</v>
      </c>
      <c r="E90">
        <v>7.5430609999999998</v>
      </c>
      <c r="F90">
        <v>82.379236000000006</v>
      </c>
      <c r="G90">
        <v>10.082653000000001</v>
      </c>
    </row>
    <row r="91" spans="1:9" x14ac:dyDescent="0.25">
      <c r="A91">
        <v>90</v>
      </c>
      <c r="D91">
        <v>94.183929000000006</v>
      </c>
      <c r="E91">
        <v>7.5425000000000004</v>
      </c>
      <c r="F91">
        <v>82.413266000000007</v>
      </c>
      <c r="G91">
        <v>10.085664</v>
      </c>
    </row>
    <row r="92" spans="1:9" x14ac:dyDescent="0.25">
      <c r="A92">
        <v>91</v>
      </c>
      <c r="D92">
        <v>94.203827000000004</v>
      </c>
      <c r="E92">
        <v>7.5205609999999998</v>
      </c>
      <c r="F92">
        <v>82.396428000000014</v>
      </c>
      <c r="G92">
        <v>10.044439000000001</v>
      </c>
    </row>
    <row r="93" spans="1:9" x14ac:dyDescent="0.25">
      <c r="A93">
        <v>92</v>
      </c>
      <c r="D93">
        <v>94.212450000000004</v>
      </c>
      <c r="E93">
        <v>7.546735</v>
      </c>
      <c r="F93">
        <v>82.525000000000006</v>
      </c>
      <c r="G93">
        <v>10.024082</v>
      </c>
    </row>
    <row r="94" spans="1:9" x14ac:dyDescent="0.25">
      <c r="A94">
        <v>93</v>
      </c>
      <c r="D94">
        <v>94.239694000000014</v>
      </c>
      <c r="E94">
        <v>7.5090810000000001</v>
      </c>
    </row>
    <row r="95" spans="1:9" x14ac:dyDescent="0.25">
      <c r="A95">
        <v>94</v>
      </c>
      <c r="D95">
        <v>94.22842</v>
      </c>
      <c r="E95">
        <v>7.5430609999999998</v>
      </c>
    </row>
    <row r="96" spans="1:9" x14ac:dyDescent="0.25">
      <c r="A96">
        <v>95</v>
      </c>
      <c r="D96">
        <v>94.148317000000006</v>
      </c>
      <c r="E96">
        <v>7.5809699999999998</v>
      </c>
    </row>
    <row r="97" spans="1:9" x14ac:dyDescent="0.25">
      <c r="A97">
        <v>96</v>
      </c>
      <c r="D97">
        <v>94.148317000000006</v>
      </c>
      <c r="E97">
        <v>7.5809699999999998</v>
      </c>
    </row>
    <row r="98" spans="1:9" x14ac:dyDescent="0.25">
      <c r="A98">
        <v>97</v>
      </c>
      <c r="B98">
        <v>105.23883000000001</v>
      </c>
      <c r="C98">
        <v>9.0679590000000001</v>
      </c>
    </row>
    <row r="99" spans="1:9" x14ac:dyDescent="0.25">
      <c r="A99">
        <v>98</v>
      </c>
      <c r="B99">
        <v>105.286022</v>
      </c>
      <c r="C99">
        <v>9.1565309999999993</v>
      </c>
    </row>
    <row r="100" spans="1:9" x14ac:dyDescent="0.25">
      <c r="A100">
        <v>99</v>
      </c>
      <c r="B100">
        <v>105.26137900000001</v>
      </c>
      <c r="C100">
        <v>9.1343370000000004</v>
      </c>
    </row>
    <row r="101" spans="1:9" x14ac:dyDescent="0.25">
      <c r="A101">
        <v>100</v>
      </c>
      <c r="B101">
        <v>105.25546200000001</v>
      </c>
      <c r="C101">
        <v>9.1239279999999994</v>
      </c>
    </row>
    <row r="102" spans="1:9" x14ac:dyDescent="0.25">
      <c r="A102">
        <v>101</v>
      </c>
      <c r="B102">
        <v>105.24122600000001</v>
      </c>
      <c r="C102">
        <v>9.1187749999999994</v>
      </c>
    </row>
    <row r="103" spans="1:9" x14ac:dyDescent="0.25">
      <c r="A103">
        <v>102</v>
      </c>
      <c r="B103">
        <v>105.272041</v>
      </c>
      <c r="C103">
        <v>9.1254080000000002</v>
      </c>
      <c r="H103">
        <v>99.823370000000011</v>
      </c>
      <c r="I103">
        <v>5.5716330000000003</v>
      </c>
    </row>
    <row r="104" spans="1:9" x14ac:dyDescent="0.25">
      <c r="A104">
        <v>103</v>
      </c>
      <c r="B104">
        <v>105.25581700000001</v>
      </c>
      <c r="C104">
        <v>9.1167350000000003</v>
      </c>
      <c r="H104">
        <v>99.852348000000006</v>
      </c>
      <c r="I104">
        <v>5.6154590000000004</v>
      </c>
    </row>
    <row r="105" spans="1:9" x14ac:dyDescent="0.25">
      <c r="A105">
        <v>104</v>
      </c>
      <c r="B105">
        <v>105.27489800000001</v>
      </c>
      <c r="C105">
        <v>9.1243879999999997</v>
      </c>
      <c r="H105">
        <v>99.848879000000011</v>
      </c>
      <c r="I105">
        <v>5.609286</v>
      </c>
    </row>
    <row r="106" spans="1:9" x14ac:dyDescent="0.25">
      <c r="A106">
        <v>105</v>
      </c>
      <c r="B106">
        <v>105.241073</v>
      </c>
      <c r="C106">
        <v>9.0985200000000006</v>
      </c>
      <c r="H106">
        <v>99.833776</v>
      </c>
      <c r="I106">
        <v>5.616276</v>
      </c>
    </row>
    <row r="107" spans="1:9" x14ac:dyDescent="0.25">
      <c r="A107">
        <v>106</v>
      </c>
      <c r="B107">
        <v>105.23883000000001</v>
      </c>
      <c r="C107">
        <v>9.0679590000000001</v>
      </c>
      <c r="H107">
        <v>99.816938000000007</v>
      </c>
      <c r="I107">
        <v>5.6140819999999998</v>
      </c>
    </row>
    <row r="108" spans="1:9" x14ac:dyDescent="0.25">
      <c r="A108">
        <v>107</v>
      </c>
      <c r="F108">
        <v>105.29494800000001</v>
      </c>
      <c r="G108">
        <v>9.9603579999999994</v>
      </c>
      <c r="H108">
        <v>99.848163</v>
      </c>
      <c r="I108">
        <v>5.597245</v>
      </c>
    </row>
    <row r="109" spans="1:9" x14ac:dyDescent="0.25">
      <c r="A109">
        <v>108</v>
      </c>
      <c r="F109">
        <v>105.24694000000001</v>
      </c>
      <c r="G109">
        <v>9.9039289999999998</v>
      </c>
      <c r="H109">
        <v>99.811277000000004</v>
      </c>
      <c r="I109">
        <v>5.6217860000000002</v>
      </c>
    </row>
    <row r="110" spans="1:9" x14ac:dyDescent="0.25">
      <c r="A110">
        <v>109</v>
      </c>
      <c r="F110">
        <v>105.31408300000001</v>
      </c>
      <c r="G110">
        <v>9.9069389999999995</v>
      </c>
      <c r="H110">
        <v>99.780819000000008</v>
      </c>
      <c r="I110">
        <v>5.6343880000000004</v>
      </c>
    </row>
    <row r="111" spans="1:9" x14ac:dyDescent="0.25">
      <c r="A111">
        <v>110</v>
      </c>
      <c r="F111">
        <v>105.33469400000001</v>
      </c>
      <c r="G111">
        <v>9.951174</v>
      </c>
      <c r="H111">
        <v>99.802654000000004</v>
      </c>
      <c r="I111">
        <v>5.6645409999999998</v>
      </c>
    </row>
    <row r="112" spans="1:9" x14ac:dyDescent="0.25">
      <c r="A112">
        <v>111</v>
      </c>
      <c r="F112">
        <v>105.30699100000001</v>
      </c>
      <c r="G112">
        <v>9.9725000000000001</v>
      </c>
      <c r="H112">
        <v>99.844236000000009</v>
      </c>
      <c r="I112">
        <v>5.6279079999999997</v>
      </c>
    </row>
    <row r="113" spans="1:9" x14ac:dyDescent="0.25">
      <c r="A113">
        <v>112</v>
      </c>
      <c r="F113">
        <v>105.31464400000002</v>
      </c>
      <c r="G113">
        <v>9.9693880000000004</v>
      </c>
      <c r="H113">
        <v>99.823370000000011</v>
      </c>
      <c r="I113">
        <v>5.5716330000000003</v>
      </c>
    </row>
    <row r="114" spans="1:9" x14ac:dyDescent="0.25">
      <c r="A114">
        <v>113</v>
      </c>
      <c r="D114">
        <v>122.12092200000001</v>
      </c>
      <c r="E114">
        <v>7.6741320000000002</v>
      </c>
      <c r="F114">
        <v>105.273315</v>
      </c>
      <c r="G114">
        <v>9.9659189999999995</v>
      </c>
    </row>
    <row r="115" spans="1:9" x14ac:dyDescent="0.25">
      <c r="A115">
        <v>114</v>
      </c>
      <c r="D115">
        <v>122.11235000000001</v>
      </c>
      <c r="E115">
        <v>7.7139280000000001</v>
      </c>
      <c r="F115">
        <v>105.239441</v>
      </c>
      <c r="G115">
        <v>9.902908</v>
      </c>
    </row>
    <row r="116" spans="1:9" x14ac:dyDescent="0.25">
      <c r="A116">
        <v>115</v>
      </c>
      <c r="D116">
        <v>122.11270500000001</v>
      </c>
      <c r="E116">
        <v>7.6608159999999996</v>
      </c>
      <c r="F116">
        <v>105.29494800000001</v>
      </c>
      <c r="G116">
        <v>9.9603579999999994</v>
      </c>
    </row>
    <row r="117" spans="1:9" x14ac:dyDescent="0.25">
      <c r="A117">
        <v>116</v>
      </c>
      <c r="D117">
        <v>122.102249</v>
      </c>
      <c r="E117">
        <v>7.7022449999999996</v>
      </c>
      <c r="F117">
        <v>105.29494800000001</v>
      </c>
      <c r="G117">
        <v>9.9603579999999994</v>
      </c>
    </row>
    <row r="118" spans="1:9" x14ac:dyDescent="0.25">
      <c r="A118">
        <v>117</v>
      </c>
      <c r="D118">
        <v>122.09087000000001</v>
      </c>
      <c r="E118">
        <v>7.6832149999999997</v>
      </c>
      <c r="F118">
        <v>105.29494800000001</v>
      </c>
      <c r="G118">
        <v>9.9603579999999994</v>
      </c>
    </row>
    <row r="119" spans="1:9" x14ac:dyDescent="0.25">
      <c r="A119">
        <v>118</v>
      </c>
      <c r="D119">
        <v>122.08388100000001</v>
      </c>
      <c r="E119">
        <v>7.6817859999999998</v>
      </c>
    </row>
    <row r="120" spans="1:9" x14ac:dyDescent="0.25">
      <c r="A120">
        <v>119</v>
      </c>
      <c r="D120">
        <v>122.10800900000001</v>
      </c>
      <c r="E120">
        <v>7.678979</v>
      </c>
    </row>
    <row r="121" spans="1:9" x14ac:dyDescent="0.25">
      <c r="A121">
        <v>120</v>
      </c>
      <c r="D121">
        <v>122.11877800000001</v>
      </c>
      <c r="E121">
        <v>7.7083159999999999</v>
      </c>
    </row>
    <row r="122" spans="1:9" x14ac:dyDescent="0.25">
      <c r="A122">
        <v>121</v>
      </c>
      <c r="D122">
        <v>122.10786000000002</v>
      </c>
      <c r="E122">
        <v>7.6768879999999999</v>
      </c>
    </row>
    <row r="123" spans="1:9" x14ac:dyDescent="0.25">
      <c r="A123">
        <v>122</v>
      </c>
      <c r="B123">
        <v>129.70499799999999</v>
      </c>
      <c r="C123">
        <v>9.3056640000000002</v>
      </c>
      <c r="D123">
        <v>122.12658300000001</v>
      </c>
      <c r="E123">
        <v>7.7256119999999999</v>
      </c>
    </row>
    <row r="124" spans="1:9" x14ac:dyDescent="0.25">
      <c r="A124">
        <v>123</v>
      </c>
      <c r="B124">
        <v>129.73133100000001</v>
      </c>
      <c r="C124">
        <v>9.3170920000000006</v>
      </c>
      <c r="D124">
        <v>122.12092200000001</v>
      </c>
      <c r="E124">
        <v>7.6741320000000002</v>
      </c>
    </row>
    <row r="125" spans="1:9" x14ac:dyDescent="0.25">
      <c r="A125">
        <v>124</v>
      </c>
      <c r="B125">
        <v>129.75643100000002</v>
      </c>
      <c r="C125">
        <v>9.3028069999999996</v>
      </c>
      <c r="D125">
        <v>122.12092200000001</v>
      </c>
      <c r="E125">
        <v>7.6741320000000002</v>
      </c>
    </row>
    <row r="126" spans="1:9" x14ac:dyDescent="0.25">
      <c r="A126">
        <v>125</v>
      </c>
      <c r="B126">
        <v>129.793419</v>
      </c>
      <c r="C126">
        <v>9.3094900000000003</v>
      </c>
    </row>
    <row r="127" spans="1:9" x14ac:dyDescent="0.25">
      <c r="A127">
        <v>126</v>
      </c>
      <c r="B127">
        <v>129.75494700000002</v>
      </c>
      <c r="C127">
        <v>9.2994900000000005</v>
      </c>
    </row>
    <row r="128" spans="1:9" x14ac:dyDescent="0.25">
      <c r="A128">
        <v>127</v>
      </c>
      <c r="B128">
        <v>129.74362500000001</v>
      </c>
      <c r="C128">
        <v>9.2969889999999999</v>
      </c>
    </row>
    <row r="129" spans="1:9" x14ac:dyDescent="0.25">
      <c r="A129">
        <v>128</v>
      </c>
      <c r="B129">
        <v>129.73413400000001</v>
      </c>
      <c r="C129">
        <v>9.3114290000000004</v>
      </c>
    </row>
    <row r="130" spans="1:9" x14ac:dyDescent="0.25">
      <c r="A130">
        <v>129</v>
      </c>
      <c r="B130">
        <v>129.753624</v>
      </c>
      <c r="C130">
        <v>9.2954589999999993</v>
      </c>
    </row>
    <row r="131" spans="1:9" x14ac:dyDescent="0.25">
      <c r="A131">
        <v>130</v>
      </c>
      <c r="B131">
        <v>129.74285900000001</v>
      </c>
      <c r="C131">
        <v>9.2762759999999993</v>
      </c>
      <c r="H131">
        <v>128.72362100000001</v>
      </c>
      <c r="I131">
        <v>6.4416840000000004</v>
      </c>
    </row>
    <row r="132" spans="1:9" x14ac:dyDescent="0.25">
      <c r="A132">
        <v>131</v>
      </c>
      <c r="B132">
        <v>129.70499799999999</v>
      </c>
      <c r="C132">
        <v>9.3056640000000002</v>
      </c>
      <c r="H132">
        <v>128.800918</v>
      </c>
      <c r="I132">
        <v>6.4788269999999999</v>
      </c>
    </row>
    <row r="133" spans="1:9" x14ac:dyDescent="0.25">
      <c r="A133">
        <v>132</v>
      </c>
      <c r="F133">
        <v>130.52990299999999</v>
      </c>
      <c r="G133">
        <v>10.585000000000001</v>
      </c>
      <c r="H133">
        <v>128.76632699999999</v>
      </c>
      <c r="I133">
        <v>6.5058160000000003</v>
      </c>
    </row>
    <row r="134" spans="1:9" x14ac:dyDescent="0.25">
      <c r="A134">
        <v>133</v>
      </c>
      <c r="F134">
        <v>130.620868</v>
      </c>
      <c r="G134">
        <v>10.602755999999999</v>
      </c>
      <c r="H134">
        <v>128.743267</v>
      </c>
      <c r="I134">
        <v>6.454847</v>
      </c>
    </row>
    <row r="135" spans="1:9" x14ac:dyDescent="0.25">
      <c r="A135">
        <v>134</v>
      </c>
      <c r="F135">
        <v>130.589493</v>
      </c>
      <c r="G135">
        <v>10.60745</v>
      </c>
      <c r="H135">
        <v>128.75240300000002</v>
      </c>
      <c r="I135">
        <v>6.4535710000000002</v>
      </c>
    </row>
    <row r="136" spans="1:9" x14ac:dyDescent="0.25">
      <c r="A136">
        <v>135</v>
      </c>
      <c r="F136">
        <v>130.558166</v>
      </c>
      <c r="G136">
        <v>10.610409000000001</v>
      </c>
      <c r="H136">
        <v>128.74347299999999</v>
      </c>
      <c r="I136">
        <v>6.4708170000000003</v>
      </c>
    </row>
    <row r="137" spans="1:9" x14ac:dyDescent="0.25">
      <c r="A137">
        <v>136</v>
      </c>
      <c r="F137">
        <v>130.60382800000002</v>
      </c>
      <c r="G137">
        <v>10.640153</v>
      </c>
      <c r="H137">
        <v>128.76163100000002</v>
      </c>
      <c r="I137">
        <v>6.4802549999999997</v>
      </c>
    </row>
    <row r="138" spans="1:9" x14ac:dyDescent="0.25">
      <c r="A138">
        <v>137</v>
      </c>
      <c r="F138">
        <v>130.61679100000001</v>
      </c>
      <c r="G138">
        <v>10.667194</v>
      </c>
      <c r="H138">
        <v>128.761177</v>
      </c>
      <c r="I138">
        <v>6.4813270000000003</v>
      </c>
    </row>
    <row r="139" spans="1:9" x14ac:dyDescent="0.25">
      <c r="A139">
        <v>138</v>
      </c>
      <c r="D139">
        <v>152.59906899999999</v>
      </c>
      <c r="E139">
        <v>8.9295869999999997</v>
      </c>
      <c r="F139">
        <v>130.60296199999999</v>
      </c>
      <c r="G139">
        <v>10.603213999999999</v>
      </c>
      <c r="H139">
        <v>128.82653400000001</v>
      </c>
      <c r="I139">
        <v>6.4510719999999999</v>
      </c>
    </row>
    <row r="140" spans="1:9" x14ac:dyDescent="0.25">
      <c r="A140">
        <v>139</v>
      </c>
      <c r="D140">
        <v>152.572213</v>
      </c>
      <c r="E140">
        <v>8.9962879999999998</v>
      </c>
      <c r="F140">
        <v>130.606178</v>
      </c>
      <c r="G140">
        <v>10.604642999999999</v>
      </c>
      <c r="H140">
        <v>128.72362100000001</v>
      </c>
      <c r="I140">
        <v>6.4416840000000004</v>
      </c>
    </row>
    <row r="141" spans="1:9" x14ac:dyDescent="0.25">
      <c r="A141">
        <v>140</v>
      </c>
      <c r="D141">
        <v>152.595358</v>
      </c>
      <c r="E141">
        <v>8.9360300000000006</v>
      </c>
      <c r="F141">
        <v>130.647705</v>
      </c>
      <c r="G141">
        <v>10.643266000000001</v>
      </c>
    </row>
    <row r="142" spans="1:9" x14ac:dyDescent="0.25">
      <c r="A142">
        <v>141</v>
      </c>
      <c r="D142">
        <v>152.503657</v>
      </c>
      <c r="E142">
        <v>8.8803619999999999</v>
      </c>
      <c r="F142">
        <v>130.52990299999999</v>
      </c>
      <c r="G142">
        <v>10.585000000000001</v>
      </c>
    </row>
    <row r="143" spans="1:9" x14ac:dyDescent="0.25">
      <c r="A143">
        <v>142</v>
      </c>
      <c r="D143">
        <v>152.53432699999999</v>
      </c>
      <c r="E143">
        <v>8.8724749999999997</v>
      </c>
      <c r="F143">
        <v>130.52990299999999</v>
      </c>
      <c r="G143">
        <v>10.585000000000001</v>
      </c>
    </row>
    <row r="144" spans="1:9" x14ac:dyDescent="0.25">
      <c r="A144">
        <v>143</v>
      </c>
      <c r="D144">
        <v>152.46345099999999</v>
      </c>
      <c r="E144">
        <v>8.8821130000000004</v>
      </c>
    </row>
    <row r="145" spans="1:9" x14ac:dyDescent="0.25">
      <c r="A145">
        <v>144</v>
      </c>
      <c r="D145">
        <v>152.467986</v>
      </c>
      <c r="E145">
        <v>8.8814440000000001</v>
      </c>
    </row>
    <row r="146" spans="1:9" x14ac:dyDescent="0.25">
      <c r="A146">
        <v>145</v>
      </c>
      <c r="D146">
        <v>152.470204</v>
      </c>
      <c r="E146">
        <v>8.8844840000000005</v>
      </c>
    </row>
    <row r="147" spans="1:9" x14ac:dyDescent="0.25">
      <c r="A147">
        <v>146</v>
      </c>
      <c r="B147">
        <v>158.43865600000001</v>
      </c>
      <c r="C147">
        <v>10.481700999999999</v>
      </c>
      <c r="D147">
        <v>152.43891400000001</v>
      </c>
      <c r="E147">
        <v>8.9319590000000009</v>
      </c>
    </row>
    <row r="148" spans="1:9" x14ac:dyDescent="0.25">
      <c r="A148">
        <v>147</v>
      </c>
      <c r="B148">
        <v>158.444378</v>
      </c>
      <c r="C148">
        <v>10.530619</v>
      </c>
      <c r="D148">
        <v>152.59906899999999</v>
      </c>
      <c r="E148">
        <v>8.9295869999999997</v>
      </c>
    </row>
    <row r="149" spans="1:9" x14ac:dyDescent="0.25">
      <c r="A149">
        <v>148</v>
      </c>
      <c r="B149">
        <v>158.44139000000001</v>
      </c>
      <c r="C149">
        <v>10.597217000000001</v>
      </c>
    </row>
    <row r="150" spans="1:9" x14ac:dyDescent="0.25">
      <c r="A150">
        <v>149</v>
      </c>
      <c r="B150">
        <v>158.42030599999998</v>
      </c>
      <c r="C150">
        <v>10.58634</v>
      </c>
    </row>
    <row r="151" spans="1:9" x14ac:dyDescent="0.25">
      <c r="A151">
        <v>150</v>
      </c>
      <c r="B151">
        <v>158.40406999999999</v>
      </c>
      <c r="C151">
        <v>10.593453</v>
      </c>
    </row>
    <row r="152" spans="1:9" x14ac:dyDescent="0.25">
      <c r="A152">
        <v>151</v>
      </c>
      <c r="B152">
        <v>158.354533</v>
      </c>
      <c r="C152">
        <v>10.577629</v>
      </c>
    </row>
    <row r="153" spans="1:9" x14ac:dyDescent="0.25">
      <c r="A153">
        <v>152</v>
      </c>
      <c r="B153">
        <v>158.38973899999999</v>
      </c>
      <c r="C153">
        <v>10.560619000000001</v>
      </c>
    </row>
    <row r="154" spans="1:9" x14ac:dyDescent="0.25">
      <c r="A154">
        <v>153</v>
      </c>
      <c r="B154">
        <v>158.38999699999999</v>
      </c>
      <c r="C154">
        <v>10.549846000000001</v>
      </c>
      <c r="H154">
        <v>156.92231699999999</v>
      </c>
      <c r="I154">
        <v>7.6653599999999997</v>
      </c>
    </row>
    <row r="155" spans="1:9" x14ac:dyDescent="0.25">
      <c r="A155">
        <v>154</v>
      </c>
      <c r="B155">
        <v>158.43747100000002</v>
      </c>
      <c r="C155">
        <v>10.582269</v>
      </c>
      <c r="H155">
        <v>156.97556399999999</v>
      </c>
      <c r="I155">
        <v>7.7473200000000002</v>
      </c>
    </row>
    <row r="156" spans="1:9" x14ac:dyDescent="0.25">
      <c r="A156">
        <v>155</v>
      </c>
      <c r="B156">
        <v>158.43865600000001</v>
      </c>
      <c r="C156">
        <v>10.481700999999999</v>
      </c>
      <c r="F156">
        <v>158.327471</v>
      </c>
      <c r="G156">
        <v>11.720722</v>
      </c>
      <c r="H156">
        <v>156.94777999999999</v>
      </c>
      <c r="I156">
        <v>7.7350009999999996</v>
      </c>
    </row>
    <row r="157" spans="1:9" x14ac:dyDescent="0.25">
      <c r="A157">
        <v>156</v>
      </c>
      <c r="F157">
        <v>158.40767700000001</v>
      </c>
      <c r="G157">
        <v>11.835566999999999</v>
      </c>
      <c r="H157">
        <v>156.91015199999998</v>
      </c>
      <c r="I157">
        <v>7.7217010000000004</v>
      </c>
    </row>
    <row r="158" spans="1:9" x14ac:dyDescent="0.25">
      <c r="A158">
        <v>157</v>
      </c>
      <c r="F158">
        <v>158.423193</v>
      </c>
      <c r="G158">
        <v>11.811289</v>
      </c>
      <c r="H158">
        <v>156.868967</v>
      </c>
      <c r="I158">
        <v>7.7746909999999998</v>
      </c>
    </row>
    <row r="159" spans="1:9" x14ac:dyDescent="0.25">
      <c r="A159">
        <v>158</v>
      </c>
      <c r="F159">
        <v>158.417213</v>
      </c>
      <c r="G159">
        <v>11.839072</v>
      </c>
      <c r="H159">
        <v>156.843502</v>
      </c>
      <c r="I159">
        <v>7.750928</v>
      </c>
    </row>
    <row r="160" spans="1:9" x14ac:dyDescent="0.25">
      <c r="A160">
        <v>159</v>
      </c>
      <c r="F160">
        <v>158.36829599999999</v>
      </c>
      <c r="G160">
        <v>11.802578</v>
      </c>
      <c r="H160">
        <v>156.79118199999999</v>
      </c>
      <c r="I160">
        <v>7.6812379999999996</v>
      </c>
    </row>
    <row r="161" spans="1:9" x14ac:dyDescent="0.25">
      <c r="A161">
        <v>160</v>
      </c>
      <c r="F161">
        <v>158.37138899999999</v>
      </c>
      <c r="G161">
        <v>11.827887</v>
      </c>
      <c r="H161">
        <v>156.760358</v>
      </c>
      <c r="I161">
        <v>7.6017020000000004</v>
      </c>
    </row>
    <row r="162" spans="1:9" x14ac:dyDescent="0.25">
      <c r="A162">
        <v>161</v>
      </c>
      <c r="F162">
        <v>158.385616</v>
      </c>
      <c r="G162">
        <v>11.87799</v>
      </c>
      <c r="H162">
        <v>156.78211099999999</v>
      </c>
      <c r="I162">
        <v>7.6914949999999997</v>
      </c>
    </row>
    <row r="163" spans="1:9" x14ac:dyDescent="0.25">
      <c r="A163">
        <v>162</v>
      </c>
      <c r="F163">
        <v>158.39587399999999</v>
      </c>
      <c r="G163">
        <v>11.89</v>
      </c>
      <c r="H163">
        <v>156.92231699999999</v>
      </c>
      <c r="I163">
        <v>7.6653599999999997</v>
      </c>
    </row>
    <row r="164" spans="1:9" x14ac:dyDescent="0.25">
      <c r="A164">
        <v>163</v>
      </c>
      <c r="F164">
        <v>158.30597699999998</v>
      </c>
      <c r="G164">
        <v>11.720722</v>
      </c>
      <c r="H164">
        <v>156.92231699999999</v>
      </c>
      <c r="I164">
        <v>7.6653599999999997</v>
      </c>
    </row>
    <row r="165" spans="1:9" x14ac:dyDescent="0.25">
      <c r="A165">
        <v>164</v>
      </c>
      <c r="D165">
        <v>175.10705999999999</v>
      </c>
      <c r="E165">
        <v>9.2932989999999993</v>
      </c>
      <c r="F165">
        <v>158.30597699999998</v>
      </c>
      <c r="G165">
        <v>11.720722</v>
      </c>
    </row>
    <row r="166" spans="1:9" x14ac:dyDescent="0.25">
      <c r="A166">
        <v>165</v>
      </c>
      <c r="D166">
        <v>175.13778200000002</v>
      </c>
      <c r="E166">
        <v>9.3229889999999997</v>
      </c>
      <c r="F166">
        <v>158.30597699999998</v>
      </c>
      <c r="G166">
        <v>11.720722</v>
      </c>
    </row>
    <row r="167" spans="1:9" x14ac:dyDescent="0.25">
      <c r="A167">
        <v>166</v>
      </c>
      <c r="D167">
        <v>175.138915</v>
      </c>
      <c r="E167">
        <v>9.3371130000000004</v>
      </c>
    </row>
    <row r="168" spans="1:9" x14ac:dyDescent="0.25">
      <c r="A168">
        <v>167</v>
      </c>
      <c r="D168">
        <v>175.15489400000001</v>
      </c>
      <c r="E168">
        <v>9.3614440000000005</v>
      </c>
    </row>
    <row r="169" spans="1:9" x14ac:dyDescent="0.25">
      <c r="A169">
        <v>168</v>
      </c>
      <c r="D169">
        <v>175.125823</v>
      </c>
      <c r="E169">
        <v>9.3591750000000005</v>
      </c>
    </row>
    <row r="170" spans="1:9" x14ac:dyDescent="0.25">
      <c r="A170">
        <v>169</v>
      </c>
      <c r="D170">
        <v>175.15365700000001</v>
      </c>
      <c r="E170">
        <v>9.3390210000000007</v>
      </c>
    </row>
    <row r="171" spans="1:9" x14ac:dyDescent="0.25">
      <c r="A171">
        <v>170</v>
      </c>
      <c r="D171">
        <v>175.14912100000001</v>
      </c>
      <c r="E171">
        <v>9.3298970000000008</v>
      </c>
    </row>
    <row r="172" spans="1:9" x14ac:dyDescent="0.25">
      <c r="A172">
        <v>171</v>
      </c>
      <c r="D172">
        <v>175.11221399999999</v>
      </c>
      <c r="E172">
        <v>9.283042</v>
      </c>
    </row>
    <row r="173" spans="1:9" x14ac:dyDescent="0.25">
      <c r="A173">
        <v>172</v>
      </c>
      <c r="B173">
        <v>182.87040999999999</v>
      </c>
      <c r="C173">
        <v>10.173454</v>
      </c>
      <c r="D173">
        <v>175.18783400000001</v>
      </c>
      <c r="E173">
        <v>9.2656700000000001</v>
      </c>
    </row>
    <row r="174" spans="1:9" x14ac:dyDescent="0.25">
      <c r="A174">
        <v>173</v>
      </c>
      <c r="B174">
        <v>182.89474000000001</v>
      </c>
      <c r="C174">
        <v>10.242114000000001</v>
      </c>
      <c r="D174">
        <v>175.15185400000001</v>
      </c>
      <c r="E174">
        <v>9.2288150000000009</v>
      </c>
    </row>
    <row r="175" spans="1:9" x14ac:dyDescent="0.25">
      <c r="A175">
        <v>174</v>
      </c>
      <c r="B175">
        <v>182.904639</v>
      </c>
      <c r="C175">
        <v>10.194639</v>
      </c>
      <c r="D175">
        <v>175.183346</v>
      </c>
      <c r="E175">
        <v>9.2561859999999996</v>
      </c>
    </row>
    <row r="176" spans="1:9" x14ac:dyDescent="0.25">
      <c r="A176">
        <v>175</v>
      </c>
      <c r="B176">
        <v>182.92840100000001</v>
      </c>
      <c r="C176">
        <v>10.197011</v>
      </c>
      <c r="D176">
        <v>175.10705999999999</v>
      </c>
      <c r="E176">
        <v>9.2932989999999993</v>
      </c>
    </row>
    <row r="177" spans="1:9" x14ac:dyDescent="0.25">
      <c r="A177">
        <v>176</v>
      </c>
      <c r="B177">
        <v>182.86561499999999</v>
      </c>
      <c r="C177">
        <v>10.175155</v>
      </c>
    </row>
    <row r="178" spans="1:9" x14ac:dyDescent="0.25">
      <c r="A178">
        <v>177</v>
      </c>
      <c r="B178">
        <v>182.86644200000001</v>
      </c>
      <c r="C178">
        <v>10.190258</v>
      </c>
    </row>
    <row r="179" spans="1:9" x14ac:dyDescent="0.25">
      <c r="A179">
        <v>178</v>
      </c>
      <c r="B179">
        <v>182.88144199999999</v>
      </c>
      <c r="C179">
        <v>10.180721</v>
      </c>
    </row>
    <row r="180" spans="1:9" x14ac:dyDescent="0.25">
      <c r="A180">
        <v>179</v>
      </c>
      <c r="B180">
        <v>182.89556400000001</v>
      </c>
      <c r="C180">
        <v>10.177268</v>
      </c>
      <c r="H180">
        <v>181.354533</v>
      </c>
      <c r="I180">
        <v>6.8260820000000004</v>
      </c>
    </row>
    <row r="181" spans="1:9" x14ac:dyDescent="0.25">
      <c r="A181">
        <v>180</v>
      </c>
      <c r="B181">
        <v>182.87834800000002</v>
      </c>
      <c r="C181">
        <v>10.139329999999999</v>
      </c>
      <c r="H181">
        <v>181.354533</v>
      </c>
      <c r="I181">
        <v>6.8260820000000004</v>
      </c>
    </row>
    <row r="182" spans="1:9" x14ac:dyDescent="0.25">
      <c r="A182">
        <v>181</v>
      </c>
      <c r="B182">
        <v>182.87040999999999</v>
      </c>
      <c r="C182">
        <v>10.173454</v>
      </c>
      <c r="H182">
        <v>181.48943199999999</v>
      </c>
      <c r="I182">
        <v>6.9456189999999998</v>
      </c>
    </row>
    <row r="183" spans="1:9" x14ac:dyDescent="0.25">
      <c r="A183">
        <v>182</v>
      </c>
      <c r="F183">
        <v>183.28185500000001</v>
      </c>
      <c r="G183">
        <v>11.099278</v>
      </c>
      <c r="H183">
        <v>181.37236999999999</v>
      </c>
      <c r="I183">
        <v>6.9122170000000001</v>
      </c>
    </row>
    <row r="184" spans="1:9" x14ac:dyDescent="0.25">
      <c r="A184">
        <v>183</v>
      </c>
      <c r="F184">
        <v>183.318297</v>
      </c>
      <c r="G184">
        <v>11.080773000000001</v>
      </c>
      <c r="H184">
        <v>181.351237</v>
      </c>
      <c r="I184">
        <v>6.8511850000000001</v>
      </c>
    </row>
    <row r="185" spans="1:9" x14ac:dyDescent="0.25">
      <c r="A185">
        <v>184</v>
      </c>
      <c r="F185">
        <v>183.31004999999999</v>
      </c>
      <c r="G185">
        <v>11.052165</v>
      </c>
      <c r="H185">
        <v>181.38484399999999</v>
      </c>
      <c r="I185">
        <v>6.8206189999999998</v>
      </c>
    </row>
    <row r="186" spans="1:9" x14ac:dyDescent="0.25">
      <c r="A186">
        <v>185</v>
      </c>
      <c r="F186">
        <v>183.30484300000001</v>
      </c>
      <c r="G186">
        <v>11.010052</v>
      </c>
      <c r="H186">
        <v>181.414073</v>
      </c>
      <c r="I186">
        <v>6.8234539999999999</v>
      </c>
    </row>
    <row r="187" spans="1:9" x14ac:dyDescent="0.25">
      <c r="A187">
        <v>186</v>
      </c>
      <c r="F187">
        <v>183.294894</v>
      </c>
      <c r="G187">
        <v>11.042578000000001</v>
      </c>
      <c r="H187">
        <v>181.386698</v>
      </c>
      <c r="I187">
        <v>6.8261849999999997</v>
      </c>
    </row>
    <row r="188" spans="1:9" x14ac:dyDescent="0.25">
      <c r="A188">
        <v>187</v>
      </c>
      <c r="F188">
        <v>183.291697</v>
      </c>
      <c r="G188">
        <v>11.100516000000001</v>
      </c>
      <c r="H188">
        <v>181.36829599999999</v>
      </c>
      <c r="I188">
        <v>6.8982989999999997</v>
      </c>
    </row>
    <row r="189" spans="1:9" x14ac:dyDescent="0.25">
      <c r="A189">
        <v>188</v>
      </c>
      <c r="F189">
        <v>183.29505</v>
      </c>
      <c r="G189">
        <v>11.105361</v>
      </c>
      <c r="H189">
        <v>181.357112</v>
      </c>
      <c r="I189">
        <v>6.8417019999999997</v>
      </c>
    </row>
    <row r="190" spans="1:9" x14ac:dyDescent="0.25">
      <c r="A190">
        <v>189</v>
      </c>
      <c r="D190">
        <v>200.59510299999999</v>
      </c>
      <c r="E190">
        <v>7.5844849999999999</v>
      </c>
      <c r="F190">
        <v>183.28515099999998</v>
      </c>
      <c r="G190">
        <v>11.098093</v>
      </c>
      <c r="H190">
        <v>181.354533</v>
      </c>
      <c r="I190">
        <v>6.8260820000000004</v>
      </c>
    </row>
    <row r="191" spans="1:9" x14ac:dyDescent="0.25">
      <c r="A191">
        <v>190</v>
      </c>
      <c r="D191">
        <v>200.65629100000001</v>
      </c>
      <c r="E191">
        <v>7.6329380000000002</v>
      </c>
      <c r="F191">
        <v>183.28185500000001</v>
      </c>
      <c r="G191">
        <v>11.099278</v>
      </c>
      <c r="H191">
        <v>181.354533</v>
      </c>
      <c r="I191">
        <v>6.8260820000000004</v>
      </c>
    </row>
    <row r="192" spans="1:9" x14ac:dyDescent="0.25">
      <c r="A192">
        <v>191</v>
      </c>
      <c r="D192">
        <v>200.57680400000001</v>
      </c>
      <c r="E192">
        <v>7.5979380000000001</v>
      </c>
      <c r="F192">
        <v>183.28185500000001</v>
      </c>
      <c r="G192">
        <v>11.099278</v>
      </c>
    </row>
    <row r="193" spans="1:9" x14ac:dyDescent="0.25">
      <c r="A193">
        <v>192</v>
      </c>
      <c r="D193">
        <v>200.60705799999999</v>
      </c>
      <c r="E193">
        <v>7.5695360000000003</v>
      </c>
      <c r="F193">
        <v>183.28185500000001</v>
      </c>
      <c r="G193">
        <v>11.099278</v>
      </c>
    </row>
    <row r="194" spans="1:9" x14ac:dyDescent="0.25">
      <c r="A194">
        <v>193</v>
      </c>
      <c r="D194">
        <v>200.59675099999998</v>
      </c>
      <c r="E194">
        <v>7.5357209999999997</v>
      </c>
    </row>
    <row r="195" spans="1:9" x14ac:dyDescent="0.25">
      <c r="A195">
        <v>194</v>
      </c>
      <c r="D195">
        <v>200.57618200000002</v>
      </c>
      <c r="E195">
        <v>7.5367009999999999</v>
      </c>
    </row>
    <row r="196" spans="1:9" x14ac:dyDescent="0.25">
      <c r="A196">
        <v>195</v>
      </c>
      <c r="D196">
        <v>200.595202</v>
      </c>
      <c r="E196">
        <v>7.582217</v>
      </c>
    </row>
    <row r="197" spans="1:9" x14ac:dyDescent="0.25">
      <c r="A197">
        <v>196</v>
      </c>
      <c r="B197">
        <v>206.33386899999999</v>
      </c>
      <c r="C197">
        <v>9.2922689999999992</v>
      </c>
      <c r="D197">
        <v>200.63865899999999</v>
      </c>
      <c r="E197">
        <v>7.5951029999999999</v>
      </c>
    </row>
    <row r="198" spans="1:9" x14ac:dyDescent="0.25">
      <c r="A198">
        <v>197</v>
      </c>
      <c r="B198">
        <v>206.351699</v>
      </c>
      <c r="C198">
        <v>9.2867529999999991</v>
      </c>
      <c r="D198">
        <v>200.66536200000002</v>
      </c>
      <c r="E198">
        <v>7.6189689999999999</v>
      </c>
    </row>
    <row r="199" spans="1:9" x14ac:dyDescent="0.25">
      <c r="A199">
        <v>198</v>
      </c>
      <c r="B199">
        <v>206.35783599999999</v>
      </c>
      <c r="C199">
        <v>9.2980409999999996</v>
      </c>
      <c r="D199">
        <v>200.62809200000001</v>
      </c>
      <c r="E199">
        <v>7.6500519999999996</v>
      </c>
    </row>
    <row r="200" spans="1:9" x14ac:dyDescent="0.25">
      <c r="A200">
        <v>199</v>
      </c>
      <c r="B200">
        <v>206.40087399999999</v>
      </c>
      <c r="C200">
        <v>9.2795360000000002</v>
      </c>
      <c r="D200">
        <v>200.72406999999998</v>
      </c>
      <c r="E200">
        <v>7.6772679999999998</v>
      </c>
    </row>
    <row r="201" spans="1:9" x14ac:dyDescent="0.25">
      <c r="A201">
        <v>200</v>
      </c>
      <c r="B201">
        <v>206.428969</v>
      </c>
      <c r="C201">
        <v>9.2939179999999997</v>
      </c>
      <c r="D201">
        <v>200.59510299999999</v>
      </c>
      <c r="E201">
        <v>7.5844849999999999</v>
      </c>
    </row>
    <row r="202" spans="1:9" x14ac:dyDescent="0.25">
      <c r="A202">
        <v>201</v>
      </c>
      <c r="B202">
        <v>206.34422599999999</v>
      </c>
      <c r="C202">
        <v>9.3162369999999992</v>
      </c>
    </row>
    <row r="203" spans="1:9" x14ac:dyDescent="0.25">
      <c r="A203">
        <v>202</v>
      </c>
      <c r="B203">
        <v>206.31381500000001</v>
      </c>
      <c r="C203">
        <v>9.3178359999999998</v>
      </c>
    </row>
    <row r="204" spans="1:9" x14ac:dyDescent="0.25">
      <c r="A204">
        <v>203</v>
      </c>
      <c r="B204">
        <v>206.34334799999999</v>
      </c>
      <c r="C204">
        <v>9.2854120000000009</v>
      </c>
    </row>
    <row r="205" spans="1:9" x14ac:dyDescent="0.25">
      <c r="A205">
        <v>204</v>
      </c>
      <c r="B205">
        <v>206.41242099999999</v>
      </c>
      <c r="C205">
        <v>9.2722169999999995</v>
      </c>
    </row>
    <row r="206" spans="1:9" x14ac:dyDescent="0.25">
      <c r="A206">
        <v>205</v>
      </c>
      <c r="B206">
        <v>206.49629099999999</v>
      </c>
      <c r="C206">
        <v>9.1904129999999995</v>
      </c>
      <c r="H206">
        <v>206.26077100000001</v>
      </c>
      <c r="I206">
        <v>5.950825</v>
      </c>
    </row>
    <row r="207" spans="1:9" x14ac:dyDescent="0.25">
      <c r="A207">
        <v>206</v>
      </c>
      <c r="B207">
        <v>206.33386899999999</v>
      </c>
      <c r="C207">
        <v>9.2922689999999992</v>
      </c>
      <c r="H207">
        <v>206.342578</v>
      </c>
      <c r="I207">
        <v>6.061185</v>
      </c>
    </row>
    <row r="208" spans="1:9" x14ac:dyDescent="0.25">
      <c r="A208">
        <v>207</v>
      </c>
      <c r="F208">
        <v>207.94665000000001</v>
      </c>
      <c r="G208">
        <v>10.312423000000001</v>
      </c>
      <c r="H208">
        <v>206.32046400000002</v>
      </c>
      <c r="I208">
        <v>6.0501550000000002</v>
      </c>
    </row>
    <row r="209" spans="1:9" x14ac:dyDescent="0.25">
      <c r="A209">
        <v>208</v>
      </c>
      <c r="F209">
        <v>208.042216</v>
      </c>
      <c r="G209">
        <v>10.331598</v>
      </c>
      <c r="H209">
        <v>206.32308799999998</v>
      </c>
      <c r="I209">
        <v>6.0105149999999998</v>
      </c>
    </row>
    <row r="210" spans="1:9" x14ac:dyDescent="0.25">
      <c r="A210">
        <v>209</v>
      </c>
      <c r="F210">
        <v>208.01999899999998</v>
      </c>
      <c r="G210">
        <v>10.30165</v>
      </c>
      <c r="H210">
        <v>206.29845299999999</v>
      </c>
      <c r="I210">
        <v>5.963247</v>
      </c>
    </row>
    <row r="211" spans="1:9" x14ac:dyDescent="0.25">
      <c r="A211">
        <v>210</v>
      </c>
      <c r="F211">
        <v>207.99711500000001</v>
      </c>
      <c r="G211">
        <v>10.29768</v>
      </c>
      <c r="H211">
        <v>206.31577200000001</v>
      </c>
      <c r="I211">
        <v>5.9950520000000003</v>
      </c>
    </row>
    <row r="212" spans="1:9" x14ac:dyDescent="0.25">
      <c r="A212">
        <v>211</v>
      </c>
      <c r="F212">
        <v>208.00612899999999</v>
      </c>
      <c r="G212">
        <v>10.296804</v>
      </c>
      <c r="H212">
        <v>206.30623900000001</v>
      </c>
      <c r="I212">
        <v>5.9955160000000003</v>
      </c>
    </row>
    <row r="213" spans="1:9" x14ac:dyDescent="0.25">
      <c r="A213">
        <v>212</v>
      </c>
      <c r="F213">
        <v>208.06303700000001</v>
      </c>
      <c r="G213">
        <v>10.277938000000001</v>
      </c>
      <c r="H213">
        <v>206.32298900000001</v>
      </c>
      <c r="I213">
        <v>6.0165470000000001</v>
      </c>
    </row>
    <row r="214" spans="1:9" x14ac:dyDescent="0.25">
      <c r="A214">
        <v>213</v>
      </c>
      <c r="D214">
        <v>220.73963900000001</v>
      </c>
      <c r="E214">
        <v>8.3265980000000006</v>
      </c>
      <c r="F214">
        <v>208.02917300000001</v>
      </c>
      <c r="G214">
        <v>10.317731999999999</v>
      </c>
      <c r="H214">
        <v>206.35597899999999</v>
      </c>
      <c r="I214">
        <v>6.0762890000000001</v>
      </c>
    </row>
    <row r="215" spans="1:9" x14ac:dyDescent="0.25">
      <c r="A215">
        <v>214</v>
      </c>
      <c r="D215">
        <v>220.73963900000001</v>
      </c>
      <c r="E215">
        <v>8.3265980000000006</v>
      </c>
      <c r="F215">
        <v>208.07495</v>
      </c>
      <c r="G215">
        <v>10.277887</v>
      </c>
      <c r="H215">
        <v>206.31226599999999</v>
      </c>
      <c r="I215">
        <v>6.0709280000000003</v>
      </c>
    </row>
    <row r="216" spans="1:9" x14ac:dyDescent="0.25">
      <c r="A216">
        <v>215</v>
      </c>
      <c r="D216">
        <v>220.73963900000001</v>
      </c>
      <c r="E216">
        <v>8.3265980000000006</v>
      </c>
      <c r="F216">
        <v>208.058558</v>
      </c>
      <c r="G216">
        <v>10.282526000000001</v>
      </c>
      <c r="H216">
        <v>206.26077100000001</v>
      </c>
      <c r="I216">
        <v>5.950825</v>
      </c>
    </row>
    <row r="217" spans="1:9" x14ac:dyDescent="0.25">
      <c r="A217">
        <v>216</v>
      </c>
      <c r="D217">
        <v>220.73963900000001</v>
      </c>
      <c r="E217">
        <v>8.3265980000000006</v>
      </c>
      <c r="F217">
        <v>208.07438100000002</v>
      </c>
      <c r="G217">
        <v>10.318607999999999</v>
      </c>
    </row>
    <row r="218" spans="1:9" x14ac:dyDescent="0.25">
      <c r="A218">
        <v>217</v>
      </c>
      <c r="D218">
        <v>220.73963900000001</v>
      </c>
      <c r="E218">
        <v>8.3265980000000006</v>
      </c>
      <c r="F218">
        <v>207.92515399999999</v>
      </c>
      <c r="G218">
        <v>10.312423000000001</v>
      </c>
    </row>
    <row r="219" spans="1:9" x14ac:dyDescent="0.25">
      <c r="A219">
        <v>218</v>
      </c>
      <c r="D219">
        <v>220.73963900000001</v>
      </c>
      <c r="E219">
        <v>8.3265980000000006</v>
      </c>
      <c r="F219">
        <v>207.92515399999999</v>
      </c>
      <c r="G219">
        <v>10.312423000000001</v>
      </c>
    </row>
    <row r="220" spans="1:9" x14ac:dyDescent="0.25">
      <c r="A220">
        <v>219</v>
      </c>
      <c r="D220">
        <v>220.73963900000001</v>
      </c>
      <c r="E220">
        <v>8.3265980000000006</v>
      </c>
    </row>
    <row r="221" spans="1:9" x14ac:dyDescent="0.25">
      <c r="A221">
        <v>220</v>
      </c>
      <c r="D221">
        <v>220.73963900000001</v>
      </c>
      <c r="E221">
        <v>8.3265980000000006</v>
      </c>
    </row>
    <row r="222" spans="1:9" x14ac:dyDescent="0.25">
      <c r="A222">
        <v>221</v>
      </c>
      <c r="D222">
        <v>220.73963900000001</v>
      </c>
      <c r="E222">
        <v>8.3265980000000006</v>
      </c>
    </row>
    <row r="223" spans="1:9" x14ac:dyDescent="0.25">
      <c r="A223">
        <v>222</v>
      </c>
      <c r="D223">
        <v>220.73963900000001</v>
      </c>
      <c r="E223">
        <v>8.3265980000000006</v>
      </c>
    </row>
    <row r="224" spans="1:9" x14ac:dyDescent="0.25">
      <c r="A224">
        <v>223</v>
      </c>
      <c r="B224">
        <v>228.00917699999999</v>
      </c>
      <c r="C224">
        <v>9.9371650000000002</v>
      </c>
      <c r="D224">
        <v>220.73963900000001</v>
      </c>
      <c r="E224">
        <v>8.3265980000000006</v>
      </c>
    </row>
    <row r="225" spans="1:9" x14ac:dyDescent="0.25">
      <c r="A225">
        <v>224</v>
      </c>
      <c r="B225">
        <v>227.967063</v>
      </c>
      <c r="C225">
        <v>9.9663400000000006</v>
      </c>
      <c r="D225">
        <v>220.73963900000001</v>
      </c>
      <c r="E225">
        <v>8.3265980000000006</v>
      </c>
    </row>
    <row r="226" spans="1:9" x14ac:dyDescent="0.25">
      <c r="A226">
        <v>225</v>
      </c>
      <c r="B226">
        <v>227.95932999999999</v>
      </c>
      <c r="C226">
        <v>9.9389690000000002</v>
      </c>
    </row>
    <row r="227" spans="1:9" x14ac:dyDescent="0.25">
      <c r="A227">
        <v>226</v>
      </c>
      <c r="B227">
        <v>228.00005200000001</v>
      </c>
      <c r="C227">
        <v>9.9303089999999994</v>
      </c>
    </row>
    <row r="228" spans="1:9" x14ac:dyDescent="0.25">
      <c r="A228">
        <v>227</v>
      </c>
      <c r="B228">
        <v>228.00201100000001</v>
      </c>
      <c r="C228">
        <v>9.9071130000000007</v>
      </c>
    </row>
    <row r="229" spans="1:9" x14ac:dyDescent="0.25">
      <c r="A229">
        <v>228</v>
      </c>
      <c r="B229">
        <v>227.975413</v>
      </c>
      <c r="C229">
        <v>9.9427330000000005</v>
      </c>
    </row>
    <row r="230" spans="1:9" x14ac:dyDescent="0.25">
      <c r="A230">
        <v>229</v>
      </c>
      <c r="B230">
        <v>227.95587799999998</v>
      </c>
      <c r="C230">
        <v>9.9917529999999992</v>
      </c>
      <c r="H230">
        <v>224.904383</v>
      </c>
      <c r="I230">
        <v>7.1195360000000001</v>
      </c>
    </row>
    <row r="231" spans="1:9" x14ac:dyDescent="0.25">
      <c r="A231">
        <v>230</v>
      </c>
      <c r="B231">
        <v>227.929124</v>
      </c>
      <c r="C231">
        <v>9.9730419999999995</v>
      </c>
      <c r="H231">
        <v>225.02969099999999</v>
      </c>
      <c r="I231">
        <v>7.0793809999999997</v>
      </c>
    </row>
    <row r="232" spans="1:9" x14ac:dyDescent="0.25">
      <c r="A232">
        <v>231</v>
      </c>
      <c r="B232">
        <v>227.98510199999998</v>
      </c>
      <c r="C232">
        <v>9.9744329999999994</v>
      </c>
      <c r="H232">
        <v>225.033661</v>
      </c>
      <c r="I232">
        <v>7.1743300000000003</v>
      </c>
    </row>
    <row r="233" spans="1:9" x14ac:dyDescent="0.25">
      <c r="A233">
        <v>232</v>
      </c>
      <c r="B233">
        <v>228.008557</v>
      </c>
      <c r="C233">
        <v>9.9463410000000003</v>
      </c>
      <c r="H233">
        <v>225.03221600000001</v>
      </c>
      <c r="I233">
        <v>7.158093</v>
      </c>
    </row>
    <row r="234" spans="1:9" x14ac:dyDescent="0.25">
      <c r="A234">
        <v>233</v>
      </c>
      <c r="B234">
        <v>228.00917699999999</v>
      </c>
      <c r="C234">
        <v>9.9371650000000002</v>
      </c>
      <c r="H234">
        <v>224.94314499999999</v>
      </c>
      <c r="I234">
        <v>7.1503610000000002</v>
      </c>
    </row>
    <row r="235" spans="1:9" x14ac:dyDescent="0.25">
      <c r="A235">
        <v>234</v>
      </c>
      <c r="F235">
        <v>229.01804200000001</v>
      </c>
      <c r="G235">
        <v>11.071289</v>
      </c>
      <c r="H235">
        <v>224.902784</v>
      </c>
      <c r="I235">
        <v>7.1271139999999997</v>
      </c>
    </row>
    <row r="236" spans="1:9" x14ac:dyDescent="0.25">
      <c r="A236">
        <v>235</v>
      </c>
      <c r="F236">
        <v>228.987166</v>
      </c>
      <c r="G236">
        <v>11.026546</v>
      </c>
      <c r="H236">
        <v>224.88876300000001</v>
      </c>
      <c r="I236">
        <v>7.1182990000000004</v>
      </c>
    </row>
    <row r="237" spans="1:9" x14ac:dyDescent="0.25">
      <c r="A237">
        <v>236</v>
      </c>
      <c r="F237">
        <v>229.01752500000001</v>
      </c>
      <c r="G237">
        <v>11.003247</v>
      </c>
      <c r="H237">
        <v>224.91335000000001</v>
      </c>
      <c r="I237">
        <v>7.0672170000000003</v>
      </c>
    </row>
    <row r="238" spans="1:9" x14ac:dyDescent="0.25">
      <c r="A238">
        <v>237</v>
      </c>
      <c r="F238">
        <v>229.015672</v>
      </c>
      <c r="G238">
        <v>10.982371000000001</v>
      </c>
      <c r="H238">
        <v>224.89953600000001</v>
      </c>
      <c r="I238">
        <v>7.0303089999999999</v>
      </c>
    </row>
    <row r="239" spans="1:9" x14ac:dyDescent="0.25">
      <c r="A239">
        <v>238</v>
      </c>
      <c r="F239">
        <v>229.01634100000001</v>
      </c>
      <c r="G239">
        <v>11.016753</v>
      </c>
      <c r="H239">
        <v>224.83268000000001</v>
      </c>
      <c r="I239">
        <v>7.0433510000000004</v>
      </c>
    </row>
    <row r="240" spans="1:9" x14ac:dyDescent="0.25">
      <c r="A240">
        <v>239</v>
      </c>
      <c r="D240">
        <v>242.285876</v>
      </c>
      <c r="E240">
        <v>7.9497429999999998</v>
      </c>
      <c r="F240">
        <v>228.99958900000001</v>
      </c>
      <c r="G240">
        <v>11.082578</v>
      </c>
      <c r="H240">
        <v>224.904383</v>
      </c>
      <c r="I240">
        <v>7.1195360000000001</v>
      </c>
    </row>
    <row r="241" spans="1:9" x14ac:dyDescent="0.25">
      <c r="A241">
        <v>240</v>
      </c>
      <c r="D241">
        <v>242.28799100000001</v>
      </c>
      <c r="E241">
        <v>7.9702580000000003</v>
      </c>
      <c r="F241">
        <v>228.991805</v>
      </c>
      <c r="G241">
        <v>11.089897000000001</v>
      </c>
      <c r="H241">
        <v>224.904383</v>
      </c>
      <c r="I241">
        <v>7.1195360000000001</v>
      </c>
    </row>
    <row r="242" spans="1:9" x14ac:dyDescent="0.25">
      <c r="A242">
        <v>241</v>
      </c>
      <c r="D242">
        <v>242.30515600000001</v>
      </c>
      <c r="E242">
        <v>7.9331969999999998</v>
      </c>
      <c r="F242">
        <v>228.96587600000001</v>
      </c>
      <c r="G242">
        <v>11.161856</v>
      </c>
      <c r="H242">
        <v>224.904383</v>
      </c>
      <c r="I242">
        <v>7.1195360000000001</v>
      </c>
    </row>
    <row r="243" spans="1:9" x14ac:dyDescent="0.25">
      <c r="A243">
        <v>242</v>
      </c>
      <c r="D243">
        <v>242.31396899999999</v>
      </c>
      <c r="E243">
        <v>7.9248969999999996</v>
      </c>
      <c r="F243">
        <v>228.98381499999999</v>
      </c>
      <c r="G243">
        <v>11.131494999999999</v>
      </c>
      <c r="H243">
        <v>224.904383</v>
      </c>
      <c r="I243">
        <v>7.1195360000000001</v>
      </c>
    </row>
    <row r="244" spans="1:9" x14ac:dyDescent="0.25">
      <c r="A244">
        <v>243</v>
      </c>
      <c r="D244">
        <v>242.280877</v>
      </c>
      <c r="E244">
        <v>7.9629890000000003</v>
      </c>
      <c r="F244">
        <v>228.95938200000001</v>
      </c>
      <c r="G244">
        <v>11.179536000000001</v>
      </c>
    </row>
    <row r="245" spans="1:9" x14ac:dyDescent="0.25">
      <c r="A245">
        <v>244</v>
      </c>
      <c r="D245">
        <v>242.26123699999999</v>
      </c>
      <c r="E245">
        <v>7.9421650000000001</v>
      </c>
      <c r="F245">
        <v>229.01804200000001</v>
      </c>
      <c r="G245">
        <v>11.071289</v>
      </c>
    </row>
    <row r="246" spans="1:9" x14ac:dyDescent="0.25">
      <c r="A246">
        <v>245</v>
      </c>
      <c r="D246">
        <v>242.254639</v>
      </c>
      <c r="E246">
        <v>7.9472170000000002</v>
      </c>
      <c r="F246">
        <v>229.01804200000001</v>
      </c>
      <c r="G246">
        <v>11.071289</v>
      </c>
    </row>
    <row r="247" spans="1:9" x14ac:dyDescent="0.25">
      <c r="A247">
        <v>246</v>
      </c>
      <c r="D247">
        <v>242.27479199999999</v>
      </c>
      <c r="E247">
        <v>7.9530419999999999</v>
      </c>
      <c r="F247">
        <v>229.01804200000001</v>
      </c>
      <c r="G247">
        <v>11.071289</v>
      </c>
    </row>
    <row r="248" spans="1:9" x14ac:dyDescent="0.25">
      <c r="A248">
        <v>247</v>
      </c>
      <c r="D248">
        <v>242.281136</v>
      </c>
      <c r="E248">
        <v>7.9309279999999998</v>
      </c>
      <c r="F248">
        <v>229.01804200000001</v>
      </c>
      <c r="G248">
        <v>11.071289</v>
      </c>
    </row>
    <row r="249" spans="1:9" x14ac:dyDescent="0.25">
      <c r="A249">
        <v>248</v>
      </c>
      <c r="D249">
        <v>242.25886800000001</v>
      </c>
      <c r="E249">
        <v>7.9475259999999999</v>
      </c>
    </row>
    <row r="250" spans="1:9" x14ac:dyDescent="0.25">
      <c r="A250">
        <v>249</v>
      </c>
      <c r="D250">
        <v>242.26324700000001</v>
      </c>
      <c r="E250">
        <v>7.9709789999999998</v>
      </c>
    </row>
    <row r="251" spans="1:9" x14ac:dyDescent="0.25">
      <c r="A251">
        <v>250</v>
      </c>
      <c r="D251">
        <v>242.283559</v>
      </c>
      <c r="E251">
        <v>7.9973710000000002</v>
      </c>
    </row>
    <row r="252" spans="1:9" x14ac:dyDescent="0.25">
      <c r="A252">
        <v>251</v>
      </c>
      <c r="B252">
        <v>250.50933000000001</v>
      </c>
      <c r="C252">
        <v>9.8981949999999994</v>
      </c>
      <c r="D252">
        <v>242.287474</v>
      </c>
      <c r="E252">
        <v>7.9163920000000001</v>
      </c>
    </row>
    <row r="253" spans="1:9" x14ac:dyDescent="0.25">
      <c r="A253">
        <v>252</v>
      </c>
      <c r="B253">
        <v>250.497885</v>
      </c>
      <c r="C253">
        <v>9.9152579999999997</v>
      </c>
      <c r="D253">
        <v>242.29742300000001</v>
      </c>
      <c r="E253">
        <v>7.9005669999999997</v>
      </c>
    </row>
    <row r="254" spans="1:9" x14ac:dyDescent="0.25">
      <c r="A254">
        <v>253</v>
      </c>
      <c r="B254">
        <v>250.50536199999999</v>
      </c>
      <c r="C254">
        <v>9.9156700000000004</v>
      </c>
      <c r="D254">
        <v>242.285876</v>
      </c>
      <c r="E254">
        <v>7.9497429999999998</v>
      </c>
    </row>
    <row r="255" spans="1:9" x14ac:dyDescent="0.25">
      <c r="A255">
        <v>254</v>
      </c>
      <c r="B255">
        <v>250.53649799999999</v>
      </c>
      <c r="C255">
        <v>9.9031950000000002</v>
      </c>
    </row>
    <row r="256" spans="1:9" x14ac:dyDescent="0.25">
      <c r="A256">
        <v>255</v>
      </c>
      <c r="B256">
        <v>250.531443</v>
      </c>
      <c r="C256">
        <v>9.8995359999999994</v>
      </c>
    </row>
    <row r="257" spans="1:9" x14ac:dyDescent="0.25">
      <c r="A257">
        <v>256</v>
      </c>
      <c r="B257">
        <v>250.52257800000001</v>
      </c>
      <c r="C257">
        <v>9.8976799999999994</v>
      </c>
    </row>
    <row r="258" spans="1:9" x14ac:dyDescent="0.25">
      <c r="A258">
        <v>257</v>
      </c>
      <c r="B258">
        <v>250.49623800000001</v>
      </c>
      <c r="C258">
        <v>9.8667529999999992</v>
      </c>
      <c r="H258">
        <v>245.77273400000001</v>
      </c>
      <c r="I258">
        <v>6.2840720000000001</v>
      </c>
    </row>
    <row r="259" spans="1:9" x14ac:dyDescent="0.25">
      <c r="A259">
        <v>258</v>
      </c>
      <c r="B259">
        <v>250.474639</v>
      </c>
      <c r="C259">
        <v>9.9051550000000006</v>
      </c>
      <c r="H259">
        <v>245.753455</v>
      </c>
      <c r="I259">
        <v>6.3371649999999997</v>
      </c>
    </row>
    <row r="260" spans="1:9" x14ac:dyDescent="0.25">
      <c r="A260">
        <v>259</v>
      </c>
      <c r="B260">
        <v>250.49381499999998</v>
      </c>
      <c r="C260">
        <v>9.9128349999999994</v>
      </c>
      <c r="H260">
        <v>245.73195899999999</v>
      </c>
      <c r="I260">
        <v>6.3930930000000004</v>
      </c>
    </row>
    <row r="261" spans="1:9" x14ac:dyDescent="0.25">
      <c r="A261">
        <v>260</v>
      </c>
      <c r="B261">
        <v>250.50891799999999</v>
      </c>
      <c r="C261">
        <v>9.8994330000000001</v>
      </c>
      <c r="H261">
        <v>245.77067099999999</v>
      </c>
      <c r="I261">
        <v>6.3546389999999997</v>
      </c>
    </row>
    <row r="262" spans="1:9" x14ac:dyDescent="0.25">
      <c r="A262">
        <v>261</v>
      </c>
      <c r="B262">
        <v>250.522784</v>
      </c>
      <c r="C262">
        <v>9.8946909999999999</v>
      </c>
      <c r="H262">
        <v>245.758197</v>
      </c>
      <c r="I262">
        <v>6.3730929999999999</v>
      </c>
    </row>
    <row r="263" spans="1:9" x14ac:dyDescent="0.25">
      <c r="A263">
        <v>262</v>
      </c>
      <c r="B263">
        <v>250.43752899999998</v>
      </c>
      <c r="C263">
        <v>9.8683510000000005</v>
      </c>
      <c r="H263">
        <v>245.762629</v>
      </c>
      <c r="I263">
        <v>6.3326289999999998</v>
      </c>
    </row>
    <row r="264" spans="1:9" x14ac:dyDescent="0.25">
      <c r="A264">
        <v>263</v>
      </c>
      <c r="B264">
        <v>250.50933000000001</v>
      </c>
      <c r="C264">
        <v>9.8981949999999994</v>
      </c>
      <c r="H264">
        <v>245.75098299999999</v>
      </c>
      <c r="I264">
        <v>6.3271139999999999</v>
      </c>
    </row>
    <row r="265" spans="1:9" x14ac:dyDescent="0.25">
      <c r="A265">
        <v>264</v>
      </c>
      <c r="B265">
        <v>250.50933000000001</v>
      </c>
      <c r="C265">
        <v>9.8981949999999994</v>
      </c>
      <c r="F265">
        <v>250.718299</v>
      </c>
      <c r="G265">
        <v>10.856236000000001</v>
      </c>
      <c r="H265">
        <v>245.70902100000001</v>
      </c>
      <c r="I265">
        <v>6.3476290000000004</v>
      </c>
    </row>
    <row r="266" spans="1:9" x14ac:dyDescent="0.25">
      <c r="A266">
        <v>265</v>
      </c>
      <c r="F266">
        <v>250.73319499999999</v>
      </c>
      <c r="G266">
        <v>10.853607999999999</v>
      </c>
      <c r="H266">
        <v>245.700827</v>
      </c>
      <c r="I266">
        <v>6.3666499999999999</v>
      </c>
    </row>
    <row r="267" spans="1:9" x14ac:dyDescent="0.25">
      <c r="A267">
        <v>266</v>
      </c>
      <c r="F267">
        <v>250.74432999999999</v>
      </c>
      <c r="G267">
        <v>10.813814000000001</v>
      </c>
      <c r="H267">
        <v>245.686599</v>
      </c>
      <c r="I267">
        <v>6.3681450000000002</v>
      </c>
    </row>
    <row r="268" spans="1:9" x14ac:dyDescent="0.25">
      <c r="A268">
        <v>267</v>
      </c>
      <c r="D268">
        <v>262.78881699999999</v>
      </c>
      <c r="E268">
        <v>7.811134</v>
      </c>
      <c r="F268">
        <v>250.69840099999999</v>
      </c>
      <c r="G268">
        <v>10.826959</v>
      </c>
      <c r="H268">
        <v>245.739745</v>
      </c>
      <c r="I268">
        <v>6.3341760000000003</v>
      </c>
    </row>
    <row r="269" spans="1:9" x14ac:dyDescent="0.25">
      <c r="A269">
        <v>268</v>
      </c>
      <c r="D269">
        <v>262.85933199999999</v>
      </c>
      <c r="E269">
        <v>7.7909280000000001</v>
      </c>
      <c r="F269">
        <v>250.677165</v>
      </c>
      <c r="G269">
        <v>10.827114</v>
      </c>
      <c r="H269">
        <v>245.77567199999999</v>
      </c>
      <c r="I269">
        <v>6.3367519999999997</v>
      </c>
    </row>
    <row r="270" spans="1:9" x14ac:dyDescent="0.25">
      <c r="A270">
        <v>269</v>
      </c>
      <c r="D270">
        <v>262.80185599999999</v>
      </c>
      <c r="E270">
        <v>7.8098450000000001</v>
      </c>
      <c r="F270">
        <v>250.65994899999998</v>
      </c>
      <c r="G270">
        <v>10.841907000000001</v>
      </c>
      <c r="H270">
        <v>245.749537</v>
      </c>
      <c r="I270">
        <v>6.4006189999999998</v>
      </c>
    </row>
    <row r="271" spans="1:9" x14ac:dyDescent="0.25">
      <c r="A271">
        <v>270</v>
      </c>
      <c r="D271">
        <v>262.79567199999997</v>
      </c>
      <c r="E271">
        <v>7.8581960000000004</v>
      </c>
      <c r="F271">
        <v>250.66010599999998</v>
      </c>
      <c r="G271">
        <v>10.825153999999999</v>
      </c>
      <c r="H271">
        <v>245.68386699999999</v>
      </c>
      <c r="I271">
        <v>6.3483510000000001</v>
      </c>
    </row>
    <row r="272" spans="1:9" x14ac:dyDescent="0.25">
      <c r="A272">
        <v>271</v>
      </c>
      <c r="D272">
        <v>262.78154999999998</v>
      </c>
      <c r="E272">
        <v>7.83134</v>
      </c>
      <c r="F272">
        <v>250.688762</v>
      </c>
      <c r="G272">
        <v>10.840774</v>
      </c>
      <c r="H272">
        <v>245.77273400000001</v>
      </c>
      <c r="I272">
        <v>6.2840720000000001</v>
      </c>
    </row>
    <row r="273" spans="1:7" x14ac:dyDescent="0.25">
      <c r="A273">
        <v>272</v>
      </c>
      <c r="D273">
        <v>262.81582500000002</v>
      </c>
      <c r="E273">
        <v>7.8387630000000001</v>
      </c>
      <c r="F273">
        <v>250.71123800000001</v>
      </c>
      <c r="G273">
        <v>10.866186000000001</v>
      </c>
    </row>
    <row r="274" spans="1:7" x14ac:dyDescent="0.25">
      <c r="A274">
        <v>273</v>
      </c>
      <c r="D274">
        <v>262.81984599999998</v>
      </c>
      <c r="E274">
        <v>7.8061860000000003</v>
      </c>
      <c r="F274">
        <v>250.71309199999999</v>
      </c>
      <c r="G274">
        <v>10.87799</v>
      </c>
    </row>
    <row r="275" spans="1:7" x14ac:dyDescent="0.25">
      <c r="A275">
        <v>274</v>
      </c>
      <c r="D275">
        <v>262.76330100000001</v>
      </c>
      <c r="E275">
        <v>7.7336600000000004</v>
      </c>
      <c r="F275">
        <v>250.720721</v>
      </c>
      <c r="G275">
        <v>10.879277999999999</v>
      </c>
    </row>
    <row r="276" spans="1:7" x14ac:dyDescent="0.25">
      <c r="A276">
        <v>275</v>
      </c>
      <c r="D276">
        <v>262.83304099999998</v>
      </c>
      <c r="E276">
        <v>7.8034530000000002</v>
      </c>
      <c r="F276">
        <v>250.76231999999999</v>
      </c>
      <c r="G276">
        <v>10.891341000000001</v>
      </c>
    </row>
    <row r="277" spans="1:7" x14ac:dyDescent="0.25">
      <c r="A277">
        <v>276</v>
      </c>
      <c r="D277">
        <v>262.83412399999997</v>
      </c>
      <c r="E277">
        <v>7.7850520000000003</v>
      </c>
      <c r="F277">
        <v>250.748042</v>
      </c>
      <c r="G277">
        <v>10.882009999999999</v>
      </c>
    </row>
    <row r="278" spans="1:7" x14ac:dyDescent="0.25">
      <c r="A278">
        <v>277</v>
      </c>
      <c r="D278">
        <v>262.84902099999999</v>
      </c>
      <c r="E278">
        <v>7.8192779999999997</v>
      </c>
      <c r="F278">
        <v>250.752219</v>
      </c>
      <c r="G278">
        <v>10.864691000000001</v>
      </c>
    </row>
    <row r="279" spans="1:7" x14ac:dyDescent="0.25">
      <c r="A279">
        <v>278</v>
      </c>
      <c r="D279">
        <v>262.81324999999998</v>
      </c>
      <c r="E279">
        <v>7.7967009999999997</v>
      </c>
      <c r="F279">
        <v>250.774485</v>
      </c>
      <c r="G279">
        <v>10.868402</v>
      </c>
    </row>
    <row r="280" spans="1:7" x14ac:dyDescent="0.25">
      <c r="A280">
        <v>279</v>
      </c>
      <c r="D280">
        <v>262.82525900000002</v>
      </c>
      <c r="E280">
        <v>7.7878869999999996</v>
      </c>
      <c r="F280">
        <v>250.70123899999999</v>
      </c>
      <c r="G280">
        <v>10.865413</v>
      </c>
    </row>
    <row r="281" spans="1:7" x14ac:dyDescent="0.25">
      <c r="A281">
        <v>280</v>
      </c>
      <c r="D281">
        <v>262.861132</v>
      </c>
      <c r="E281">
        <v>7.7497939999999996</v>
      </c>
      <c r="F281">
        <v>250.70526000000001</v>
      </c>
      <c r="G281">
        <v>10.887217</v>
      </c>
    </row>
    <row r="282" spans="1:7" x14ac:dyDescent="0.25">
      <c r="A282">
        <v>281</v>
      </c>
      <c r="B282">
        <v>269.53536100000002</v>
      </c>
      <c r="C282">
        <v>8.8791239999999991</v>
      </c>
      <c r="D282">
        <v>262.85334999999998</v>
      </c>
      <c r="E282">
        <v>7.7342269999999997</v>
      </c>
      <c r="F282">
        <v>250.718299</v>
      </c>
      <c r="G282">
        <v>10.856236000000001</v>
      </c>
    </row>
    <row r="283" spans="1:7" x14ac:dyDescent="0.25">
      <c r="A283">
        <v>282</v>
      </c>
      <c r="B283">
        <v>269.86649599999998</v>
      </c>
      <c r="C283">
        <v>8.6607730000000007</v>
      </c>
      <c r="D283">
        <v>262.84644600000001</v>
      </c>
      <c r="E283">
        <v>7.7583500000000001</v>
      </c>
      <c r="F283">
        <v>250.718299</v>
      </c>
      <c r="G283">
        <v>10.856236000000001</v>
      </c>
    </row>
    <row r="284" spans="1:7" x14ac:dyDescent="0.25">
      <c r="A284">
        <v>283</v>
      </c>
      <c r="B284">
        <v>269.95989900000001</v>
      </c>
      <c r="C284">
        <v>8.6729900000000004</v>
      </c>
      <c r="D284">
        <v>262.84448500000002</v>
      </c>
      <c r="E284">
        <v>7.7506180000000002</v>
      </c>
    </row>
    <row r="285" spans="1:7" x14ac:dyDescent="0.25">
      <c r="A285">
        <v>284</v>
      </c>
      <c r="B285">
        <v>269.93227300000001</v>
      </c>
      <c r="C285">
        <v>8.6984010000000005</v>
      </c>
      <c r="D285">
        <v>262.877475</v>
      </c>
      <c r="E285">
        <v>7.8040719999999997</v>
      </c>
    </row>
    <row r="286" spans="1:7" x14ac:dyDescent="0.25">
      <c r="A286">
        <v>285</v>
      </c>
      <c r="B286">
        <v>269.95252499999998</v>
      </c>
      <c r="C286">
        <v>8.6947939999999999</v>
      </c>
      <c r="D286">
        <v>262.78881699999999</v>
      </c>
      <c r="E286">
        <v>7.811134</v>
      </c>
    </row>
    <row r="287" spans="1:7" x14ac:dyDescent="0.25">
      <c r="A287">
        <v>286</v>
      </c>
      <c r="B287">
        <v>269.92526099999998</v>
      </c>
      <c r="C287">
        <v>8.6969589999999997</v>
      </c>
      <c r="D287">
        <v>262.78881699999999</v>
      </c>
      <c r="E287">
        <v>7.811134</v>
      </c>
    </row>
    <row r="288" spans="1:7" x14ac:dyDescent="0.25">
      <c r="A288">
        <v>287</v>
      </c>
      <c r="B288">
        <v>269.93263100000001</v>
      </c>
      <c r="C288">
        <v>8.6845870000000005</v>
      </c>
    </row>
    <row r="289" spans="1:11" x14ac:dyDescent="0.25">
      <c r="A289">
        <v>288</v>
      </c>
      <c r="B289">
        <v>269.86649599999998</v>
      </c>
      <c r="C289">
        <v>8.6607730000000007</v>
      </c>
      <c r="H289">
        <v>263.33412399999997</v>
      </c>
      <c r="I289">
        <v>6.4334020000000001</v>
      </c>
    </row>
    <row r="290" spans="1:11" x14ac:dyDescent="0.25">
      <c r="A290">
        <v>289</v>
      </c>
      <c r="B290">
        <v>269.87675400000001</v>
      </c>
      <c r="C290">
        <v>8.667681</v>
      </c>
      <c r="H290">
        <v>263.33412399999997</v>
      </c>
      <c r="I290">
        <v>6.4334020000000001</v>
      </c>
      <c r="J290">
        <v>235.831185</v>
      </c>
      <c r="K290">
        <v>14.390051</v>
      </c>
    </row>
    <row r="291" spans="1:11" x14ac:dyDescent="0.25">
      <c r="A291">
        <v>290</v>
      </c>
    </row>
    <row r="292" spans="1:11" x14ac:dyDescent="0.25">
      <c r="A292">
        <v>291</v>
      </c>
    </row>
    <row r="293" spans="1:11" x14ac:dyDescent="0.25">
      <c r="A293">
        <v>292</v>
      </c>
    </row>
    <row r="294" spans="1:11" x14ac:dyDescent="0.25">
      <c r="A294">
        <v>293</v>
      </c>
    </row>
    <row r="295" spans="1:11" x14ac:dyDescent="0.25">
      <c r="A295">
        <v>294</v>
      </c>
    </row>
    <row r="296" spans="1:11" x14ac:dyDescent="0.25">
      <c r="A296">
        <v>295</v>
      </c>
    </row>
    <row r="297" spans="1:11" x14ac:dyDescent="0.25">
      <c r="A297">
        <v>296</v>
      </c>
    </row>
    <row r="298" spans="1:11" x14ac:dyDescent="0.25">
      <c r="A298">
        <v>297</v>
      </c>
    </row>
    <row r="299" spans="1:11" x14ac:dyDescent="0.25">
      <c r="A299">
        <v>298</v>
      </c>
    </row>
    <row r="300" spans="1:11" x14ac:dyDescent="0.25">
      <c r="A300">
        <v>299</v>
      </c>
    </row>
    <row r="301" spans="1:11" x14ac:dyDescent="0.25">
      <c r="A301">
        <v>300</v>
      </c>
    </row>
    <row r="302" spans="1:11" x14ac:dyDescent="0.25">
      <c r="A302">
        <v>301</v>
      </c>
    </row>
    <row r="303" spans="1:11" x14ac:dyDescent="0.25">
      <c r="A303">
        <v>302</v>
      </c>
    </row>
    <row r="304" spans="1:1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1" x14ac:dyDescent="0.25">
      <c r="A321">
        <v>320</v>
      </c>
    </row>
    <row r="322" spans="1:11" x14ac:dyDescent="0.25">
      <c r="A322">
        <v>321</v>
      </c>
    </row>
    <row r="323" spans="1:11" x14ac:dyDescent="0.25">
      <c r="A323">
        <v>322</v>
      </c>
      <c r="J323">
        <v>236.003094</v>
      </c>
      <c r="K323">
        <v>14.390051</v>
      </c>
    </row>
    <row r="324" spans="1:11" x14ac:dyDescent="0.25">
      <c r="A324">
        <v>323</v>
      </c>
      <c r="F324">
        <v>244.26551699999999</v>
      </c>
      <c r="G324">
        <v>7.3808759999999998</v>
      </c>
    </row>
    <row r="325" spans="1:11" x14ac:dyDescent="0.25">
      <c r="A325">
        <v>324</v>
      </c>
      <c r="F325">
        <v>244.23365999999999</v>
      </c>
      <c r="G325">
        <v>7.4376810000000004</v>
      </c>
    </row>
    <row r="326" spans="1:11" x14ac:dyDescent="0.25">
      <c r="A326">
        <v>325</v>
      </c>
      <c r="F326">
        <v>244.190516</v>
      </c>
      <c r="G326">
        <v>7.4661340000000003</v>
      </c>
    </row>
    <row r="327" spans="1:11" x14ac:dyDescent="0.25">
      <c r="A327">
        <v>326</v>
      </c>
      <c r="D327">
        <v>232.023505</v>
      </c>
      <c r="E327">
        <v>7.7612889999999997</v>
      </c>
      <c r="F327">
        <v>244.243403</v>
      </c>
      <c r="G327">
        <v>7.4392269999999998</v>
      </c>
    </row>
    <row r="328" spans="1:11" x14ac:dyDescent="0.25">
      <c r="A328">
        <v>327</v>
      </c>
      <c r="D328">
        <v>232.05469199999999</v>
      </c>
      <c r="E328">
        <v>7.7477840000000002</v>
      </c>
      <c r="F328">
        <v>244.269023</v>
      </c>
      <c r="G328">
        <v>7.4086600000000002</v>
      </c>
    </row>
    <row r="329" spans="1:11" x14ac:dyDescent="0.25">
      <c r="A329">
        <v>328</v>
      </c>
      <c r="D329">
        <v>232.01773299999999</v>
      </c>
      <c r="E329">
        <v>7.796907</v>
      </c>
      <c r="F329">
        <v>244.258197</v>
      </c>
      <c r="G329">
        <v>7.3519589999999999</v>
      </c>
    </row>
    <row r="330" spans="1:11" x14ac:dyDescent="0.25">
      <c r="A330">
        <v>329</v>
      </c>
      <c r="D330">
        <v>232.00324699999999</v>
      </c>
      <c r="E330">
        <v>7.8203100000000001</v>
      </c>
      <c r="F330">
        <v>244.302268</v>
      </c>
      <c r="G330">
        <v>7.3935570000000004</v>
      </c>
    </row>
    <row r="331" spans="1:11" x14ac:dyDescent="0.25">
      <c r="A331">
        <v>330</v>
      </c>
      <c r="D331">
        <v>232.023505</v>
      </c>
      <c r="E331">
        <v>7.7612889999999997</v>
      </c>
      <c r="F331">
        <v>244.29531</v>
      </c>
      <c r="G331">
        <v>7.400309</v>
      </c>
    </row>
    <row r="332" spans="1:11" x14ac:dyDescent="0.25">
      <c r="A332">
        <v>331</v>
      </c>
      <c r="D332">
        <v>231.988608</v>
      </c>
      <c r="E332">
        <v>7.7670620000000001</v>
      </c>
      <c r="F332">
        <v>244.32169999999999</v>
      </c>
      <c r="G332">
        <v>7.4508760000000001</v>
      </c>
    </row>
    <row r="333" spans="1:11" x14ac:dyDescent="0.25">
      <c r="A333">
        <v>332</v>
      </c>
      <c r="D333">
        <v>232.02010200000001</v>
      </c>
      <c r="E333">
        <v>7.7850000000000001</v>
      </c>
      <c r="F333">
        <v>244.30103199999999</v>
      </c>
      <c r="G333">
        <v>7.4400519999999997</v>
      </c>
    </row>
    <row r="334" spans="1:11" x14ac:dyDescent="0.25">
      <c r="A334">
        <v>333</v>
      </c>
      <c r="D334">
        <v>231.98438099999998</v>
      </c>
      <c r="E334">
        <v>7.8118040000000004</v>
      </c>
      <c r="F334">
        <v>244.32995099999999</v>
      </c>
      <c r="G334">
        <v>7.4570100000000004</v>
      </c>
    </row>
    <row r="335" spans="1:11" x14ac:dyDescent="0.25">
      <c r="A335">
        <v>334</v>
      </c>
      <c r="D335">
        <v>231.98170199999998</v>
      </c>
      <c r="E335">
        <v>7.8304130000000001</v>
      </c>
      <c r="F335">
        <v>244.35092800000001</v>
      </c>
      <c r="G335">
        <v>7.4518560000000003</v>
      </c>
    </row>
    <row r="336" spans="1:11" x14ac:dyDescent="0.25">
      <c r="A336">
        <v>335</v>
      </c>
      <c r="D336">
        <v>231.97216499999999</v>
      </c>
      <c r="E336">
        <v>7.8059279999999998</v>
      </c>
      <c r="F336">
        <v>244.29227</v>
      </c>
      <c r="G336">
        <v>7.4685569999999997</v>
      </c>
    </row>
    <row r="337" spans="1:9" x14ac:dyDescent="0.25">
      <c r="A337">
        <v>336</v>
      </c>
      <c r="D337">
        <v>231.99814499999999</v>
      </c>
      <c r="E337">
        <v>7.7043809999999997</v>
      </c>
      <c r="F337">
        <v>244.26845399999999</v>
      </c>
      <c r="G337">
        <v>7.4837119999999997</v>
      </c>
    </row>
    <row r="338" spans="1:9" x14ac:dyDescent="0.25">
      <c r="A338">
        <v>337</v>
      </c>
      <c r="D338">
        <v>232.03922700000001</v>
      </c>
      <c r="E338">
        <v>7.7269069999999997</v>
      </c>
      <c r="F338">
        <v>244.23417499999999</v>
      </c>
      <c r="G338">
        <v>7.4363919999999997</v>
      </c>
    </row>
    <row r="339" spans="1:9" x14ac:dyDescent="0.25">
      <c r="A339">
        <v>338</v>
      </c>
      <c r="D339">
        <v>232.01927799999999</v>
      </c>
      <c r="E339">
        <v>7.7867009999999999</v>
      </c>
      <c r="F339">
        <v>244.159537</v>
      </c>
      <c r="G339">
        <v>7.4197420000000003</v>
      </c>
    </row>
    <row r="340" spans="1:9" x14ac:dyDescent="0.25">
      <c r="A340">
        <v>339</v>
      </c>
      <c r="D340">
        <v>232.011754</v>
      </c>
      <c r="E340">
        <v>7.7963399999999998</v>
      </c>
      <c r="F340">
        <v>244.26551699999999</v>
      </c>
      <c r="G340">
        <v>7.3808759999999998</v>
      </c>
    </row>
    <row r="341" spans="1:9" x14ac:dyDescent="0.25">
      <c r="A341">
        <v>340</v>
      </c>
      <c r="D341">
        <v>232.00345300000001</v>
      </c>
      <c r="E341">
        <v>7.7924740000000003</v>
      </c>
      <c r="F341">
        <v>244.26551699999999</v>
      </c>
      <c r="G341">
        <v>7.3808759999999998</v>
      </c>
    </row>
    <row r="342" spans="1:9" x14ac:dyDescent="0.25">
      <c r="A342">
        <v>341</v>
      </c>
      <c r="D342">
        <v>232.00628900000001</v>
      </c>
      <c r="E342">
        <v>7.789485</v>
      </c>
      <c r="F342">
        <v>244.26551699999999</v>
      </c>
      <c r="G342">
        <v>7.3808759999999998</v>
      </c>
    </row>
    <row r="343" spans="1:9" x14ac:dyDescent="0.25">
      <c r="A343">
        <v>342</v>
      </c>
      <c r="D343">
        <v>231.99598</v>
      </c>
      <c r="E343">
        <v>7.7792269999999997</v>
      </c>
      <c r="F343">
        <v>244.26551699999999</v>
      </c>
      <c r="G343">
        <v>7.3808759999999998</v>
      </c>
    </row>
    <row r="344" spans="1:9" x14ac:dyDescent="0.25">
      <c r="A344">
        <v>343</v>
      </c>
      <c r="D344">
        <v>232.06541099999998</v>
      </c>
      <c r="E344">
        <v>7.8225259999999999</v>
      </c>
      <c r="F344">
        <v>244.26551699999999</v>
      </c>
      <c r="G344">
        <v>7.3808759999999998</v>
      </c>
    </row>
    <row r="345" spans="1:9" x14ac:dyDescent="0.25">
      <c r="A345">
        <v>344</v>
      </c>
      <c r="D345">
        <v>232.08355800000001</v>
      </c>
      <c r="E345">
        <v>7.8887109999999998</v>
      </c>
      <c r="F345">
        <v>244.26551699999999</v>
      </c>
      <c r="G345">
        <v>7.3808759999999998</v>
      </c>
    </row>
    <row r="346" spans="1:9" x14ac:dyDescent="0.25">
      <c r="A346">
        <v>345</v>
      </c>
      <c r="D346">
        <v>232.12907300000001</v>
      </c>
      <c r="E346">
        <v>7.8807219999999996</v>
      </c>
      <c r="F346">
        <v>244.26551699999999</v>
      </c>
      <c r="G346">
        <v>7.3808759999999998</v>
      </c>
    </row>
    <row r="347" spans="1:9" x14ac:dyDescent="0.25">
      <c r="A347">
        <v>346</v>
      </c>
      <c r="D347">
        <v>232.023505</v>
      </c>
      <c r="E347">
        <v>7.7612889999999997</v>
      </c>
      <c r="H347">
        <v>232.95237</v>
      </c>
      <c r="I347">
        <v>9.4998459999999998</v>
      </c>
    </row>
    <row r="348" spans="1:9" x14ac:dyDescent="0.25">
      <c r="A348">
        <v>347</v>
      </c>
      <c r="D348">
        <v>232.023505</v>
      </c>
      <c r="E348">
        <v>7.7612889999999997</v>
      </c>
      <c r="H348">
        <v>232.87541300000001</v>
      </c>
      <c r="I348">
        <v>9.4411339999999999</v>
      </c>
    </row>
    <row r="349" spans="1:9" x14ac:dyDescent="0.25">
      <c r="A349">
        <v>348</v>
      </c>
      <c r="B349">
        <v>222.62417600000001</v>
      </c>
      <c r="C349">
        <v>7.057423</v>
      </c>
      <c r="H349">
        <v>232.86061899999999</v>
      </c>
      <c r="I349">
        <v>9.4984020000000005</v>
      </c>
    </row>
    <row r="350" spans="1:9" x14ac:dyDescent="0.25">
      <c r="A350">
        <v>349</v>
      </c>
      <c r="B350">
        <v>222.628094</v>
      </c>
      <c r="C350">
        <v>7.0253100000000002</v>
      </c>
      <c r="H350">
        <v>232.84458799999999</v>
      </c>
      <c r="I350">
        <v>9.4766490000000001</v>
      </c>
    </row>
    <row r="351" spans="1:9" x14ac:dyDescent="0.25">
      <c r="A351">
        <v>350</v>
      </c>
      <c r="B351">
        <v>222.65345400000001</v>
      </c>
      <c r="C351">
        <v>7.0420619999999996</v>
      </c>
      <c r="H351">
        <v>232.85881499999999</v>
      </c>
      <c r="I351">
        <v>9.4799480000000003</v>
      </c>
    </row>
    <row r="352" spans="1:9" x14ac:dyDescent="0.25">
      <c r="A352">
        <v>351</v>
      </c>
      <c r="B352">
        <v>222.570412</v>
      </c>
      <c r="C352">
        <v>7.0458769999999999</v>
      </c>
      <c r="H352">
        <v>232.870465</v>
      </c>
      <c r="I352">
        <v>9.4551540000000003</v>
      </c>
    </row>
    <row r="353" spans="1:9" x14ac:dyDescent="0.25">
      <c r="A353">
        <v>352</v>
      </c>
      <c r="B353">
        <v>222.58953600000001</v>
      </c>
      <c r="C353">
        <v>7.0042780000000002</v>
      </c>
      <c r="H353">
        <v>232.889073</v>
      </c>
      <c r="I353">
        <v>9.4509290000000004</v>
      </c>
    </row>
    <row r="354" spans="1:9" x14ac:dyDescent="0.25">
      <c r="A354">
        <v>353</v>
      </c>
      <c r="B354">
        <v>222.59788699999999</v>
      </c>
      <c r="C354">
        <v>7.0159279999999997</v>
      </c>
      <c r="H354">
        <v>232.884331</v>
      </c>
      <c r="I354">
        <v>9.4332480000000007</v>
      </c>
    </row>
    <row r="355" spans="1:9" x14ac:dyDescent="0.25">
      <c r="A355">
        <v>354</v>
      </c>
      <c r="B355">
        <v>222.623144</v>
      </c>
      <c r="C355">
        <v>7.0525779999999996</v>
      </c>
      <c r="H355">
        <v>232.909896</v>
      </c>
      <c r="I355">
        <v>9.4167009999999998</v>
      </c>
    </row>
    <row r="356" spans="1:9" x14ac:dyDescent="0.25">
      <c r="A356">
        <v>355</v>
      </c>
      <c r="B356">
        <v>222.625</v>
      </c>
      <c r="C356">
        <v>7.0974740000000001</v>
      </c>
      <c r="H356">
        <v>232.94036</v>
      </c>
      <c r="I356">
        <v>9.3973709999999997</v>
      </c>
    </row>
    <row r="357" spans="1:9" x14ac:dyDescent="0.25">
      <c r="A357">
        <v>356</v>
      </c>
      <c r="B357">
        <v>222.586082</v>
      </c>
      <c r="C357">
        <v>7.0214429999999997</v>
      </c>
      <c r="H357">
        <v>232.91304099999999</v>
      </c>
      <c r="I357">
        <v>9.4111349999999998</v>
      </c>
    </row>
    <row r="358" spans="1:9" x14ac:dyDescent="0.25">
      <c r="A358">
        <v>357</v>
      </c>
      <c r="B358">
        <v>222.59871200000001</v>
      </c>
      <c r="C358">
        <v>7.0241749999999996</v>
      </c>
      <c r="H358">
        <v>232.89366000000001</v>
      </c>
      <c r="I358">
        <v>9.4412889999999994</v>
      </c>
    </row>
    <row r="359" spans="1:9" x14ac:dyDescent="0.25">
      <c r="A359">
        <v>358</v>
      </c>
      <c r="B359">
        <v>222.58732000000001</v>
      </c>
      <c r="C359">
        <v>6.9989179999999998</v>
      </c>
      <c r="H359">
        <v>232.90696</v>
      </c>
      <c r="I359">
        <v>9.4219069999999991</v>
      </c>
    </row>
    <row r="360" spans="1:9" x14ac:dyDescent="0.25">
      <c r="A360">
        <v>359</v>
      </c>
      <c r="B360">
        <v>222.60030900000001</v>
      </c>
      <c r="C360">
        <v>7.0560830000000001</v>
      </c>
      <c r="H360">
        <v>232.84443400000001</v>
      </c>
      <c r="I360">
        <v>9.4201029999999992</v>
      </c>
    </row>
    <row r="361" spans="1:9" x14ac:dyDescent="0.25">
      <c r="A361">
        <v>360</v>
      </c>
      <c r="B361">
        <v>222.57231999999999</v>
      </c>
      <c r="C361">
        <v>7.0614439999999998</v>
      </c>
      <c r="H361">
        <v>232.84866</v>
      </c>
      <c r="I361">
        <v>9.4238660000000003</v>
      </c>
    </row>
    <row r="362" spans="1:9" x14ac:dyDescent="0.25">
      <c r="A362">
        <v>361</v>
      </c>
      <c r="B362">
        <v>222.63252599999998</v>
      </c>
      <c r="C362">
        <v>7.0587629999999999</v>
      </c>
      <c r="H362">
        <v>232.95237</v>
      </c>
      <c r="I362">
        <v>9.4998459999999998</v>
      </c>
    </row>
    <row r="363" spans="1:9" x14ac:dyDescent="0.25">
      <c r="A363">
        <v>362</v>
      </c>
      <c r="B363">
        <v>222.66768099999999</v>
      </c>
      <c r="C363">
        <v>6.9626289999999997</v>
      </c>
      <c r="H363">
        <v>232.95237</v>
      </c>
      <c r="I363">
        <v>9.4998459999999998</v>
      </c>
    </row>
    <row r="364" spans="1:9" x14ac:dyDescent="0.25">
      <c r="A364">
        <v>363</v>
      </c>
      <c r="B364">
        <v>222.62417600000001</v>
      </c>
      <c r="C364">
        <v>7.057423</v>
      </c>
      <c r="H364">
        <v>232.95237</v>
      </c>
      <c r="I364">
        <v>9.4998459999999998</v>
      </c>
    </row>
    <row r="365" spans="1:9" x14ac:dyDescent="0.25">
      <c r="A365">
        <v>364</v>
      </c>
    </row>
    <row r="366" spans="1:9" x14ac:dyDescent="0.25">
      <c r="A366">
        <v>365</v>
      </c>
      <c r="F366">
        <v>221.526082</v>
      </c>
      <c r="G366">
        <v>5.7773709999999996</v>
      </c>
    </row>
    <row r="367" spans="1:9" x14ac:dyDescent="0.25">
      <c r="A367">
        <v>366</v>
      </c>
      <c r="F367">
        <v>221.43922699999999</v>
      </c>
      <c r="G367">
        <v>5.7417009999999999</v>
      </c>
    </row>
    <row r="368" spans="1:9" x14ac:dyDescent="0.25">
      <c r="A368">
        <v>367</v>
      </c>
      <c r="F368">
        <v>221.493402</v>
      </c>
      <c r="G368">
        <v>5.7439689999999999</v>
      </c>
    </row>
    <row r="369" spans="1:7" x14ac:dyDescent="0.25">
      <c r="A369">
        <v>368</v>
      </c>
      <c r="D369">
        <v>212.25974199999999</v>
      </c>
      <c r="E369">
        <v>7.3395359999999998</v>
      </c>
      <c r="F369">
        <v>221.435103</v>
      </c>
      <c r="G369">
        <v>5.724227</v>
      </c>
    </row>
    <row r="370" spans="1:7" x14ac:dyDescent="0.25">
      <c r="A370">
        <v>369</v>
      </c>
      <c r="D370">
        <v>212.19237100000001</v>
      </c>
      <c r="E370">
        <v>7.3343299999999996</v>
      </c>
      <c r="F370">
        <v>221.495</v>
      </c>
      <c r="G370">
        <v>5.731649</v>
      </c>
    </row>
    <row r="371" spans="1:7" x14ac:dyDescent="0.25">
      <c r="A371">
        <v>370</v>
      </c>
      <c r="D371">
        <v>212.16901999999999</v>
      </c>
      <c r="E371">
        <v>7.3286600000000002</v>
      </c>
      <c r="F371">
        <v>221.51706200000001</v>
      </c>
      <c r="G371">
        <v>5.7296909999999999</v>
      </c>
    </row>
    <row r="372" spans="1:7" x14ac:dyDescent="0.25">
      <c r="A372">
        <v>371</v>
      </c>
      <c r="D372">
        <v>210.768912</v>
      </c>
      <c r="E372">
        <v>5.8513400000000004</v>
      </c>
      <c r="F372">
        <v>221.52185599999999</v>
      </c>
      <c r="G372">
        <v>5.7446910000000004</v>
      </c>
    </row>
    <row r="373" spans="1:7" x14ac:dyDescent="0.25">
      <c r="A373">
        <v>372</v>
      </c>
      <c r="D373">
        <v>212.16134</v>
      </c>
      <c r="E373">
        <v>7.26098</v>
      </c>
      <c r="F373">
        <v>221.53304199999999</v>
      </c>
      <c r="G373">
        <v>5.7759799999999997</v>
      </c>
    </row>
    <row r="374" spans="1:7" x14ac:dyDescent="0.25">
      <c r="A374">
        <v>373</v>
      </c>
      <c r="D374">
        <v>212.14500000000001</v>
      </c>
      <c r="E374">
        <v>7.2156700000000003</v>
      </c>
      <c r="F374">
        <v>221.50592800000001</v>
      </c>
      <c r="G374">
        <v>5.7574230000000002</v>
      </c>
    </row>
    <row r="375" spans="1:7" x14ac:dyDescent="0.25">
      <c r="A375">
        <v>374</v>
      </c>
      <c r="D375">
        <v>212.13329899999999</v>
      </c>
      <c r="E375">
        <v>7.3022679999999998</v>
      </c>
      <c r="F375">
        <v>221.49917600000001</v>
      </c>
      <c r="G375">
        <v>5.7812890000000001</v>
      </c>
    </row>
    <row r="376" spans="1:7" x14ac:dyDescent="0.25">
      <c r="A376">
        <v>375</v>
      </c>
      <c r="D376">
        <v>212.105154</v>
      </c>
      <c r="E376">
        <v>7.2424229999999996</v>
      </c>
      <c r="F376">
        <v>221.53242299999999</v>
      </c>
      <c r="G376">
        <v>5.7597420000000001</v>
      </c>
    </row>
    <row r="377" spans="1:7" x14ac:dyDescent="0.25">
      <c r="A377">
        <v>376</v>
      </c>
      <c r="D377">
        <v>212.126082</v>
      </c>
      <c r="E377">
        <v>7.2777320000000003</v>
      </c>
      <c r="F377">
        <v>221.52438100000001</v>
      </c>
      <c r="G377">
        <v>5.7201029999999999</v>
      </c>
    </row>
    <row r="378" spans="1:7" x14ac:dyDescent="0.25">
      <c r="A378">
        <v>377</v>
      </c>
      <c r="D378">
        <v>212.200515</v>
      </c>
      <c r="E378">
        <v>7.2837110000000003</v>
      </c>
      <c r="F378">
        <v>221.526082</v>
      </c>
      <c r="G378">
        <v>5.7773709999999996</v>
      </c>
    </row>
    <row r="379" spans="1:7" x14ac:dyDescent="0.25">
      <c r="A379">
        <v>378</v>
      </c>
      <c r="D379">
        <v>212.23917499999999</v>
      </c>
      <c r="E379">
        <v>7.2646389999999998</v>
      </c>
      <c r="F379">
        <v>221.526082</v>
      </c>
      <c r="G379">
        <v>5.7773709999999996</v>
      </c>
    </row>
    <row r="380" spans="1:7" x14ac:dyDescent="0.25">
      <c r="A380">
        <v>379</v>
      </c>
      <c r="D380">
        <v>212.245721</v>
      </c>
      <c r="E380">
        <v>7.2887120000000003</v>
      </c>
      <c r="F380">
        <v>221.526082</v>
      </c>
      <c r="G380">
        <v>5.7773709999999996</v>
      </c>
    </row>
    <row r="381" spans="1:7" x14ac:dyDescent="0.25">
      <c r="A381">
        <v>380</v>
      </c>
      <c r="D381">
        <v>212.34200999999999</v>
      </c>
      <c r="E381">
        <v>7.332319</v>
      </c>
    </row>
    <row r="382" spans="1:7" x14ac:dyDescent="0.25">
      <c r="A382">
        <v>381</v>
      </c>
      <c r="D382">
        <v>212.33371099999999</v>
      </c>
      <c r="E382">
        <v>7.35</v>
      </c>
    </row>
    <row r="383" spans="1:7" x14ac:dyDescent="0.25">
      <c r="A383">
        <v>382</v>
      </c>
    </row>
    <row r="384" spans="1:7" x14ac:dyDescent="0.25">
      <c r="A384">
        <v>383</v>
      </c>
      <c r="B384">
        <v>200.876803</v>
      </c>
      <c r="C384">
        <v>4.4832470000000004</v>
      </c>
    </row>
    <row r="385" spans="1:9" x14ac:dyDescent="0.25">
      <c r="A385">
        <v>384</v>
      </c>
      <c r="B385">
        <v>200.88087300000001</v>
      </c>
      <c r="C385">
        <v>4.4280410000000003</v>
      </c>
      <c r="H385">
        <v>211.447835</v>
      </c>
      <c r="I385">
        <v>8.5576799999999995</v>
      </c>
    </row>
    <row r="386" spans="1:9" x14ac:dyDescent="0.25">
      <c r="A386">
        <v>385</v>
      </c>
      <c r="B386">
        <v>200.88902200000001</v>
      </c>
      <c r="C386">
        <v>4.4391239999999996</v>
      </c>
      <c r="H386">
        <v>211.36417499999999</v>
      </c>
      <c r="I386">
        <v>8.5362369999999999</v>
      </c>
    </row>
    <row r="387" spans="1:9" x14ac:dyDescent="0.25">
      <c r="A387">
        <v>386</v>
      </c>
      <c r="B387">
        <v>200.88839999999999</v>
      </c>
      <c r="C387">
        <v>4.4581439999999999</v>
      </c>
      <c r="H387">
        <v>211.44103100000001</v>
      </c>
      <c r="I387">
        <v>8.5297940000000008</v>
      </c>
    </row>
    <row r="388" spans="1:9" x14ac:dyDescent="0.25">
      <c r="A388">
        <v>387</v>
      </c>
      <c r="B388">
        <v>200.84319600000001</v>
      </c>
      <c r="C388">
        <v>4.4431960000000004</v>
      </c>
      <c r="H388">
        <v>211.42020600000001</v>
      </c>
      <c r="I388">
        <v>8.5709280000000003</v>
      </c>
    </row>
    <row r="389" spans="1:9" x14ac:dyDescent="0.25">
      <c r="A389">
        <v>388</v>
      </c>
      <c r="B389">
        <v>200.857215</v>
      </c>
      <c r="C389">
        <v>4.43</v>
      </c>
      <c r="H389">
        <v>211.43407199999999</v>
      </c>
      <c r="I389">
        <v>8.5640210000000003</v>
      </c>
    </row>
    <row r="390" spans="1:9" x14ac:dyDescent="0.25">
      <c r="A390">
        <v>389</v>
      </c>
      <c r="B390">
        <v>200.87144000000001</v>
      </c>
      <c r="C390">
        <v>4.4186079999999999</v>
      </c>
      <c r="H390">
        <v>211.39536100000001</v>
      </c>
      <c r="I390">
        <v>8.5443300000000004</v>
      </c>
    </row>
    <row r="391" spans="1:9" x14ac:dyDescent="0.25">
      <c r="A391">
        <v>390</v>
      </c>
      <c r="B391">
        <v>200.881957</v>
      </c>
      <c r="C391">
        <v>4.4341749999999998</v>
      </c>
      <c r="H391">
        <v>211.438659</v>
      </c>
      <c r="I391">
        <v>8.5485559999999996</v>
      </c>
    </row>
    <row r="392" spans="1:9" x14ac:dyDescent="0.25">
      <c r="A392">
        <v>391</v>
      </c>
      <c r="B392">
        <v>200.85092800000001</v>
      </c>
      <c r="C392">
        <v>4.4497419999999996</v>
      </c>
      <c r="H392">
        <v>211.371701</v>
      </c>
      <c r="I392">
        <v>8.5544329999999995</v>
      </c>
    </row>
    <row r="393" spans="1:9" x14ac:dyDescent="0.25">
      <c r="A393">
        <v>392</v>
      </c>
      <c r="B393">
        <v>200.825514</v>
      </c>
      <c r="C393">
        <v>4.5089170000000003</v>
      </c>
      <c r="H393">
        <v>211.375721</v>
      </c>
      <c r="I393">
        <v>8.6453089999999992</v>
      </c>
    </row>
    <row r="394" spans="1:9" x14ac:dyDescent="0.25">
      <c r="A394">
        <v>393</v>
      </c>
      <c r="B394">
        <v>200.84432900000002</v>
      </c>
      <c r="C394">
        <v>4.5092270000000001</v>
      </c>
      <c r="H394">
        <v>211.389433</v>
      </c>
      <c r="I394">
        <v>8.6684029999999996</v>
      </c>
    </row>
    <row r="395" spans="1:9" x14ac:dyDescent="0.25">
      <c r="A395">
        <v>394</v>
      </c>
      <c r="B395">
        <v>200.876803</v>
      </c>
      <c r="C395">
        <v>4.4832470000000004</v>
      </c>
      <c r="H395">
        <v>211.407319</v>
      </c>
      <c r="I395">
        <v>8.6910819999999998</v>
      </c>
    </row>
    <row r="396" spans="1:9" x14ac:dyDescent="0.25">
      <c r="A396">
        <v>395</v>
      </c>
      <c r="B396">
        <v>200.876803</v>
      </c>
      <c r="C396">
        <v>4.4832470000000004</v>
      </c>
      <c r="H396">
        <v>211.447835</v>
      </c>
      <c r="I396">
        <v>8.5576799999999995</v>
      </c>
    </row>
    <row r="397" spans="1:9" x14ac:dyDescent="0.25">
      <c r="A397">
        <v>396</v>
      </c>
      <c r="H397">
        <v>211.447835</v>
      </c>
      <c r="I397">
        <v>8.5576799999999995</v>
      </c>
    </row>
    <row r="398" spans="1:9" x14ac:dyDescent="0.25">
      <c r="A398">
        <v>397</v>
      </c>
      <c r="H398">
        <v>211.447835</v>
      </c>
      <c r="I398">
        <v>8.5576799999999995</v>
      </c>
    </row>
    <row r="399" spans="1:9" x14ac:dyDescent="0.25">
      <c r="A399">
        <v>398</v>
      </c>
      <c r="F399">
        <v>198.982989</v>
      </c>
      <c r="G399">
        <v>4.4492269999999996</v>
      </c>
    </row>
    <row r="400" spans="1:9" x14ac:dyDescent="0.25">
      <c r="A400">
        <v>399</v>
      </c>
      <c r="D400">
        <v>187.398348</v>
      </c>
      <c r="E400">
        <v>7.5096910000000001</v>
      </c>
      <c r="F400">
        <v>198.98948200000001</v>
      </c>
      <c r="G400">
        <v>4.4509790000000002</v>
      </c>
    </row>
    <row r="401" spans="1:9" x14ac:dyDescent="0.25">
      <c r="A401">
        <v>400</v>
      </c>
      <c r="D401">
        <v>187.403041</v>
      </c>
      <c r="E401">
        <v>7.4582480000000002</v>
      </c>
      <c r="F401">
        <v>198.99855700000001</v>
      </c>
      <c r="G401">
        <v>4.4539179999999998</v>
      </c>
    </row>
    <row r="402" spans="1:9" x14ac:dyDescent="0.25">
      <c r="A402">
        <v>401</v>
      </c>
      <c r="D402">
        <v>187.42412100000001</v>
      </c>
      <c r="E402">
        <v>7.4618549999999999</v>
      </c>
      <c r="F402">
        <v>199.00680399999999</v>
      </c>
      <c r="G402">
        <v>4.4522170000000001</v>
      </c>
    </row>
    <row r="403" spans="1:9" x14ac:dyDescent="0.25">
      <c r="A403">
        <v>402</v>
      </c>
      <c r="D403">
        <v>187.42912200000001</v>
      </c>
      <c r="E403">
        <v>7.4830930000000002</v>
      </c>
      <c r="F403">
        <v>199.01602800000001</v>
      </c>
      <c r="G403">
        <v>4.45634</v>
      </c>
    </row>
    <row r="404" spans="1:9" x14ac:dyDescent="0.25">
      <c r="A404">
        <v>403</v>
      </c>
      <c r="D404">
        <v>187.41865799999999</v>
      </c>
      <c r="E404">
        <v>7.4838659999999999</v>
      </c>
      <c r="F404">
        <v>199.005358</v>
      </c>
      <c r="G404">
        <v>4.4629380000000003</v>
      </c>
    </row>
    <row r="405" spans="1:9" x14ac:dyDescent="0.25">
      <c r="A405">
        <v>404</v>
      </c>
      <c r="D405">
        <v>187.42154600000001</v>
      </c>
      <c r="E405">
        <v>7.5186080000000004</v>
      </c>
      <c r="F405">
        <v>198.97066699999999</v>
      </c>
      <c r="G405">
        <v>4.4309279999999998</v>
      </c>
    </row>
    <row r="406" spans="1:9" x14ac:dyDescent="0.25">
      <c r="A406">
        <v>405</v>
      </c>
      <c r="D406">
        <v>187.42422400000001</v>
      </c>
      <c r="E406">
        <v>7.4998449999999997</v>
      </c>
      <c r="F406">
        <v>198.985255</v>
      </c>
      <c r="G406">
        <v>4.4468560000000004</v>
      </c>
    </row>
    <row r="407" spans="1:9" x14ac:dyDescent="0.25">
      <c r="A407">
        <v>406</v>
      </c>
      <c r="D407">
        <v>187.38103000000001</v>
      </c>
      <c r="E407">
        <v>7.4612369999999997</v>
      </c>
      <c r="F407">
        <v>199.06247200000001</v>
      </c>
      <c r="G407">
        <v>4.4755669999999999</v>
      </c>
    </row>
    <row r="408" spans="1:9" x14ac:dyDescent="0.25">
      <c r="A408">
        <v>407</v>
      </c>
      <c r="D408">
        <v>187.39453399999999</v>
      </c>
      <c r="E408">
        <v>7.4534539999999998</v>
      </c>
      <c r="F408">
        <v>199.05675400000001</v>
      </c>
      <c r="G408">
        <v>4.5265979999999999</v>
      </c>
    </row>
    <row r="409" spans="1:9" x14ac:dyDescent="0.25">
      <c r="A409">
        <v>408</v>
      </c>
      <c r="D409">
        <v>187.42066800000001</v>
      </c>
      <c r="E409">
        <v>7.4643819999999996</v>
      </c>
      <c r="F409">
        <v>198.982989</v>
      </c>
      <c r="G409">
        <v>4.4492269999999996</v>
      </c>
    </row>
    <row r="410" spans="1:9" x14ac:dyDescent="0.25">
      <c r="A410">
        <v>409</v>
      </c>
      <c r="D410">
        <v>187.433245</v>
      </c>
      <c r="E410">
        <v>7.5248970000000002</v>
      </c>
      <c r="F410">
        <v>198.90324699999999</v>
      </c>
      <c r="G410">
        <v>4.4642790000000003</v>
      </c>
    </row>
    <row r="411" spans="1:9" x14ac:dyDescent="0.25">
      <c r="A411">
        <v>410</v>
      </c>
      <c r="D411">
        <v>187.44262599999999</v>
      </c>
      <c r="E411">
        <v>7.4920619999999998</v>
      </c>
      <c r="F411">
        <v>198.982989</v>
      </c>
      <c r="G411">
        <v>4.4492269999999996</v>
      </c>
    </row>
    <row r="412" spans="1:9" x14ac:dyDescent="0.25">
      <c r="A412">
        <v>411</v>
      </c>
      <c r="D412">
        <v>187.398348</v>
      </c>
      <c r="E412">
        <v>7.5096910000000001</v>
      </c>
    </row>
    <row r="413" spans="1:9" x14ac:dyDescent="0.25">
      <c r="A413">
        <v>412</v>
      </c>
    </row>
    <row r="414" spans="1:9" x14ac:dyDescent="0.25">
      <c r="A414">
        <v>413</v>
      </c>
      <c r="B414">
        <v>175.45804100000001</v>
      </c>
      <c r="C414">
        <v>6.2912369999999997</v>
      </c>
    </row>
    <row r="415" spans="1:9" x14ac:dyDescent="0.25">
      <c r="A415">
        <v>414</v>
      </c>
      <c r="B415">
        <v>175.40133700000001</v>
      </c>
      <c r="C415">
        <v>6.2446910000000004</v>
      </c>
    </row>
    <row r="416" spans="1:9" x14ac:dyDescent="0.25">
      <c r="A416">
        <v>415</v>
      </c>
      <c r="B416">
        <v>175.418194</v>
      </c>
      <c r="C416">
        <v>6.2759280000000004</v>
      </c>
      <c r="H416">
        <v>185.389331</v>
      </c>
      <c r="I416">
        <v>8.7185059999999996</v>
      </c>
    </row>
    <row r="417" spans="1:9" x14ac:dyDescent="0.25">
      <c r="A417">
        <v>416</v>
      </c>
      <c r="B417">
        <v>175.45056399999999</v>
      </c>
      <c r="C417">
        <v>6.2902579999999997</v>
      </c>
      <c r="H417">
        <v>185.26035899999999</v>
      </c>
      <c r="I417">
        <v>8.6599489999999992</v>
      </c>
    </row>
    <row r="418" spans="1:9" x14ac:dyDescent="0.25">
      <c r="A418">
        <v>417</v>
      </c>
      <c r="B418">
        <v>175.43737099999998</v>
      </c>
      <c r="C418">
        <v>6.29</v>
      </c>
      <c r="H418">
        <v>185.26226700000001</v>
      </c>
      <c r="I418">
        <v>8.6823709999999998</v>
      </c>
    </row>
    <row r="419" spans="1:9" x14ac:dyDescent="0.25">
      <c r="A419">
        <v>418</v>
      </c>
      <c r="B419">
        <v>175.49009999999998</v>
      </c>
      <c r="C419">
        <v>6.2978870000000002</v>
      </c>
      <c r="H419">
        <v>185.36242200000001</v>
      </c>
      <c r="I419">
        <v>8.6659790000000001</v>
      </c>
    </row>
    <row r="420" spans="1:9" x14ac:dyDescent="0.25">
      <c r="A420">
        <v>419</v>
      </c>
      <c r="B420">
        <v>175.460204</v>
      </c>
      <c r="C420">
        <v>6.3278350000000003</v>
      </c>
      <c r="H420">
        <v>185.39587699999998</v>
      </c>
      <c r="I420">
        <v>8.6891759999999998</v>
      </c>
    </row>
    <row r="421" spans="1:9" x14ac:dyDescent="0.25">
      <c r="A421">
        <v>420</v>
      </c>
      <c r="B421">
        <v>175.468863</v>
      </c>
      <c r="C421">
        <v>6.2921139999999998</v>
      </c>
      <c r="H421">
        <v>185.33716100000001</v>
      </c>
      <c r="I421">
        <v>8.6864430000000006</v>
      </c>
    </row>
    <row r="422" spans="1:9" x14ac:dyDescent="0.25">
      <c r="A422">
        <v>421</v>
      </c>
      <c r="B422">
        <v>175.44973999999999</v>
      </c>
      <c r="C422">
        <v>6.2796909999999997</v>
      </c>
      <c r="H422">
        <v>185.276129</v>
      </c>
      <c r="I422">
        <v>8.7159800000000001</v>
      </c>
    </row>
    <row r="423" spans="1:9" x14ac:dyDescent="0.25">
      <c r="A423">
        <v>422</v>
      </c>
      <c r="B423">
        <v>175.463347</v>
      </c>
      <c r="C423">
        <v>6.2929899999999996</v>
      </c>
      <c r="H423">
        <v>185.289176</v>
      </c>
      <c r="I423">
        <v>8.7098460000000006</v>
      </c>
    </row>
    <row r="424" spans="1:9" x14ac:dyDescent="0.25">
      <c r="A424">
        <v>423</v>
      </c>
      <c r="B424">
        <v>175.44066700000002</v>
      </c>
      <c r="C424">
        <v>6.2186599999999999</v>
      </c>
      <c r="H424">
        <v>185.317317</v>
      </c>
      <c r="I424">
        <v>8.6891239999999996</v>
      </c>
    </row>
    <row r="425" spans="1:9" x14ac:dyDescent="0.25">
      <c r="A425">
        <v>424</v>
      </c>
      <c r="B425">
        <v>175.45804100000001</v>
      </c>
      <c r="C425">
        <v>6.2912369999999997</v>
      </c>
      <c r="H425">
        <v>185.389331</v>
      </c>
      <c r="I425">
        <v>8.7185059999999996</v>
      </c>
    </row>
    <row r="426" spans="1:9" x14ac:dyDescent="0.25">
      <c r="A426">
        <v>425</v>
      </c>
      <c r="H426">
        <v>185.389331</v>
      </c>
      <c r="I426">
        <v>8.7185059999999996</v>
      </c>
    </row>
    <row r="427" spans="1:9" x14ac:dyDescent="0.25">
      <c r="A427">
        <v>426</v>
      </c>
      <c r="H427">
        <v>185.389331</v>
      </c>
      <c r="I427">
        <v>8.7185059999999996</v>
      </c>
    </row>
    <row r="428" spans="1:9" x14ac:dyDescent="0.25">
      <c r="A428">
        <v>427</v>
      </c>
      <c r="H428">
        <v>185.389331</v>
      </c>
      <c r="I428">
        <v>8.7185059999999996</v>
      </c>
    </row>
    <row r="429" spans="1:9" x14ac:dyDescent="0.25">
      <c r="A429">
        <v>428</v>
      </c>
    </row>
    <row r="430" spans="1:9" x14ac:dyDescent="0.25">
      <c r="A430">
        <v>429</v>
      </c>
      <c r="F430">
        <v>172.52144099999998</v>
      </c>
      <c r="G430">
        <v>5.5510830000000002</v>
      </c>
    </row>
    <row r="431" spans="1:9" x14ac:dyDescent="0.25">
      <c r="A431">
        <v>430</v>
      </c>
      <c r="D431">
        <v>161.80283299999999</v>
      </c>
      <c r="E431">
        <v>7.8939180000000002</v>
      </c>
      <c r="F431">
        <v>172.51752299999998</v>
      </c>
      <c r="G431">
        <v>5.5885049999999996</v>
      </c>
    </row>
    <row r="432" spans="1:9" x14ac:dyDescent="0.25">
      <c r="A432">
        <v>431</v>
      </c>
      <c r="D432">
        <v>161.72613200000001</v>
      </c>
      <c r="E432">
        <v>7.8448460000000004</v>
      </c>
      <c r="F432">
        <v>172.51360599999998</v>
      </c>
      <c r="G432">
        <v>5.5747419999999996</v>
      </c>
    </row>
    <row r="433" spans="1:9" x14ac:dyDescent="0.25">
      <c r="A433">
        <v>432</v>
      </c>
      <c r="D433">
        <v>161.75102900000002</v>
      </c>
      <c r="E433">
        <v>7.8481959999999997</v>
      </c>
      <c r="F433">
        <v>172.54716400000001</v>
      </c>
      <c r="G433">
        <v>5.6096399999999997</v>
      </c>
    </row>
    <row r="434" spans="1:9" x14ac:dyDescent="0.25">
      <c r="A434">
        <v>433</v>
      </c>
      <c r="D434">
        <v>161.72077000000002</v>
      </c>
      <c r="E434">
        <v>7.8833500000000001</v>
      </c>
      <c r="F434">
        <v>172.53520500000002</v>
      </c>
      <c r="G434">
        <v>5.5845359999999999</v>
      </c>
    </row>
    <row r="435" spans="1:9" x14ac:dyDescent="0.25">
      <c r="A435">
        <v>434</v>
      </c>
      <c r="D435">
        <v>161.725874</v>
      </c>
      <c r="E435">
        <v>7.8805670000000001</v>
      </c>
      <c r="F435">
        <v>172.53639099999998</v>
      </c>
      <c r="G435">
        <v>5.6143809999999998</v>
      </c>
    </row>
    <row r="436" spans="1:9" x14ac:dyDescent="0.25">
      <c r="A436">
        <v>435</v>
      </c>
      <c r="D436">
        <v>161.70742000000001</v>
      </c>
      <c r="E436">
        <v>7.9097429999999997</v>
      </c>
      <c r="F436">
        <v>172.50551300000001</v>
      </c>
      <c r="G436">
        <v>5.6030930000000003</v>
      </c>
    </row>
    <row r="437" spans="1:9" x14ac:dyDescent="0.25">
      <c r="A437">
        <v>436</v>
      </c>
      <c r="D437">
        <v>161.744945</v>
      </c>
      <c r="E437">
        <v>7.892474</v>
      </c>
      <c r="F437">
        <v>172.576956</v>
      </c>
      <c r="G437">
        <v>5.5939180000000004</v>
      </c>
    </row>
    <row r="438" spans="1:9" x14ac:dyDescent="0.25">
      <c r="A438">
        <v>437</v>
      </c>
      <c r="D438">
        <v>161.740512</v>
      </c>
      <c r="E438">
        <v>7.9087110000000003</v>
      </c>
      <c r="F438">
        <v>172.55077199999999</v>
      </c>
      <c r="G438">
        <v>5.5925260000000003</v>
      </c>
    </row>
    <row r="439" spans="1:9" x14ac:dyDescent="0.25">
      <c r="A439">
        <v>438</v>
      </c>
      <c r="D439">
        <v>161.73360500000001</v>
      </c>
      <c r="E439">
        <v>7.9123190000000001</v>
      </c>
      <c r="F439">
        <v>172.52144099999998</v>
      </c>
      <c r="G439">
        <v>5.5510830000000002</v>
      </c>
    </row>
    <row r="440" spans="1:9" x14ac:dyDescent="0.25">
      <c r="A440">
        <v>439</v>
      </c>
      <c r="D440">
        <v>161.74700799999999</v>
      </c>
      <c r="E440">
        <v>7.9394330000000002</v>
      </c>
    </row>
    <row r="441" spans="1:9" x14ac:dyDescent="0.25">
      <c r="A441">
        <v>440</v>
      </c>
      <c r="D441">
        <v>161.755357</v>
      </c>
      <c r="E441">
        <v>7.9362370000000002</v>
      </c>
    </row>
    <row r="442" spans="1:9" x14ac:dyDescent="0.25">
      <c r="A442">
        <v>441</v>
      </c>
      <c r="B442">
        <v>154.00030599999999</v>
      </c>
      <c r="C442">
        <v>6.361186</v>
      </c>
      <c r="D442">
        <v>161.80283299999999</v>
      </c>
      <c r="E442">
        <v>7.8939180000000002</v>
      </c>
    </row>
    <row r="443" spans="1:9" x14ac:dyDescent="0.25">
      <c r="A443">
        <v>442</v>
      </c>
      <c r="B443">
        <v>153.98180099999999</v>
      </c>
      <c r="C443">
        <v>6.3397420000000002</v>
      </c>
      <c r="D443">
        <v>161.80283299999999</v>
      </c>
      <c r="E443">
        <v>7.8939180000000002</v>
      </c>
    </row>
    <row r="444" spans="1:9" x14ac:dyDescent="0.25">
      <c r="A444">
        <v>443</v>
      </c>
      <c r="B444">
        <v>153.97432700000002</v>
      </c>
      <c r="C444">
        <v>6.3039170000000002</v>
      </c>
    </row>
    <row r="445" spans="1:9" x14ac:dyDescent="0.25">
      <c r="A445">
        <v>444</v>
      </c>
      <c r="B445">
        <v>153.97628600000002</v>
      </c>
      <c r="C445">
        <v>6.3201549999999997</v>
      </c>
    </row>
    <row r="446" spans="1:9" x14ac:dyDescent="0.25">
      <c r="A446">
        <v>445</v>
      </c>
      <c r="B446">
        <v>154.00293600000001</v>
      </c>
      <c r="C446">
        <v>6.3314430000000002</v>
      </c>
    </row>
    <row r="447" spans="1:9" x14ac:dyDescent="0.25">
      <c r="A447">
        <v>446</v>
      </c>
      <c r="B447">
        <v>153.981492</v>
      </c>
      <c r="C447">
        <v>6.3162370000000001</v>
      </c>
    </row>
    <row r="448" spans="1:9" x14ac:dyDescent="0.25">
      <c r="A448">
        <v>447</v>
      </c>
      <c r="B448">
        <v>154.00226499999999</v>
      </c>
      <c r="C448">
        <v>6.3038660000000002</v>
      </c>
      <c r="H448">
        <v>158.36633699999999</v>
      </c>
      <c r="I448">
        <v>9.0511859999999995</v>
      </c>
    </row>
    <row r="449" spans="1:9" x14ac:dyDescent="0.25">
      <c r="A449">
        <v>448</v>
      </c>
      <c r="B449">
        <v>153.98680100000001</v>
      </c>
      <c r="C449">
        <v>6.3017010000000004</v>
      </c>
      <c r="H449">
        <v>158.31344999999999</v>
      </c>
      <c r="I449">
        <v>9.0497929999999993</v>
      </c>
    </row>
    <row r="450" spans="1:9" x14ac:dyDescent="0.25">
      <c r="A450">
        <v>449</v>
      </c>
      <c r="B450">
        <v>153.97396599999999</v>
      </c>
      <c r="C450">
        <v>6.2777839999999996</v>
      </c>
      <c r="H450">
        <v>158.30803800000001</v>
      </c>
      <c r="I450">
        <v>9.0690200000000001</v>
      </c>
    </row>
    <row r="451" spans="1:9" x14ac:dyDescent="0.25">
      <c r="A451">
        <v>450</v>
      </c>
      <c r="B451">
        <v>154.01077000000001</v>
      </c>
      <c r="C451">
        <v>6.2882990000000003</v>
      </c>
      <c r="H451">
        <v>158.290513</v>
      </c>
      <c r="I451">
        <v>9.0782469999999993</v>
      </c>
    </row>
    <row r="452" spans="1:9" x14ac:dyDescent="0.25">
      <c r="A452">
        <v>451</v>
      </c>
      <c r="B452">
        <v>154.03649200000001</v>
      </c>
      <c r="C452">
        <v>6.3350520000000001</v>
      </c>
      <c r="H452">
        <v>158.30778100000001</v>
      </c>
      <c r="I452">
        <v>9.0629390000000001</v>
      </c>
    </row>
    <row r="453" spans="1:9" x14ac:dyDescent="0.25">
      <c r="A453">
        <v>452</v>
      </c>
      <c r="B453">
        <v>154.00030599999999</v>
      </c>
      <c r="C453">
        <v>6.361186</v>
      </c>
      <c r="H453">
        <v>158.26798700000001</v>
      </c>
      <c r="I453">
        <v>9.0572169999999996</v>
      </c>
    </row>
    <row r="454" spans="1:9" x14ac:dyDescent="0.25">
      <c r="A454">
        <v>453</v>
      </c>
      <c r="H454">
        <v>158.293554</v>
      </c>
      <c r="I454">
        <v>9.0239170000000009</v>
      </c>
    </row>
    <row r="455" spans="1:9" x14ac:dyDescent="0.25">
      <c r="A455">
        <v>454</v>
      </c>
      <c r="H455">
        <v>158.30597699999998</v>
      </c>
      <c r="I455">
        <v>9.0243300000000009</v>
      </c>
    </row>
    <row r="456" spans="1:9" x14ac:dyDescent="0.25">
      <c r="A456">
        <v>455</v>
      </c>
      <c r="F456">
        <v>153.093244</v>
      </c>
      <c r="G456">
        <v>5.7018560000000003</v>
      </c>
      <c r="H456">
        <v>158.30597699999998</v>
      </c>
      <c r="I456">
        <v>9.0293299999999999</v>
      </c>
    </row>
    <row r="457" spans="1:9" x14ac:dyDescent="0.25">
      <c r="A457">
        <v>456</v>
      </c>
      <c r="F457">
        <v>153.134275</v>
      </c>
      <c r="G457">
        <v>5.7070109999999996</v>
      </c>
      <c r="H457">
        <v>158.26839999999999</v>
      </c>
      <c r="I457">
        <v>9.0339170000000006</v>
      </c>
    </row>
    <row r="458" spans="1:9" x14ac:dyDescent="0.25">
      <c r="A458">
        <v>457</v>
      </c>
      <c r="D458">
        <v>133.61367799999999</v>
      </c>
      <c r="E458">
        <v>6.8584180000000003</v>
      </c>
      <c r="F458">
        <v>153.13422400000002</v>
      </c>
      <c r="G458">
        <v>5.6776799999999996</v>
      </c>
      <c r="H458">
        <v>158.31819300000001</v>
      </c>
      <c r="I458">
        <v>9.0490720000000007</v>
      </c>
    </row>
    <row r="459" spans="1:9" x14ac:dyDescent="0.25">
      <c r="A459">
        <v>458</v>
      </c>
      <c r="D459">
        <v>133.622299</v>
      </c>
      <c r="E459">
        <v>6.7948979999999999</v>
      </c>
      <c r="F459">
        <v>153.11685299999999</v>
      </c>
      <c r="G459">
        <v>5.7364439999999997</v>
      </c>
      <c r="H459">
        <v>158.36633699999999</v>
      </c>
      <c r="I459">
        <v>9.0511859999999995</v>
      </c>
    </row>
    <row r="460" spans="1:9" x14ac:dyDescent="0.25">
      <c r="A460">
        <v>459</v>
      </c>
      <c r="D460">
        <v>133.61158699999999</v>
      </c>
      <c r="E460">
        <v>6.8012249999999996</v>
      </c>
      <c r="F460">
        <v>153.088244</v>
      </c>
      <c r="G460">
        <v>5.7318040000000003</v>
      </c>
    </row>
    <row r="461" spans="1:9" x14ac:dyDescent="0.25">
      <c r="A461">
        <v>460</v>
      </c>
      <c r="D461">
        <v>133.58428900000001</v>
      </c>
      <c r="E461">
        <v>6.8529590000000002</v>
      </c>
      <c r="F461">
        <v>153.093244</v>
      </c>
      <c r="G461">
        <v>5.7621140000000004</v>
      </c>
    </row>
    <row r="462" spans="1:9" x14ac:dyDescent="0.25">
      <c r="A462">
        <v>461</v>
      </c>
      <c r="D462">
        <v>133.59989899999999</v>
      </c>
      <c r="E462">
        <v>6.8676529999999998</v>
      </c>
      <c r="F462">
        <v>153.10185300000001</v>
      </c>
      <c r="G462">
        <v>5.7422170000000001</v>
      </c>
    </row>
    <row r="463" spans="1:9" x14ac:dyDescent="0.25">
      <c r="A463">
        <v>462</v>
      </c>
      <c r="D463">
        <v>133.60413299999999</v>
      </c>
      <c r="E463">
        <v>6.8693369999999998</v>
      </c>
      <c r="F463">
        <v>153.116027</v>
      </c>
      <c r="G463">
        <v>5.7660830000000001</v>
      </c>
    </row>
    <row r="464" spans="1:9" x14ac:dyDescent="0.25">
      <c r="A464">
        <v>463</v>
      </c>
      <c r="D464">
        <v>133.613113</v>
      </c>
      <c r="E464">
        <v>6.8481129999999997</v>
      </c>
      <c r="F464">
        <v>153.094584</v>
      </c>
      <c r="G464">
        <v>5.7048449999999997</v>
      </c>
    </row>
    <row r="465" spans="1:9" x14ac:dyDescent="0.25">
      <c r="A465">
        <v>464</v>
      </c>
      <c r="D465">
        <v>133.620666</v>
      </c>
      <c r="E465">
        <v>6.8684690000000002</v>
      </c>
      <c r="F465">
        <v>153.103038</v>
      </c>
      <c r="G465">
        <v>5.7400520000000004</v>
      </c>
    </row>
    <row r="466" spans="1:9" x14ac:dyDescent="0.25">
      <c r="A466">
        <v>465</v>
      </c>
      <c r="D466">
        <v>133.63929000000002</v>
      </c>
      <c r="E466">
        <v>6.8662749999999999</v>
      </c>
      <c r="F466">
        <v>153.093244</v>
      </c>
      <c r="G466">
        <v>5.7018560000000003</v>
      </c>
    </row>
    <row r="467" spans="1:9" x14ac:dyDescent="0.25">
      <c r="A467">
        <v>466</v>
      </c>
      <c r="D467">
        <v>133.62837200000001</v>
      </c>
      <c r="E467">
        <v>6.88551</v>
      </c>
      <c r="F467">
        <v>153.093244</v>
      </c>
      <c r="G467">
        <v>5.7018560000000003</v>
      </c>
    </row>
    <row r="468" spans="1:9" x14ac:dyDescent="0.25">
      <c r="A468">
        <v>467</v>
      </c>
      <c r="D468">
        <v>133.63031000000001</v>
      </c>
      <c r="E468">
        <v>6.8953059999999997</v>
      </c>
    </row>
    <row r="469" spans="1:9" x14ac:dyDescent="0.25">
      <c r="A469">
        <v>468</v>
      </c>
      <c r="D469">
        <v>133.65495300000001</v>
      </c>
      <c r="E469">
        <v>6.9038769999999996</v>
      </c>
    </row>
    <row r="470" spans="1:9" x14ac:dyDescent="0.25">
      <c r="A470">
        <v>469</v>
      </c>
      <c r="B470">
        <v>125.81887800000001</v>
      </c>
      <c r="C470">
        <v>4.8614800000000002</v>
      </c>
      <c r="D470">
        <v>133.73102499999999</v>
      </c>
      <c r="E470">
        <v>6.8890820000000001</v>
      </c>
    </row>
    <row r="471" spans="1:9" x14ac:dyDescent="0.25">
      <c r="A471">
        <v>470</v>
      </c>
      <c r="B471">
        <v>125.808727</v>
      </c>
      <c r="C471">
        <v>4.8113270000000004</v>
      </c>
      <c r="D471">
        <v>133.61367799999999</v>
      </c>
      <c r="E471">
        <v>6.8584180000000003</v>
      </c>
    </row>
    <row r="472" spans="1:9" x14ac:dyDescent="0.25">
      <c r="A472">
        <v>471</v>
      </c>
      <c r="B472">
        <v>125.84296400000001</v>
      </c>
      <c r="C472">
        <v>4.8191329999999999</v>
      </c>
    </row>
    <row r="473" spans="1:9" x14ac:dyDescent="0.25">
      <c r="A473">
        <v>472</v>
      </c>
      <c r="B473">
        <v>125.83633</v>
      </c>
      <c r="C473">
        <v>4.826174</v>
      </c>
    </row>
    <row r="474" spans="1:9" x14ac:dyDescent="0.25">
      <c r="A474">
        <v>473</v>
      </c>
      <c r="B474">
        <v>125.74744800000001</v>
      </c>
      <c r="C474">
        <v>4.8462759999999996</v>
      </c>
    </row>
    <row r="475" spans="1:9" x14ac:dyDescent="0.25">
      <c r="A475">
        <v>474</v>
      </c>
      <c r="B475">
        <v>125.799137</v>
      </c>
      <c r="C475">
        <v>4.8318370000000002</v>
      </c>
    </row>
    <row r="476" spans="1:9" x14ac:dyDescent="0.25">
      <c r="A476">
        <v>475</v>
      </c>
      <c r="B476">
        <v>125.816788</v>
      </c>
      <c r="C476">
        <v>4.8394389999999996</v>
      </c>
      <c r="H476">
        <v>130.33418599999999</v>
      </c>
      <c r="I476">
        <v>8.3669399999999996</v>
      </c>
    </row>
    <row r="477" spans="1:9" x14ac:dyDescent="0.25">
      <c r="A477">
        <v>476</v>
      </c>
      <c r="B477">
        <v>125.824951</v>
      </c>
      <c r="C477">
        <v>4.8162760000000002</v>
      </c>
      <c r="H477">
        <v>130.27357499999999</v>
      </c>
      <c r="I477">
        <v>8.3131640000000004</v>
      </c>
    </row>
    <row r="478" spans="1:9" x14ac:dyDescent="0.25">
      <c r="A478">
        <v>477</v>
      </c>
      <c r="B478">
        <v>125.855053</v>
      </c>
      <c r="C478">
        <v>4.8441330000000002</v>
      </c>
      <c r="H478">
        <v>130.28260399999999</v>
      </c>
      <c r="I478">
        <v>8.3086219999999997</v>
      </c>
    </row>
    <row r="479" spans="1:9" x14ac:dyDescent="0.25">
      <c r="A479">
        <v>478</v>
      </c>
      <c r="B479">
        <v>125.86852200000001</v>
      </c>
      <c r="C479">
        <v>4.9042349999999999</v>
      </c>
      <c r="H479">
        <v>130.307907</v>
      </c>
      <c r="I479">
        <v>8.3348469999999999</v>
      </c>
    </row>
    <row r="480" spans="1:9" x14ac:dyDescent="0.25">
      <c r="A480">
        <v>479</v>
      </c>
      <c r="B480">
        <v>125.75796100000001</v>
      </c>
      <c r="C480">
        <v>4.8173979999999998</v>
      </c>
      <c r="H480">
        <v>130.32291000000001</v>
      </c>
      <c r="I480">
        <v>8.3486220000000007</v>
      </c>
    </row>
    <row r="481" spans="1:9" x14ac:dyDescent="0.25">
      <c r="A481">
        <v>480</v>
      </c>
      <c r="B481">
        <v>125.81887800000001</v>
      </c>
      <c r="C481">
        <v>4.8614800000000002</v>
      </c>
      <c r="H481">
        <v>130.317756</v>
      </c>
      <c r="I481">
        <v>8.3417849999999998</v>
      </c>
    </row>
    <row r="482" spans="1:9" x14ac:dyDescent="0.25">
      <c r="A482">
        <v>481</v>
      </c>
      <c r="H482">
        <v>130.35403400000001</v>
      </c>
      <c r="I482">
        <v>8.3288270000000004</v>
      </c>
    </row>
    <row r="483" spans="1:9" x14ac:dyDescent="0.25">
      <c r="A483">
        <v>482</v>
      </c>
      <c r="F483">
        <v>125.72515100000001</v>
      </c>
      <c r="G483">
        <v>4.4872449999999997</v>
      </c>
      <c r="H483">
        <v>130.351429</v>
      </c>
      <c r="I483">
        <v>8.3359690000000004</v>
      </c>
    </row>
    <row r="484" spans="1:9" x14ac:dyDescent="0.25">
      <c r="A484">
        <v>483</v>
      </c>
      <c r="F484">
        <v>125.714645</v>
      </c>
      <c r="G484">
        <v>4.5605099999999998</v>
      </c>
      <c r="H484">
        <v>130.29898400000002</v>
      </c>
      <c r="I484">
        <v>8.3391839999999995</v>
      </c>
    </row>
    <row r="485" spans="1:9" x14ac:dyDescent="0.25">
      <c r="A485">
        <v>484</v>
      </c>
      <c r="F485">
        <v>125.72505200000001</v>
      </c>
      <c r="G485">
        <v>4.5225</v>
      </c>
      <c r="H485">
        <v>130.281227</v>
      </c>
      <c r="I485">
        <v>8.3414289999999998</v>
      </c>
    </row>
    <row r="486" spans="1:9" x14ac:dyDescent="0.25">
      <c r="A486">
        <v>485</v>
      </c>
      <c r="F486">
        <v>125.73576300000001</v>
      </c>
      <c r="G486">
        <v>4.5096939999999996</v>
      </c>
      <c r="H486">
        <v>130.28837200000001</v>
      </c>
      <c r="I486">
        <v>8.3737759999999994</v>
      </c>
    </row>
    <row r="487" spans="1:9" x14ac:dyDescent="0.25">
      <c r="A487">
        <v>486</v>
      </c>
      <c r="F487">
        <v>125.706177</v>
      </c>
      <c r="G487">
        <v>4.5023470000000003</v>
      </c>
      <c r="H487">
        <v>130.284088</v>
      </c>
      <c r="I487">
        <v>8.4023479999999999</v>
      </c>
    </row>
    <row r="488" spans="1:9" x14ac:dyDescent="0.25">
      <c r="A488">
        <v>487</v>
      </c>
      <c r="F488">
        <v>125.69770400000002</v>
      </c>
      <c r="G488">
        <v>4.4712249999999996</v>
      </c>
      <c r="H488">
        <v>130.33418599999999</v>
      </c>
      <c r="I488">
        <v>8.3669399999999996</v>
      </c>
    </row>
    <row r="489" spans="1:9" x14ac:dyDescent="0.25">
      <c r="A489">
        <v>488</v>
      </c>
      <c r="D489">
        <v>110.28591900000001</v>
      </c>
      <c r="E489">
        <v>6.9474489999999998</v>
      </c>
      <c r="F489">
        <v>125.735615</v>
      </c>
      <c r="G489">
        <v>4.477347</v>
      </c>
    </row>
    <row r="490" spans="1:9" x14ac:dyDescent="0.25">
      <c r="A490">
        <v>489</v>
      </c>
      <c r="D490">
        <v>110.276634</v>
      </c>
      <c r="E490">
        <v>6.9078059999999999</v>
      </c>
      <c r="F490">
        <v>125.73209700000001</v>
      </c>
      <c r="G490">
        <v>4.4734699999999998</v>
      </c>
    </row>
    <row r="491" spans="1:9" x14ac:dyDescent="0.25">
      <c r="A491">
        <v>490</v>
      </c>
      <c r="D491">
        <v>110.26643000000001</v>
      </c>
      <c r="E491">
        <v>6.9273980000000002</v>
      </c>
      <c r="F491">
        <v>125.72240000000001</v>
      </c>
      <c r="G491">
        <v>4.4779590000000002</v>
      </c>
    </row>
    <row r="492" spans="1:9" x14ac:dyDescent="0.25">
      <c r="A492">
        <v>491</v>
      </c>
      <c r="D492">
        <v>110.25244900000001</v>
      </c>
      <c r="E492">
        <v>6.9230609999999997</v>
      </c>
      <c r="F492">
        <v>125.66893</v>
      </c>
      <c r="G492">
        <v>4.5195410000000003</v>
      </c>
    </row>
    <row r="493" spans="1:9" x14ac:dyDescent="0.25">
      <c r="A493">
        <v>492</v>
      </c>
      <c r="D493">
        <v>110.26163500000001</v>
      </c>
      <c r="E493">
        <v>6.9350509999999996</v>
      </c>
      <c r="F493">
        <v>125.72515100000001</v>
      </c>
      <c r="G493">
        <v>4.4872449999999997</v>
      </c>
    </row>
    <row r="494" spans="1:9" x14ac:dyDescent="0.25">
      <c r="A494">
        <v>493</v>
      </c>
      <c r="D494">
        <v>110.28204300000002</v>
      </c>
      <c r="E494">
        <v>6.9652050000000001</v>
      </c>
    </row>
    <row r="495" spans="1:9" x14ac:dyDescent="0.25">
      <c r="A495">
        <v>494</v>
      </c>
      <c r="D495">
        <v>110.26739900000001</v>
      </c>
      <c r="E495">
        <v>6.9566840000000001</v>
      </c>
    </row>
    <row r="496" spans="1:9" x14ac:dyDescent="0.25">
      <c r="A496">
        <v>495</v>
      </c>
      <c r="D496">
        <v>110.26719600000001</v>
      </c>
      <c r="E496">
        <v>6.954796</v>
      </c>
    </row>
    <row r="497" spans="1:9" x14ac:dyDescent="0.25">
      <c r="A497">
        <v>496</v>
      </c>
      <c r="D497">
        <v>110.276634</v>
      </c>
      <c r="E497">
        <v>6.9465300000000001</v>
      </c>
    </row>
    <row r="498" spans="1:9" x14ac:dyDescent="0.25">
      <c r="A498">
        <v>497</v>
      </c>
      <c r="B498">
        <v>102.441585</v>
      </c>
      <c r="C498">
        <v>5.5752040000000003</v>
      </c>
      <c r="D498">
        <v>110.27704200000001</v>
      </c>
      <c r="E498">
        <v>6.9468870000000003</v>
      </c>
    </row>
    <row r="499" spans="1:9" x14ac:dyDescent="0.25">
      <c r="A499">
        <v>498</v>
      </c>
      <c r="B499">
        <v>102.46286000000001</v>
      </c>
      <c r="C499">
        <v>5.5320919999999996</v>
      </c>
      <c r="D499">
        <v>110.24189000000001</v>
      </c>
      <c r="E499">
        <v>6.920255</v>
      </c>
    </row>
    <row r="500" spans="1:9" x14ac:dyDescent="0.25">
      <c r="A500">
        <v>499</v>
      </c>
      <c r="B500">
        <v>102.41601900000001</v>
      </c>
      <c r="C500">
        <v>5.536327</v>
      </c>
      <c r="D500">
        <v>110.18602000000001</v>
      </c>
      <c r="E500">
        <v>6.9435209999999996</v>
      </c>
    </row>
    <row r="501" spans="1:9" x14ac:dyDescent="0.25">
      <c r="A501">
        <v>500</v>
      </c>
      <c r="B501">
        <v>102.376175</v>
      </c>
      <c r="C501">
        <v>5.5462249999999997</v>
      </c>
      <c r="D501">
        <v>110.28591900000001</v>
      </c>
      <c r="E501">
        <v>6.9474489999999998</v>
      </c>
    </row>
    <row r="502" spans="1:9" x14ac:dyDescent="0.25">
      <c r="A502">
        <v>501</v>
      </c>
      <c r="B502">
        <v>102.394642</v>
      </c>
      <c r="C502">
        <v>5.564133</v>
      </c>
    </row>
    <row r="503" spans="1:9" x14ac:dyDescent="0.25">
      <c r="A503">
        <v>502</v>
      </c>
      <c r="B503">
        <v>102.40341900000001</v>
      </c>
      <c r="C503">
        <v>5.5804080000000003</v>
      </c>
    </row>
    <row r="504" spans="1:9" x14ac:dyDescent="0.25">
      <c r="A504">
        <v>503</v>
      </c>
      <c r="B504">
        <v>102.39413400000001</v>
      </c>
      <c r="C504">
        <v>5.5629590000000002</v>
      </c>
    </row>
    <row r="505" spans="1:9" x14ac:dyDescent="0.25">
      <c r="A505">
        <v>504</v>
      </c>
      <c r="B505">
        <v>102.448826</v>
      </c>
      <c r="C505">
        <v>5.5767350000000002</v>
      </c>
    </row>
    <row r="506" spans="1:9" x14ac:dyDescent="0.25">
      <c r="A506">
        <v>505</v>
      </c>
      <c r="B506">
        <v>102.43887700000001</v>
      </c>
      <c r="C506">
        <v>5.5765820000000001</v>
      </c>
      <c r="H506">
        <v>104.860359</v>
      </c>
      <c r="I506">
        <v>8.7960209999999996</v>
      </c>
    </row>
    <row r="507" spans="1:9" x14ac:dyDescent="0.25">
      <c r="A507">
        <v>506</v>
      </c>
      <c r="B507">
        <v>102.395458</v>
      </c>
      <c r="C507">
        <v>5.640663</v>
      </c>
      <c r="H507">
        <v>104.79985000000001</v>
      </c>
      <c r="I507">
        <v>8.7723980000000008</v>
      </c>
    </row>
    <row r="508" spans="1:9" x14ac:dyDescent="0.25">
      <c r="A508">
        <v>507</v>
      </c>
      <c r="B508">
        <v>102.441585</v>
      </c>
      <c r="C508">
        <v>5.5752040000000003</v>
      </c>
      <c r="H508">
        <v>104.83535700000002</v>
      </c>
      <c r="I508">
        <v>8.7537249999999993</v>
      </c>
    </row>
    <row r="509" spans="1:9" x14ac:dyDescent="0.25">
      <c r="A509">
        <v>508</v>
      </c>
      <c r="B509">
        <v>102.441585</v>
      </c>
      <c r="C509">
        <v>5.5752040000000003</v>
      </c>
      <c r="H509">
        <v>104.825512</v>
      </c>
      <c r="I509">
        <v>8.7905110000000004</v>
      </c>
    </row>
    <row r="510" spans="1:9" x14ac:dyDescent="0.25">
      <c r="A510">
        <v>509</v>
      </c>
      <c r="F510">
        <v>101.68729400000001</v>
      </c>
      <c r="G510">
        <v>4.7721429999999998</v>
      </c>
      <c r="H510">
        <v>104.834183</v>
      </c>
      <c r="I510">
        <v>8.7881630000000008</v>
      </c>
    </row>
    <row r="511" spans="1:9" x14ac:dyDescent="0.25">
      <c r="A511">
        <v>510</v>
      </c>
      <c r="F511">
        <v>101.672653</v>
      </c>
      <c r="G511">
        <v>4.7346940000000002</v>
      </c>
      <c r="H511">
        <v>104.81800800000001</v>
      </c>
      <c r="I511">
        <v>8.8230620000000002</v>
      </c>
    </row>
    <row r="512" spans="1:9" x14ac:dyDescent="0.25">
      <c r="A512">
        <v>511</v>
      </c>
      <c r="F512">
        <v>101.71484700000001</v>
      </c>
      <c r="G512">
        <v>4.7161229999999996</v>
      </c>
      <c r="H512">
        <v>104.848827</v>
      </c>
      <c r="I512">
        <v>8.7510709999999996</v>
      </c>
    </row>
    <row r="513" spans="1:9" x14ac:dyDescent="0.25">
      <c r="A513">
        <v>512</v>
      </c>
      <c r="F513">
        <v>101.72306400000001</v>
      </c>
      <c r="G513">
        <v>4.7313270000000003</v>
      </c>
      <c r="H513">
        <v>104.80954300000001</v>
      </c>
      <c r="I513">
        <v>8.8041839999999993</v>
      </c>
    </row>
    <row r="514" spans="1:9" x14ac:dyDescent="0.25">
      <c r="A514">
        <v>513</v>
      </c>
      <c r="F514">
        <v>101.72260300000001</v>
      </c>
      <c r="G514">
        <v>4.710153</v>
      </c>
      <c r="H514">
        <v>104.80944000000001</v>
      </c>
      <c r="I514">
        <v>8.7607149999999994</v>
      </c>
    </row>
    <row r="515" spans="1:9" x14ac:dyDescent="0.25">
      <c r="A515">
        <v>514</v>
      </c>
      <c r="F515">
        <v>101.714184</v>
      </c>
      <c r="G515">
        <v>4.7164289999999998</v>
      </c>
      <c r="H515">
        <v>104.76943900000001</v>
      </c>
      <c r="I515">
        <v>8.758521</v>
      </c>
    </row>
    <row r="516" spans="1:9" x14ac:dyDescent="0.25">
      <c r="A516">
        <v>515</v>
      </c>
      <c r="F516">
        <v>101.72413600000002</v>
      </c>
      <c r="G516">
        <v>4.7080609999999998</v>
      </c>
      <c r="H516">
        <v>104.76617400000001</v>
      </c>
      <c r="I516">
        <v>8.7518879999999992</v>
      </c>
    </row>
    <row r="517" spans="1:9" x14ac:dyDescent="0.25">
      <c r="A517">
        <v>516</v>
      </c>
      <c r="D517">
        <v>86.863674000000003</v>
      </c>
      <c r="E517">
        <v>8.3023469999999993</v>
      </c>
      <c r="F517">
        <v>101.73653000000002</v>
      </c>
      <c r="G517">
        <v>4.7092859999999996</v>
      </c>
      <c r="H517">
        <v>104.789646</v>
      </c>
      <c r="I517">
        <v>8.8162760000000002</v>
      </c>
    </row>
    <row r="518" spans="1:9" x14ac:dyDescent="0.25">
      <c r="A518">
        <v>517</v>
      </c>
      <c r="D518">
        <v>86.938368000000011</v>
      </c>
      <c r="E518">
        <v>8.31</v>
      </c>
      <c r="F518">
        <v>101.704284</v>
      </c>
      <c r="G518">
        <v>4.6840310000000001</v>
      </c>
    </row>
    <row r="519" spans="1:9" x14ac:dyDescent="0.25">
      <c r="A519">
        <v>518</v>
      </c>
      <c r="D519">
        <v>86.957704000000007</v>
      </c>
      <c r="E519">
        <v>8.3247450000000001</v>
      </c>
      <c r="F519">
        <v>101.668266</v>
      </c>
      <c r="G519">
        <v>4.6978059999999999</v>
      </c>
    </row>
    <row r="520" spans="1:9" x14ac:dyDescent="0.25">
      <c r="A520">
        <v>519</v>
      </c>
      <c r="D520">
        <v>86.933164000000005</v>
      </c>
      <c r="E520">
        <v>8.3171429999999997</v>
      </c>
      <c r="F520">
        <v>101.620563</v>
      </c>
      <c r="G520">
        <v>4.7476529999999997</v>
      </c>
    </row>
    <row r="521" spans="1:9" x14ac:dyDescent="0.25">
      <c r="A521">
        <v>520</v>
      </c>
      <c r="D521">
        <v>86.892807000000005</v>
      </c>
      <c r="E521">
        <v>8.3066840000000006</v>
      </c>
      <c r="F521">
        <v>101.68729400000001</v>
      </c>
      <c r="G521">
        <v>4.7721429999999998</v>
      </c>
    </row>
    <row r="522" spans="1:9" x14ac:dyDescent="0.25">
      <c r="A522">
        <v>521</v>
      </c>
      <c r="D522">
        <v>86.957908000000003</v>
      </c>
      <c r="E522">
        <v>8.2957140000000003</v>
      </c>
    </row>
    <row r="523" spans="1:9" x14ac:dyDescent="0.25">
      <c r="A523">
        <v>522</v>
      </c>
      <c r="D523">
        <v>86.913879000000009</v>
      </c>
      <c r="E523">
        <v>8.3038270000000001</v>
      </c>
    </row>
    <row r="524" spans="1:9" x14ac:dyDescent="0.25">
      <c r="A524">
        <v>523</v>
      </c>
      <c r="D524">
        <v>86.905613000000002</v>
      </c>
      <c r="E524">
        <v>8.3000000000000007</v>
      </c>
    </row>
    <row r="525" spans="1:9" x14ac:dyDescent="0.25">
      <c r="A525">
        <v>524</v>
      </c>
      <c r="D525">
        <v>86.902195000000006</v>
      </c>
      <c r="E525">
        <v>8.3047959999999996</v>
      </c>
    </row>
    <row r="526" spans="1:9" x14ac:dyDescent="0.25">
      <c r="A526">
        <v>525</v>
      </c>
      <c r="D526">
        <v>86.891378000000003</v>
      </c>
      <c r="E526">
        <v>8.2891320000000004</v>
      </c>
    </row>
    <row r="527" spans="1:9" x14ac:dyDescent="0.25">
      <c r="A527">
        <v>526</v>
      </c>
      <c r="B527">
        <v>79.946786000000003</v>
      </c>
      <c r="C527">
        <v>7.0108670000000002</v>
      </c>
      <c r="D527">
        <v>86.900511000000009</v>
      </c>
      <c r="E527">
        <v>8.3131640000000004</v>
      </c>
    </row>
    <row r="528" spans="1:9" x14ac:dyDescent="0.25">
      <c r="A528">
        <v>527</v>
      </c>
      <c r="B528">
        <v>79.914797000000007</v>
      </c>
      <c r="C528">
        <v>6.9910209999999999</v>
      </c>
      <c r="D528">
        <v>86.863674000000003</v>
      </c>
      <c r="E528">
        <v>8.3023469999999993</v>
      </c>
    </row>
    <row r="529" spans="1:9" x14ac:dyDescent="0.25">
      <c r="A529">
        <v>528</v>
      </c>
      <c r="B529">
        <v>79.931429000000009</v>
      </c>
      <c r="C529">
        <v>6.9963769999999998</v>
      </c>
      <c r="D529">
        <v>86.863674000000003</v>
      </c>
      <c r="E529">
        <v>8.3023469999999993</v>
      </c>
    </row>
    <row r="530" spans="1:9" x14ac:dyDescent="0.25">
      <c r="A530">
        <v>529</v>
      </c>
      <c r="B530">
        <v>79.930714000000009</v>
      </c>
      <c r="C530">
        <v>6.9973470000000004</v>
      </c>
    </row>
    <row r="531" spans="1:9" x14ac:dyDescent="0.25">
      <c r="A531">
        <v>530</v>
      </c>
      <c r="B531">
        <v>79.919235</v>
      </c>
      <c r="C531">
        <v>7.0089290000000002</v>
      </c>
    </row>
    <row r="532" spans="1:9" x14ac:dyDescent="0.25">
      <c r="A532">
        <v>531</v>
      </c>
      <c r="B532">
        <v>80.007705000000001</v>
      </c>
      <c r="C532">
        <v>6.9836739999999997</v>
      </c>
    </row>
    <row r="533" spans="1:9" x14ac:dyDescent="0.25">
      <c r="A533">
        <v>532</v>
      </c>
      <c r="B533">
        <v>79.956939000000006</v>
      </c>
      <c r="C533">
        <v>7.0069900000000001</v>
      </c>
      <c r="H533">
        <v>83.239795000000015</v>
      </c>
      <c r="I533">
        <v>10.0875</v>
      </c>
    </row>
    <row r="534" spans="1:9" x14ac:dyDescent="0.25">
      <c r="A534">
        <v>533</v>
      </c>
      <c r="B534">
        <v>79.969694000000004</v>
      </c>
      <c r="C534">
        <v>7.0073980000000002</v>
      </c>
      <c r="H534">
        <v>83.188418000000013</v>
      </c>
      <c r="I534">
        <v>10.001173</v>
      </c>
    </row>
    <row r="535" spans="1:9" x14ac:dyDescent="0.25">
      <c r="A535">
        <v>534</v>
      </c>
      <c r="B535">
        <v>80.003112000000002</v>
      </c>
      <c r="C535">
        <v>6.9897960000000001</v>
      </c>
      <c r="H535">
        <v>83.224950000000007</v>
      </c>
      <c r="I535">
        <v>10.029031</v>
      </c>
    </row>
    <row r="536" spans="1:9" x14ac:dyDescent="0.25">
      <c r="A536">
        <v>535</v>
      </c>
      <c r="B536">
        <v>80.039337000000003</v>
      </c>
      <c r="C536">
        <v>6.9680099999999996</v>
      </c>
      <c r="H536">
        <v>83.229796000000007</v>
      </c>
      <c r="I536">
        <v>10.027704</v>
      </c>
    </row>
    <row r="537" spans="1:9" x14ac:dyDescent="0.25">
      <c r="A537">
        <v>536</v>
      </c>
      <c r="B537">
        <v>79.946786000000003</v>
      </c>
      <c r="C537">
        <v>7.0108670000000002</v>
      </c>
      <c r="F537">
        <v>79.656378000000004</v>
      </c>
      <c r="G537">
        <v>5.9193879999999996</v>
      </c>
      <c r="H537">
        <v>83.232858000000007</v>
      </c>
      <c r="I537">
        <v>10.039133</v>
      </c>
    </row>
    <row r="538" spans="1:9" x14ac:dyDescent="0.25">
      <c r="A538">
        <v>537</v>
      </c>
      <c r="F538">
        <v>79.580663000000001</v>
      </c>
      <c r="G538">
        <v>5.8901529999999998</v>
      </c>
      <c r="H538">
        <v>83.198623000000012</v>
      </c>
      <c r="I538">
        <v>10.044184</v>
      </c>
    </row>
    <row r="539" spans="1:9" x14ac:dyDescent="0.25">
      <c r="A539">
        <v>538</v>
      </c>
      <c r="F539">
        <v>79.586224000000001</v>
      </c>
      <c r="G539">
        <v>5.8898979999999996</v>
      </c>
      <c r="H539">
        <v>83.190052000000009</v>
      </c>
      <c r="I539">
        <v>10.046683</v>
      </c>
    </row>
    <row r="540" spans="1:9" x14ac:dyDescent="0.25">
      <c r="A540">
        <v>539</v>
      </c>
      <c r="F540">
        <v>79.651735000000002</v>
      </c>
      <c r="G540">
        <v>5.9058169999999999</v>
      </c>
      <c r="H540">
        <v>83.195153000000005</v>
      </c>
      <c r="I540">
        <v>10.027756</v>
      </c>
    </row>
    <row r="541" spans="1:9" x14ac:dyDescent="0.25">
      <c r="A541">
        <v>540</v>
      </c>
      <c r="F541">
        <v>79.676276000000001</v>
      </c>
      <c r="G541">
        <v>5.8756630000000003</v>
      </c>
      <c r="H541">
        <v>83.219235000000012</v>
      </c>
      <c r="I541">
        <v>9.9908169999999998</v>
      </c>
    </row>
    <row r="542" spans="1:9" x14ac:dyDescent="0.25">
      <c r="A542">
        <v>541</v>
      </c>
      <c r="F542">
        <v>79.671428000000006</v>
      </c>
      <c r="G542">
        <v>5.8708669999999996</v>
      </c>
      <c r="H542">
        <v>83.218061000000006</v>
      </c>
      <c r="I542">
        <v>9.9762749999999993</v>
      </c>
    </row>
    <row r="543" spans="1:9" x14ac:dyDescent="0.25">
      <c r="A543">
        <v>542</v>
      </c>
      <c r="F543">
        <v>79.660765000000012</v>
      </c>
      <c r="G543">
        <v>5.8829079999999996</v>
      </c>
      <c r="H543">
        <v>83.183520000000016</v>
      </c>
      <c r="I543">
        <v>9.9571430000000003</v>
      </c>
    </row>
    <row r="544" spans="1:9" x14ac:dyDescent="0.25">
      <c r="A544">
        <v>543</v>
      </c>
      <c r="F544">
        <v>79.656174000000007</v>
      </c>
      <c r="G544">
        <v>5.887041</v>
      </c>
      <c r="H544">
        <v>83.185459000000009</v>
      </c>
      <c r="I544">
        <v>9.9529599999999991</v>
      </c>
    </row>
    <row r="545" spans="1:9" x14ac:dyDescent="0.25">
      <c r="A545">
        <v>544</v>
      </c>
      <c r="D545">
        <v>69.260255000000001</v>
      </c>
      <c r="E545">
        <v>8.4477039999999999</v>
      </c>
      <c r="F545">
        <v>79.665051000000005</v>
      </c>
      <c r="G545">
        <v>5.8731119999999999</v>
      </c>
      <c r="H545">
        <v>83.239795000000015</v>
      </c>
      <c r="I545">
        <v>10.0875</v>
      </c>
    </row>
    <row r="546" spans="1:9" x14ac:dyDescent="0.25">
      <c r="A546">
        <v>545</v>
      </c>
      <c r="D546">
        <v>69.19153</v>
      </c>
      <c r="E546">
        <v>8.5136230000000008</v>
      </c>
      <c r="F546">
        <v>79.679235000000006</v>
      </c>
      <c r="G546">
        <v>5.9230099999999997</v>
      </c>
    </row>
    <row r="547" spans="1:9" x14ac:dyDescent="0.25">
      <c r="A547">
        <v>546</v>
      </c>
      <c r="D547">
        <v>69.241683000000009</v>
      </c>
      <c r="E547">
        <v>8.4341340000000002</v>
      </c>
      <c r="F547">
        <v>79.659031000000013</v>
      </c>
      <c r="G547">
        <v>5.9291330000000002</v>
      </c>
    </row>
    <row r="548" spans="1:9" x14ac:dyDescent="0.25">
      <c r="A548">
        <v>547</v>
      </c>
      <c r="D548">
        <v>69.187245000000004</v>
      </c>
      <c r="E548">
        <v>8.4359179999999991</v>
      </c>
      <c r="F548">
        <v>79.643980000000013</v>
      </c>
      <c r="G548">
        <v>5.8782139999999998</v>
      </c>
    </row>
    <row r="549" spans="1:9" x14ac:dyDescent="0.25">
      <c r="A549">
        <v>548</v>
      </c>
      <c r="D549">
        <v>69.218112000000005</v>
      </c>
      <c r="E549">
        <v>8.4696940000000005</v>
      </c>
      <c r="F549">
        <v>79.656378000000004</v>
      </c>
      <c r="G549">
        <v>5.9193879999999996</v>
      </c>
    </row>
    <row r="550" spans="1:9" x14ac:dyDescent="0.25">
      <c r="A550">
        <v>549</v>
      </c>
      <c r="D550">
        <v>69.210102000000006</v>
      </c>
      <c r="E550">
        <v>8.4804589999999997</v>
      </c>
    </row>
    <row r="551" spans="1:9" x14ac:dyDescent="0.25">
      <c r="A551">
        <v>550</v>
      </c>
      <c r="D551">
        <v>69.184642000000011</v>
      </c>
      <c r="E551">
        <v>8.4747959999999996</v>
      </c>
    </row>
    <row r="552" spans="1:9" x14ac:dyDescent="0.25">
      <c r="A552">
        <v>551</v>
      </c>
      <c r="D552">
        <v>69.166938000000002</v>
      </c>
      <c r="E552">
        <v>8.4777559999999994</v>
      </c>
    </row>
    <row r="553" spans="1:9" x14ac:dyDescent="0.25">
      <c r="A553">
        <v>552</v>
      </c>
      <c r="D553">
        <v>69.188265000000001</v>
      </c>
      <c r="E553">
        <v>8.468674</v>
      </c>
    </row>
    <row r="554" spans="1:9" x14ac:dyDescent="0.25">
      <c r="A554">
        <v>553</v>
      </c>
      <c r="D554">
        <v>69.181020000000004</v>
      </c>
      <c r="E554">
        <v>8.4522449999999996</v>
      </c>
    </row>
    <row r="555" spans="1:9" x14ac:dyDescent="0.25">
      <c r="A555">
        <v>554</v>
      </c>
      <c r="B555">
        <v>59.902725000000004</v>
      </c>
      <c r="C555">
        <v>5.9397679999999999</v>
      </c>
      <c r="D555">
        <v>69.168214000000006</v>
      </c>
      <c r="E555">
        <v>8.4315309999999997</v>
      </c>
    </row>
    <row r="556" spans="1:9" x14ac:dyDescent="0.25">
      <c r="A556">
        <v>555</v>
      </c>
      <c r="B556">
        <v>59.950752000000001</v>
      </c>
      <c r="C556">
        <v>5.9128670000000003</v>
      </c>
      <c r="D556">
        <v>69.260255000000001</v>
      </c>
      <c r="E556">
        <v>8.4477039999999999</v>
      </c>
    </row>
    <row r="557" spans="1:9" x14ac:dyDescent="0.25">
      <c r="A557">
        <v>556</v>
      </c>
      <c r="B557">
        <v>59.939983000000005</v>
      </c>
      <c r="C557">
        <v>5.9397679999999999</v>
      </c>
      <c r="D557">
        <v>69.260255000000001</v>
      </c>
      <c r="E557">
        <v>8.4477039999999999</v>
      </c>
    </row>
    <row r="558" spans="1:9" x14ac:dyDescent="0.25">
      <c r="A558">
        <v>557</v>
      </c>
      <c r="B558">
        <v>59.937358000000003</v>
      </c>
      <c r="C558">
        <v>5.9516730000000004</v>
      </c>
    </row>
    <row r="559" spans="1:9" x14ac:dyDescent="0.25">
      <c r="A559">
        <v>558</v>
      </c>
      <c r="B559">
        <v>59.934162000000008</v>
      </c>
      <c r="C559">
        <v>5.9379650000000002</v>
      </c>
    </row>
    <row r="560" spans="1:9" x14ac:dyDescent="0.25">
      <c r="A560">
        <v>559</v>
      </c>
      <c r="B560">
        <v>59.928695000000005</v>
      </c>
      <c r="C560">
        <v>5.943994</v>
      </c>
    </row>
    <row r="561" spans="1:9" x14ac:dyDescent="0.25">
      <c r="A561">
        <v>560</v>
      </c>
      <c r="B561">
        <v>59.927871000000003</v>
      </c>
      <c r="C561">
        <v>5.940645</v>
      </c>
      <c r="H561">
        <v>63.465057000000002</v>
      </c>
      <c r="I561">
        <v>9.3652259999999998</v>
      </c>
    </row>
    <row r="562" spans="1:9" x14ac:dyDescent="0.25">
      <c r="A562">
        <v>561</v>
      </c>
      <c r="B562">
        <v>59.928546000000004</v>
      </c>
      <c r="C562">
        <v>5.9466739999999998</v>
      </c>
      <c r="H562">
        <v>63.409709000000007</v>
      </c>
      <c r="I562">
        <v>9.3005490000000002</v>
      </c>
    </row>
    <row r="563" spans="1:9" x14ac:dyDescent="0.25">
      <c r="A563">
        <v>562</v>
      </c>
      <c r="B563">
        <v>60.023269000000006</v>
      </c>
      <c r="C563">
        <v>5.9535280000000004</v>
      </c>
      <c r="H563">
        <v>63.433620000000005</v>
      </c>
      <c r="I563">
        <v>9.2911180000000009</v>
      </c>
    </row>
    <row r="564" spans="1:9" x14ac:dyDescent="0.25">
      <c r="A564">
        <v>563</v>
      </c>
      <c r="B564">
        <v>59.994506000000001</v>
      </c>
      <c r="C564">
        <v>5.9674940000000003</v>
      </c>
      <c r="H564">
        <v>63.441303000000005</v>
      </c>
      <c r="I564">
        <v>9.3139489999999991</v>
      </c>
    </row>
    <row r="565" spans="1:9" x14ac:dyDescent="0.25">
      <c r="A565">
        <v>564</v>
      </c>
      <c r="B565">
        <v>59.902725000000004</v>
      </c>
      <c r="C565">
        <v>5.9397679999999999</v>
      </c>
      <c r="H565">
        <v>63.485671000000004</v>
      </c>
      <c r="I565">
        <v>9.3528570000000002</v>
      </c>
    </row>
    <row r="566" spans="1:9" x14ac:dyDescent="0.25">
      <c r="A566">
        <v>565</v>
      </c>
      <c r="F566">
        <v>59.294399000000006</v>
      </c>
      <c r="G566">
        <v>5.1182420000000004</v>
      </c>
      <c r="H566">
        <v>63.470676000000005</v>
      </c>
      <c r="I566">
        <v>9.3424990000000001</v>
      </c>
    </row>
    <row r="567" spans="1:9" x14ac:dyDescent="0.25">
      <c r="A567">
        <v>566</v>
      </c>
      <c r="F567">
        <v>59.195655000000002</v>
      </c>
      <c r="G567">
        <v>5.2085319999999999</v>
      </c>
      <c r="H567">
        <v>63.460781000000004</v>
      </c>
      <c r="I567">
        <v>9.3665660000000006</v>
      </c>
    </row>
    <row r="568" spans="1:9" x14ac:dyDescent="0.25">
      <c r="A568">
        <v>567</v>
      </c>
      <c r="F568">
        <v>59.224670000000003</v>
      </c>
      <c r="G568">
        <v>5.2242499999999996</v>
      </c>
      <c r="H568">
        <v>63.497322000000004</v>
      </c>
      <c r="I568">
        <v>9.3311089999999997</v>
      </c>
    </row>
    <row r="569" spans="1:9" x14ac:dyDescent="0.25">
      <c r="A569">
        <v>568</v>
      </c>
      <c r="F569">
        <v>59.263320000000007</v>
      </c>
      <c r="G569">
        <v>5.1873509999999996</v>
      </c>
      <c r="H569">
        <v>63.508193000000006</v>
      </c>
      <c r="I569">
        <v>9.2915310000000009</v>
      </c>
    </row>
    <row r="570" spans="1:9" x14ac:dyDescent="0.25">
      <c r="A570">
        <v>569</v>
      </c>
      <c r="F570">
        <v>59.230701000000003</v>
      </c>
      <c r="G570">
        <v>5.1282399999999999</v>
      </c>
      <c r="H570">
        <v>63.518089000000003</v>
      </c>
      <c r="I570">
        <v>9.2228849999999998</v>
      </c>
    </row>
    <row r="571" spans="1:9" x14ac:dyDescent="0.25">
      <c r="A571">
        <v>570</v>
      </c>
      <c r="D571">
        <v>44.592266000000002</v>
      </c>
      <c r="E571">
        <v>7.972944</v>
      </c>
      <c r="F571">
        <v>59.230911000000006</v>
      </c>
      <c r="G571">
        <v>5.1191700000000004</v>
      </c>
      <c r="H571">
        <v>63.465057000000002</v>
      </c>
      <c r="I571">
        <v>9.3652259999999998</v>
      </c>
    </row>
    <row r="572" spans="1:9" x14ac:dyDescent="0.25">
      <c r="A572">
        <v>571</v>
      </c>
      <c r="D572">
        <v>44.581291000000007</v>
      </c>
      <c r="E572">
        <v>7.9758820000000004</v>
      </c>
      <c r="F572">
        <v>59.217613000000007</v>
      </c>
      <c r="G572">
        <v>5.108244</v>
      </c>
      <c r="H572">
        <v>63.465057000000002</v>
      </c>
      <c r="I572">
        <v>9.3652259999999998</v>
      </c>
    </row>
    <row r="573" spans="1:9" x14ac:dyDescent="0.25">
      <c r="A573">
        <v>572</v>
      </c>
      <c r="D573">
        <v>44.581344000000001</v>
      </c>
      <c r="E573">
        <v>7.9746969999999999</v>
      </c>
      <c r="F573">
        <v>59.218284000000004</v>
      </c>
      <c r="G573">
        <v>5.1129340000000001</v>
      </c>
    </row>
    <row r="574" spans="1:9" x14ac:dyDescent="0.25">
      <c r="A574">
        <v>573</v>
      </c>
      <c r="D574">
        <v>44.603038000000005</v>
      </c>
      <c r="E574">
        <v>7.9855710000000002</v>
      </c>
      <c r="F574">
        <v>59.245441000000007</v>
      </c>
      <c r="G574">
        <v>5.128755</v>
      </c>
    </row>
    <row r="575" spans="1:9" x14ac:dyDescent="0.25">
      <c r="A575">
        <v>574</v>
      </c>
      <c r="D575">
        <v>44.607521000000006</v>
      </c>
      <c r="E575">
        <v>7.9940740000000003</v>
      </c>
      <c r="F575">
        <v>59.276260000000008</v>
      </c>
      <c r="G575">
        <v>5.1369499999999997</v>
      </c>
    </row>
    <row r="576" spans="1:9" x14ac:dyDescent="0.25">
      <c r="A576">
        <v>575</v>
      </c>
      <c r="D576">
        <v>44.637668000000005</v>
      </c>
      <c r="E576">
        <v>7.9841280000000001</v>
      </c>
      <c r="F576">
        <v>59.294399000000006</v>
      </c>
      <c r="G576">
        <v>5.1182420000000004</v>
      </c>
    </row>
    <row r="577" spans="1:11" x14ac:dyDescent="0.25">
      <c r="A577">
        <v>576</v>
      </c>
      <c r="D577">
        <v>44.608863000000007</v>
      </c>
      <c r="E577">
        <v>7.988715</v>
      </c>
      <c r="F577">
        <v>59.294399000000006</v>
      </c>
      <c r="G577">
        <v>5.1182420000000004</v>
      </c>
    </row>
    <row r="578" spans="1:11" x14ac:dyDescent="0.25">
      <c r="A578">
        <v>577</v>
      </c>
      <c r="D578">
        <v>44.625041000000003</v>
      </c>
      <c r="E578">
        <v>8.0133489999999998</v>
      </c>
    </row>
    <row r="579" spans="1:11" x14ac:dyDescent="0.25">
      <c r="A579">
        <v>578</v>
      </c>
      <c r="D579">
        <v>44.607212000000004</v>
      </c>
      <c r="E579">
        <v>8.0228819999999992</v>
      </c>
    </row>
    <row r="580" spans="1:11" x14ac:dyDescent="0.25">
      <c r="A580">
        <v>579</v>
      </c>
      <c r="D580">
        <v>44.648902000000007</v>
      </c>
      <c r="E580">
        <v>8.0210779999999993</v>
      </c>
    </row>
    <row r="581" spans="1:11" x14ac:dyDescent="0.25">
      <c r="A581">
        <v>580</v>
      </c>
      <c r="B581">
        <v>36.754756</v>
      </c>
      <c r="C581">
        <v>5.7045089999999998</v>
      </c>
      <c r="D581">
        <v>44.646636000000008</v>
      </c>
      <c r="E581">
        <v>8.0290160000000004</v>
      </c>
    </row>
    <row r="582" spans="1:11" x14ac:dyDescent="0.25">
      <c r="A582">
        <v>581</v>
      </c>
      <c r="B582">
        <v>36.754295000000006</v>
      </c>
      <c r="C582">
        <v>5.6908519999999996</v>
      </c>
      <c r="D582">
        <v>44.557174000000003</v>
      </c>
      <c r="E582">
        <v>8.0339120000000008</v>
      </c>
    </row>
    <row r="583" spans="1:11" x14ac:dyDescent="0.25">
      <c r="A583">
        <v>582</v>
      </c>
      <c r="B583">
        <v>36.762796000000009</v>
      </c>
      <c r="C583">
        <v>5.6405529999999997</v>
      </c>
      <c r="D583">
        <v>44.592266000000002</v>
      </c>
      <c r="E583">
        <v>7.972944</v>
      </c>
    </row>
    <row r="584" spans="1:11" x14ac:dyDescent="0.25">
      <c r="A584">
        <v>583</v>
      </c>
      <c r="B584">
        <v>36.779029000000008</v>
      </c>
      <c r="C584">
        <v>5.6111779999999998</v>
      </c>
    </row>
    <row r="585" spans="1:11" x14ac:dyDescent="0.25">
      <c r="A585">
        <v>584</v>
      </c>
      <c r="B585">
        <v>36.779029000000008</v>
      </c>
      <c r="C585">
        <v>5.6111779999999998</v>
      </c>
      <c r="J585">
        <v>38.283245000000008</v>
      </c>
      <c r="K585">
        <v>13.910238</v>
      </c>
    </row>
    <row r="586" spans="1:11" x14ac:dyDescent="0.25">
      <c r="A586">
        <v>585</v>
      </c>
    </row>
    <row r="587" spans="1:11" x14ac:dyDescent="0.25">
      <c r="A587">
        <v>586</v>
      </c>
    </row>
    <row r="588" spans="1:11" x14ac:dyDescent="0.25">
      <c r="A588">
        <v>587</v>
      </c>
    </row>
    <row r="589" spans="1:11" x14ac:dyDescent="0.25">
      <c r="A589">
        <v>588</v>
      </c>
    </row>
    <row r="590" spans="1:11" x14ac:dyDescent="0.25">
      <c r="A590">
        <v>589</v>
      </c>
    </row>
    <row r="591" spans="1:11" x14ac:dyDescent="0.25">
      <c r="A591">
        <v>590</v>
      </c>
    </row>
    <row r="592" spans="1:1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1" x14ac:dyDescent="0.25">
      <c r="A609">
        <v>608</v>
      </c>
    </row>
    <row r="610" spans="1:11" x14ac:dyDescent="0.25">
      <c r="A610">
        <v>609</v>
      </c>
    </row>
    <row r="611" spans="1:11" x14ac:dyDescent="0.25">
      <c r="A611">
        <v>610</v>
      </c>
    </row>
    <row r="612" spans="1:11" x14ac:dyDescent="0.25">
      <c r="A612">
        <v>611</v>
      </c>
    </row>
    <row r="613" spans="1:11" x14ac:dyDescent="0.25">
      <c r="A613">
        <v>612</v>
      </c>
    </row>
    <row r="614" spans="1:11" x14ac:dyDescent="0.25">
      <c r="A614">
        <v>613</v>
      </c>
    </row>
    <row r="615" spans="1:11" x14ac:dyDescent="0.25">
      <c r="A615">
        <v>614</v>
      </c>
    </row>
    <row r="616" spans="1:11" x14ac:dyDescent="0.25">
      <c r="A616">
        <v>615</v>
      </c>
    </row>
    <row r="617" spans="1:11" x14ac:dyDescent="0.25">
      <c r="A617">
        <v>616</v>
      </c>
    </row>
    <row r="618" spans="1:11" x14ac:dyDescent="0.25">
      <c r="A618">
        <v>617</v>
      </c>
      <c r="J618">
        <v>38.713672000000003</v>
      </c>
      <c r="K618">
        <v>13.867207000000001</v>
      </c>
    </row>
    <row r="619" spans="1:11" x14ac:dyDescent="0.25">
      <c r="A619">
        <v>618</v>
      </c>
      <c r="D619">
        <v>32.082502000000005</v>
      </c>
      <c r="E619">
        <v>5.9145159999999999</v>
      </c>
    </row>
    <row r="620" spans="1:11" x14ac:dyDescent="0.25">
      <c r="A620">
        <v>619</v>
      </c>
      <c r="D620">
        <v>32.075597000000002</v>
      </c>
      <c r="E620">
        <v>5.9165260000000002</v>
      </c>
    </row>
    <row r="621" spans="1:11" x14ac:dyDescent="0.25">
      <c r="A621">
        <v>620</v>
      </c>
      <c r="D621">
        <v>32.061836</v>
      </c>
      <c r="E621">
        <v>5.9232250000000004</v>
      </c>
      <c r="F621">
        <v>22.948364000000005</v>
      </c>
      <c r="G621">
        <v>8.3880619999999997</v>
      </c>
    </row>
    <row r="622" spans="1:11" x14ac:dyDescent="0.25">
      <c r="A622">
        <v>621</v>
      </c>
      <c r="D622">
        <v>32.043437000000004</v>
      </c>
      <c r="E622">
        <v>5.8984370000000004</v>
      </c>
      <c r="F622">
        <v>22.941818000000005</v>
      </c>
      <c r="G622">
        <v>8.35745</v>
      </c>
    </row>
    <row r="623" spans="1:11" x14ac:dyDescent="0.25">
      <c r="A623">
        <v>622</v>
      </c>
      <c r="D623">
        <v>32.029214000000003</v>
      </c>
      <c r="E623">
        <v>5.9123000000000001</v>
      </c>
      <c r="F623">
        <v>22.958257000000003</v>
      </c>
      <c r="G623">
        <v>8.3389489999999995</v>
      </c>
    </row>
    <row r="624" spans="1:11" x14ac:dyDescent="0.25">
      <c r="A624">
        <v>623</v>
      </c>
      <c r="D624">
        <v>32.035348000000006</v>
      </c>
      <c r="E624">
        <v>5.8991069999999999</v>
      </c>
      <c r="F624">
        <v>22.965935999999999</v>
      </c>
      <c r="G624">
        <v>8.3480709999999991</v>
      </c>
    </row>
    <row r="625" spans="1:9" x14ac:dyDescent="0.25">
      <c r="A625">
        <v>624</v>
      </c>
      <c r="D625">
        <v>32.094408000000001</v>
      </c>
      <c r="E625">
        <v>5.9163709999999998</v>
      </c>
      <c r="F625">
        <v>22.963874000000004</v>
      </c>
      <c r="G625">
        <v>8.3359089999999991</v>
      </c>
    </row>
    <row r="626" spans="1:9" x14ac:dyDescent="0.25">
      <c r="A626">
        <v>625</v>
      </c>
      <c r="D626">
        <v>32.075443000000007</v>
      </c>
      <c r="E626">
        <v>5.8662280000000004</v>
      </c>
      <c r="F626">
        <v>22.976602</v>
      </c>
      <c r="G626">
        <v>8.3878050000000002</v>
      </c>
    </row>
    <row r="627" spans="1:9" x14ac:dyDescent="0.25">
      <c r="A627">
        <v>626</v>
      </c>
      <c r="D627">
        <v>31.996026000000001</v>
      </c>
      <c r="E627">
        <v>5.9111659999999997</v>
      </c>
      <c r="F627">
        <v>22.964492000000007</v>
      </c>
      <c r="G627">
        <v>8.3867740000000008</v>
      </c>
    </row>
    <row r="628" spans="1:9" x14ac:dyDescent="0.25">
      <c r="A628">
        <v>627</v>
      </c>
      <c r="D628">
        <v>32.060550000000006</v>
      </c>
      <c r="E628">
        <v>5.9330689999999997</v>
      </c>
      <c r="F628">
        <v>22.965576000000006</v>
      </c>
      <c r="G628">
        <v>8.3867229999999999</v>
      </c>
    </row>
    <row r="629" spans="1:9" x14ac:dyDescent="0.25">
      <c r="A629">
        <v>628</v>
      </c>
      <c r="D629">
        <v>32.033546000000001</v>
      </c>
      <c r="E629">
        <v>5.9600730000000004</v>
      </c>
      <c r="F629">
        <v>22.955629000000002</v>
      </c>
      <c r="G629">
        <v>8.3482260000000004</v>
      </c>
    </row>
    <row r="630" spans="1:9" x14ac:dyDescent="0.25">
      <c r="A630">
        <v>629</v>
      </c>
      <c r="D630">
        <v>32.021278000000009</v>
      </c>
      <c r="E630">
        <v>5.9552290000000001</v>
      </c>
      <c r="F630">
        <v>22.955371</v>
      </c>
      <c r="G630">
        <v>8.3322500000000002</v>
      </c>
    </row>
    <row r="631" spans="1:9" x14ac:dyDescent="0.25">
      <c r="A631">
        <v>630</v>
      </c>
      <c r="D631">
        <v>32.066837000000007</v>
      </c>
      <c r="E631">
        <v>5.9665160000000004</v>
      </c>
      <c r="F631">
        <v>22.979026000000005</v>
      </c>
      <c r="G631">
        <v>8.3519880000000004</v>
      </c>
    </row>
    <row r="632" spans="1:9" x14ac:dyDescent="0.25">
      <c r="A632">
        <v>631</v>
      </c>
      <c r="D632">
        <v>32.107961000000003</v>
      </c>
      <c r="E632">
        <v>5.9182269999999999</v>
      </c>
      <c r="F632">
        <v>22.945167000000005</v>
      </c>
      <c r="G632">
        <v>8.3987300000000005</v>
      </c>
    </row>
    <row r="633" spans="1:9" x14ac:dyDescent="0.25">
      <c r="A633">
        <v>632</v>
      </c>
      <c r="D633">
        <v>32.121926999999999</v>
      </c>
      <c r="E633">
        <v>5.9033329999999999</v>
      </c>
      <c r="F633">
        <v>22.938261000000004</v>
      </c>
      <c r="G633">
        <v>8.4165609999999997</v>
      </c>
    </row>
    <row r="634" spans="1:9" x14ac:dyDescent="0.25">
      <c r="A634">
        <v>633</v>
      </c>
      <c r="D634">
        <v>32.112188000000003</v>
      </c>
      <c r="E634">
        <v>5.8681340000000004</v>
      </c>
      <c r="F634">
        <v>22.91337</v>
      </c>
      <c r="G634">
        <v>8.3538949999999996</v>
      </c>
    </row>
    <row r="635" spans="1:9" x14ac:dyDescent="0.25">
      <c r="A635">
        <v>634</v>
      </c>
      <c r="D635">
        <v>32.165218000000003</v>
      </c>
      <c r="E635">
        <v>5.8827189999999998</v>
      </c>
      <c r="F635">
        <v>22.889509000000004</v>
      </c>
      <c r="G635">
        <v>8.3638410000000007</v>
      </c>
    </row>
    <row r="636" spans="1:9" x14ac:dyDescent="0.25">
      <c r="A636">
        <v>635</v>
      </c>
      <c r="D636">
        <v>32.082502000000005</v>
      </c>
      <c r="E636">
        <v>5.9145159999999999</v>
      </c>
      <c r="F636">
        <v>22.91904000000001</v>
      </c>
      <c r="G636">
        <v>8.3104510000000005</v>
      </c>
    </row>
    <row r="637" spans="1:9" x14ac:dyDescent="0.25">
      <c r="A637">
        <v>636</v>
      </c>
      <c r="B637">
        <v>42.540691000000002</v>
      </c>
      <c r="C637">
        <v>7.7074860000000003</v>
      </c>
      <c r="F637">
        <v>22.998815000000008</v>
      </c>
      <c r="G637">
        <v>8.1711500000000008</v>
      </c>
    </row>
    <row r="638" spans="1:9" x14ac:dyDescent="0.25">
      <c r="A638">
        <v>637</v>
      </c>
      <c r="B638">
        <v>42.526313000000002</v>
      </c>
      <c r="C638">
        <v>7.8388499999999999</v>
      </c>
      <c r="F638">
        <v>22.948364000000005</v>
      </c>
      <c r="G638">
        <v>8.3880619999999997</v>
      </c>
    </row>
    <row r="639" spans="1:9" x14ac:dyDescent="0.25">
      <c r="A639">
        <v>638</v>
      </c>
      <c r="B639">
        <v>42.539714000000004</v>
      </c>
      <c r="C639">
        <v>7.8103499999999997</v>
      </c>
      <c r="H639">
        <v>32.787147000000004</v>
      </c>
      <c r="I639">
        <v>5.1133459999999999</v>
      </c>
    </row>
    <row r="640" spans="1:9" x14ac:dyDescent="0.25">
      <c r="A640">
        <v>639</v>
      </c>
      <c r="B640">
        <v>42.545177000000002</v>
      </c>
      <c r="C640">
        <v>7.7731409999999999</v>
      </c>
      <c r="H640">
        <v>32.804618000000005</v>
      </c>
      <c r="I640">
        <v>5.1100989999999999</v>
      </c>
    </row>
    <row r="641" spans="1:9" x14ac:dyDescent="0.25">
      <c r="A641">
        <v>640</v>
      </c>
      <c r="B641">
        <v>42.564399000000002</v>
      </c>
      <c r="C641">
        <v>7.7646899999999999</v>
      </c>
      <c r="H641">
        <v>32.801164</v>
      </c>
      <c r="I641">
        <v>5.115253</v>
      </c>
    </row>
    <row r="642" spans="1:9" x14ac:dyDescent="0.25">
      <c r="A642">
        <v>641</v>
      </c>
      <c r="B642">
        <v>42.564449000000003</v>
      </c>
      <c r="C642">
        <v>7.7783470000000001</v>
      </c>
      <c r="H642">
        <v>32.766687000000005</v>
      </c>
      <c r="I642">
        <v>5.1118519999999998</v>
      </c>
    </row>
    <row r="643" spans="1:9" x14ac:dyDescent="0.25">
      <c r="A643">
        <v>642</v>
      </c>
      <c r="B643">
        <v>42.540073000000007</v>
      </c>
      <c r="C643">
        <v>7.7275330000000002</v>
      </c>
      <c r="H643">
        <v>32.779108000000008</v>
      </c>
      <c r="I643">
        <v>5.1107180000000003</v>
      </c>
    </row>
    <row r="644" spans="1:9" x14ac:dyDescent="0.25">
      <c r="A644">
        <v>643</v>
      </c>
      <c r="B644">
        <v>42.566925000000005</v>
      </c>
      <c r="C644">
        <v>7.7504660000000003</v>
      </c>
      <c r="H644">
        <v>32.759061000000003</v>
      </c>
      <c r="I644">
        <v>5.1336000000000004</v>
      </c>
    </row>
    <row r="645" spans="1:9" x14ac:dyDescent="0.25">
      <c r="A645">
        <v>644</v>
      </c>
      <c r="B645">
        <v>42.552856000000006</v>
      </c>
      <c r="C645">
        <v>7.7350050000000001</v>
      </c>
      <c r="H645">
        <v>32.76267</v>
      </c>
      <c r="I645">
        <v>5.1398349999999997</v>
      </c>
    </row>
    <row r="646" spans="1:9" x14ac:dyDescent="0.25">
      <c r="A646">
        <v>645</v>
      </c>
      <c r="B646">
        <v>42.544712000000004</v>
      </c>
      <c r="C646">
        <v>7.7207299999999996</v>
      </c>
      <c r="H646">
        <v>32.783178000000007</v>
      </c>
      <c r="I646">
        <v>5.1197879999999998</v>
      </c>
    </row>
    <row r="647" spans="1:9" x14ac:dyDescent="0.25">
      <c r="A647">
        <v>646</v>
      </c>
      <c r="B647">
        <v>42.535488000000008</v>
      </c>
      <c r="C647">
        <v>7.7490740000000002</v>
      </c>
      <c r="H647">
        <v>32.780240000000006</v>
      </c>
      <c r="I647">
        <v>5.1032970000000004</v>
      </c>
    </row>
    <row r="648" spans="1:9" x14ac:dyDescent="0.25">
      <c r="A648">
        <v>647</v>
      </c>
      <c r="B648">
        <v>42.548011000000002</v>
      </c>
      <c r="C648">
        <v>7.7558769999999999</v>
      </c>
      <c r="H648">
        <v>32.784210000000002</v>
      </c>
      <c r="I648">
        <v>5.1248899999999997</v>
      </c>
    </row>
    <row r="649" spans="1:9" x14ac:dyDescent="0.25">
      <c r="A649">
        <v>648</v>
      </c>
      <c r="B649">
        <v>42.544765000000005</v>
      </c>
      <c r="C649">
        <v>7.7586599999999999</v>
      </c>
      <c r="H649">
        <v>32.799411000000006</v>
      </c>
      <c r="I649">
        <v>5.1052549999999997</v>
      </c>
    </row>
    <row r="650" spans="1:9" x14ac:dyDescent="0.25">
      <c r="A650">
        <v>649</v>
      </c>
      <c r="B650">
        <v>42.491218000000003</v>
      </c>
      <c r="C650">
        <v>7.7929310000000003</v>
      </c>
      <c r="H650">
        <v>32.775861000000006</v>
      </c>
      <c r="I650">
        <v>5.0569660000000001</v>
      </c>
    </row>
    <row r="651" spans="1:9" x14ac:dyDescent="0.25">
      <c r="A651">
        <v>650</v>
      </c>
      <c r="B651">
        <v>42.540691000000002</v>
      </c>
      <c r="C651">
        <v>7.7074860000000003</v>
      </c>
      <c r="H651">
        <v>32.791271000000009</v>
      </c>
      <c r="I651">
        <v>5.102627</v>
      </c>
    </row>
    <row r="652" spans="1:9" x14ac:dyDescent="0.25">
      <c r="A652">
        <v>651</v>
      </c>
      <c r="B652">
        <v>42.540691000000002</v>
      </c>
      <c r="C652">
        <v>7.7074860000000003</v>
      </c>
      <c r="H652">
        <v>32.847856000000007</v>
      </c>
      <c r="I652">
        <v>5.0268699999999997</v>
      </c>
    </row>
    <row r="653" spans="1:9" x14ac:dyDescent="0.25">
      <c r="A653">
        <v>652</v>
      </c>
      <c r="H653">
        <v>32.787147000000004</v>
      </c>
      <c r="I653">
        <v>5.1133459999999999</v>
      </c>
    </row>
    <row r="654" spans="1:9" x14ac:dyDescent="0.25">
      <c r="A654">
        <v>653</v>
      </c>
      <c r="H654">
        <v>32.787147000000004</v>
      </c>
      <c r="I654">
        <v>5.1133459999999999</v>
      </c>
    </row>
    <row r="655" spans="1:9" x14ac:dyDescent="0.25">
      <c r="A655">
        <v>654</v>
      </c>
      <c r="F655">
        <v>44.452861000000006</v>
      </c>
      <c r="G655">
        <v>8.7973569999999999</v>
      </c>
    </row>
    <row r="656" spans="1:9" x14ac:dyDescent="0.25">
      <c r="A656">
        <v>655</v>
      </c>
      <c r="F656">
        <v>44.513004000000002</v>
      </c>
      <c r="G656">
        <v>8.7934920000000005</v>
      </c>
    </row>
    <row r="657" spans="1:7" x14ac:dyDescent="0.25">
      <c r="A657">
        <v>656</v>
      </c>
      <c r="D657">
        <v>56.444595000000007</v>
      </c>
      <c r="E657">
        <v>7.1190540000000002</v>
      </c>
      <c r="F657">
        <v>44.481414000000008</v>
      </c>
      <c r="G657">
        <v>8.7527279999999994</v>
      </c>
    </row>
    <row r="658" spans="1:7" x14ac:dyDescent="0.25">
      <c r="A658">
        <v>657</v>
      </c>
      <c r="D658">
        <v>56.462577000000003</v>
      </c>
      <c r="E658">
        <v>7.0676220000000001</v>
      </c>
      <c r="F658">
        <v>44.541660000000007</v>
      </c>
      <c r="G658">
        <v>8.7784429999999993</v>
      </c>
    </row>
    <row r="659" spans="1:7" x14ac:dyDescent="0.25">
      <c r="A659">
        <v>658</v>
      </c>
      <c r="D659">
        <v>56.411712000000001</v>
      </c>
      <c r="E659">
        <v>7.0558709999999998</v>
      </c>
      <c r="F659">
        <v>44.523311000000007</v>
      </c>
      <c r="G659">
        <v>8.7569529999999993</v>
      </c>
    </row>
    <row r="660" spans="1:7" x14ac:dyDescent="0.25">
      <c r="A660">
        <v>659</v>
      </c>
      <c r="D660">
        <v>56.447788000000003</v>
      </c>
      <c r="E660">
        <v>7.0638589999999999</v>
      </c>
      <c r="F660">
        <v>44.498832000000007</v>
      </c>
      <c r="G660">
        <v>8.7911730000000006</v>
      </c>
    </row>
    <row r="661" spans="1:7" x14ac:dyDescent="0.25">
      <c r="A661">
        <v>660</v>
      </c>
      <c r="D661">
        <v>56.465621000000006</v>
      </c>
      <c r="E661">
        <v>7.0618499999999997</v>
      </c>
      <c r="F661">
        <v>44.489505000000001</v>
      </c>
      <c r="G661">
        <v>8.7841640000000005</v>
      </c>
    </row>
    <row r="662" spans="1:7" x14ac:dyDescent="0.25">
      <c r="A662">
        <v>661</v>
      </c>
      <c r="D662">
        <v>56.429698000000002</v>
      </c>
      <c r="E662">
        <v>7.106789</v>
      </c>
      <c r="F662">
        <v>44.483116000000003</v>
      </c>
      <c r="G662">
        <v>8.7454099999999997</v>
      </c>
    </row>
    <row r="663" spans="1:7" x14ac:dyDescent="0.25">
      <c r="A663">
        <v>662</v>
      </c>
      <c r="D663">
        <v>56.474689000000005</v>
      </c>
      <c r="E663">
        <v>7.102201</v>
      </c>
      <c r="F663">
        <v>44.480331000000007</v>
      </c>
      <c r="G663">
        <v>8.7346380000000003</v>
      </c>
    </row>
    <row r="664" spans="1:7" x14ac:dyDescent="0.25">
      <c r="A664">
        <v>663</v>
      </c>
      <c r="D664">
        <v>56.445777000000007</v>
      </c>
      <c r="E664">
        <v>7.0951930000000001</v>
      </c>
      <c r="F664">
        <v>44.539287000000002</v>
      </c>
      <c r="G664">
        <v>8.7526759999999992</v>
      </c>
    </row>
    <row r="665" spans="1:7" x14ac:dyDescent="0.25">
      <c r="A665">
        <v>664</v>
      </c>
      <c r="D665">
        <v>56.466857000000005</v>
      </c>
      <c r="E665">
        <v>7.0941619999999999</v>
      </c>
      <c r="F665">
        <v>44.557739000000005</v>
      </c>
      <c r="G665">
        <v>8.7348440000000007</v>
      </c>
    </row>
    <row r="666" spans="1:7" x14ac:dyDescent="0.25">
      <c r="A666">
        <v>665</v>
      </c>
      <c r="D666">
        <v>56.500923000000007</v>
      </c>
      <c r="E666">
        <v>7.0842159999999996</v>
      </c>
      <c r="F666">
        <v>44.546760000000006</v>
      </c>
      <c r="G666">
        <v>8.7526250000000001</v>
      </c>
    </row>
    <row r="667" spans="1:7" x14ac:dyDescent="0.25">
      <c r="A667">
        <v>666</v>
      </c>
      <c r="D667">
        <v>56.483348000000007</v>
      </c>
      <c r="E667">
        <v>7.090967</v>
      </c>
      <c r="F667">
        <v>44.525115000000007</v>
      </c>
      <c r="G667">
        <v>8.8084369999999996</v>
      </c>
    </row>
    <row r="668" spans="1:7" x14ac:dyDescent="0.25">
      <c r="A668">
        <v>667</v>
      </c>
      <c r="D668">
        <v>56.413055000000007</v>
      </c>
      <c r="E668">
        <v>7.0648390000000001</v>
      </c>
      <c r="F668">
        <v>44.452861000000006</v>
      </c>
      <c r="G668">
        <v>8.7973569999999999</v>
      </c>
    </row>
    <row r="669" spans="1:7" x14ac:dyDescent="0.25">
      <c r="A669">
        <v>668</v>
      </c>
      <c r="D669">
        <v>56.472267000000002</v>
      </c>
      <c r="E669">
        <v>7.1418840000000001</v>
      </c>
    </row>
    <row r="670" spans="1:7" x14ac:dyDescent="0.25">
      <c r="A670">
        <v>669</v>
      </c>
      <c r="D670">
        <v>56.444595000000007</v>
      </c>
      <c r="E670">
        <v>7.1190540000000002</v>
      </c>
    </row>
    <row r="671" spans="1:7" x14ac:dyDescent="0.25">
      <c r="A671">
        <v>670</v>
      </c>
    </row>
    <row r="672" spans="1:7" x14ac:dyDescent="0.25">
      <c r="A672">
        <v>671</v>
      </c>
    </row>
    <row r="673" spans="1:9" x14ac:dyDescent="0.25">
      <c r="A673">
        <v>672</v>
      </c>
      <c r="H673">
        <v>57.763488000000002</v>
      </c>
      <c r="I673">
        <v>5.5771649999999999</v>
      </c>
    </row>
    <row r="674" spans="1:9" x14ac:dyDescent="0.25">
      <c r="A674">
        <v>673</v>
      </c>
      <c r="B674">
        <v>69.712091000000001</v>
      </c>
      <c r="C674">
        <v>8.4987250000000003</v>
      </c>
      <c r="H674">
        <v>57.712516000000008</v>
      </c>
      <c r="I674">
        <v>5.6259690000000004</v>
      </c>
    </row>
    <row r="675" spans="1:9" x14ac:dyDescent="0.25">
      <c r="A675">
        <v>674</v>
      </c>
      <c r="B675">
        <v>69.72897900000001</v>
      </c>
      <c r="C675">
        <v>8.4981629999999999</v>
      </c>
      <c r="H675">
        <v>57.673816000000002</v>
      </c>
      <c r="I675">
        <v>5.5941210000000003</v>
      </c>
    </row>
    <row r="676" spans="1:9" x14ac:dyDescent="0.25">
      <c r="A676">
        <v>675</v>
      </c>
      <c r="B676">
        <v>69.736428000000004</v>
      </c>
      <c r="C676">
        <v>8.4746939999999995</v>
      </c>
      <c r="H676">
        <v>57.656604000000002</v>
      </c>
      <c r="I676">
        <v>5.6289579999999999</v>
      </c>
    </row>
    <row r="677" spans="1:9" x14ac:dyDescent="0.25">
      <c r="A677">
        <v>676</v>
      </c>
      <c r="B677">
        <v>69.723826000000003</v>
      </c>
      <c r="C677">
        <v>8.4902049999999996</v>
      </c>
      <c r="H677">
        <v>57.692729000000007</v>
      </c>
      <c r="I677">
        <v>5.673794</v>
      </c>
    </row>
    <row r="678" spans="1:9" x14ac:dyDescent="0.25">
      <c r="A678">
        <v>677</v>
      </c>
      <c r="B678">
        <v>69.694541000000001</v>
      </c>
      <c r="C678">
        <v>8.4660709999999995</v>
      </c>
      <c r="H678">
        <v>57.713550000000005</v>
      </c>
      <c r="I678">
        <v>5.615507</v>
      </c>
    </row>
    <row r="679" spans="1:9" x14ac:dyDescent="0.25">
      <c r="A679">
        <v>678</v>
      </c>
      <c r="B679">
        <v>69.685153000000014</v>
      </c>
      <c r="C679">
        <v>8.5020919999999993</v>
      </c>
      <c r="H679">
        <v>57.763023000000004</v>
      </c>
      <c r="I679">
        <v>5.5732999999999997</v>
      </c>
    </row>
    <row r="680" spans="1:9" x14ac:dyDescent="0.25">
      <c r="A680">
        <v>679</v>
      </c>
      <c r="B680">
        <v>69.652857000000012</v>
      </c>
      <c r="C680">
        <v>8.5096939999999996</v>
      </c>
      <c r="H680">
        <v>57.747512000000008</v>
      </c>
      <c r="I680">
        <v>5.6323080000000001</v>
      </c>
    </row>
    <row r="681" spans="1:9" x14ac:dyDescent="0.25">
      <c r="A681">
        <v>680</v>
      </c>
      <c r="B681">
        <v>69.650153000000003</v>
      </c>
      <c r="C681">
        <v>8.4889290000000006</v>
      </c>
      <c r="H681">
        <v>57.769569000000004</v>
      </c>
      <c r="I681">
        <v>5.6205059999999998</v>
      </c>
    </row>
    <row r="682" spans="1:9" x14ac:dyDescent="0.25">
      <c r="A682">
        <v>681</v>
      </c>
      <c r="B682">
        <v>69.678316000000009</v>
      </c>
      <c r="C682">
        <v>8.5131639999999997</v>
      </c>
      <c r="H682">
        <v>57.818679000000003</v>
      </c>
      <c r="I682">
        <v>5.6278249999999996</v>
      </c>
    </row>
    <row r="683" spans="1:9" x14ac:dyDescent="0.25">
      <c r="A683">
        <v>682</v>
      </c>
      <c r="B683">
        <v>69.748367000000002</v>
      </c>
      <c r="C683">
        <v>8.5354089999999996</v>
      </c>
      <c r="H683">
        <v>57.849910000000001</v>
      </c>
      <c r="I683">
        <v>5.6687440000000002</v>
      </c>
    </row>
    <row r="684" spans="1:9" x14ac:dyDescent="0.25">
      <c r="A684">
        <v>683</v>
      </c>
      <c r="B684">
        <v>69.712091000000001</v>
      </c>
      <c r="C684">
        <v>8.4987250000000003</v>
      </c>
      <c r="H684">
        <v>57.835689000000002</v>
      </c>
      <c r="I684">
        <v>5.6852869999999998</v>
      </c>
    </row>
    <row r="685" spans="1:9" x14ac:dyDescent="0.25">
      <c r="A685">
        <v>684</v>
      </c>
      <c r="H685">
        <v>57.763488000000002</v>
      </c>
      <c r="I685">
        <v>5.5771649999999999</v>
      </c>
    </row>
    <row r="686" spans="1:9" x14ac:dyDescent="0.25">
      <c r="A686">
        <v>685</v>
      </c>
      <c r="H686">
        <v>57.763488000000002</v>
      </c>
      <c r="I686">
        <v>5.5771649999999999</v>
      </c>
    </row>
    <row r="687" spans="1:9" x14ac:dyDescent="0.25">
      <c r="A687">
        <v>686</v>
      </c>
    </row>
    <row r="688" spans="1:9" x14ac:dyDescent="0.25">
      <c r="A688">
        <v>687</v>
      </c>
    </row>
    <row r="689" spans="1:7" x14ac:dyDescent="0.25">
      <c r="A689">
        <v>688</v>
      </c>
      <c r="D689">
        <v>78.998725000000007</v>
      </c>
      <c r="E689">
        <v>7.8145410000000002</v>
      </c>
      <c r="F689">
        <v>71.327296000000004</v>
      </c>
      <c r="G689">
        <v>9.8072970000000002</v>
      </c>
    </row>
    <row r="690" spans="1:7" x14ac:dyDescent="0.25">
      <c r="A690">
        <v>689</v>
      </c>
      <c r="D690">
        <v>78.968571000000011</v>
      </c>
      <c r="E690">
        <v>7.8408160000000002</v>
      </c>
      <c r="F690">
        <v>71.280510000000007</v>
      </c>
      <c r="G690">
        <v>9.8076530000000002</v>
      </c>
    </row>
    <row r="691" spans="1:7" x14ac:dyDescent="0.25">
      <c r="A691">
        <v>690</v>
      </c>
      <c r="D691">
        <v>79.000102000000012</v>
      </c>
      <c r="E691">
        <v>7.8375009999999996</v>
      </c>
      <c r="F691">
        <v>71.280969000000013</v>
      </c>
      <c r="G691">
        <v>9.8211739999999992</v>
      </c>
    </row>
    <row r="692" spans="1:7" x14ac:dyDescent="0.25">
      <c r="A692">
        <v>691</v>
      </c>
      <c r="D692">
        <v>78.994235000000003</v>
      </c>
      <c r="E692">
        <v>7.8318880000000002</v>
      </c>
      <c r="F692">
        <v>71.272602000000006</v>
      </c>
      <c r="G692">
        <v>9.7989289999999993</v>
      </c>
    </row>
    <row r="693" spans="1:7" x14ac:dyDescent="0.25">
      <c r="A693">
        <v>692</v>
      </c>
      <c r="D693">
        <v>78.97882700000001</v>
      </c>
      <c r="E693">
        <v>7.8493880000000003</v>
      </c>
      <c r="F693">
        <v>71.263163000000006</v>
      </c>
      <c r="G693">
        <v>9.7763259999999992</v>
      </c>
    </row>
    <row r="694" spans="1:7" x14ac:dyDescent="0.25">
      <c r="A694">
        <v>693</v>
      </c>
      <c r="D694">
        <v>78.941123000000005</v>
      </c>
      <c r="E694">
        <v>7.8498979999999996</v>
      </c>
      <c r="F694">
        <v>71.272040000000004</v>
      </c>
      <c r="G694">
        <v>9.7641840000000002</v>
      </c>
    </row>
    <row r="695" spans="1:7" x14ac:dyDescent="0.25">
      <c r="A695">
        <v>694</v>
      </c>
      <c r="D695">
        <v>78.925154000000006</v>
      </c>
      <c r="E695">
        <v>7.8393370000000004</v>
      </c>
      <c r="F695">
        <v>71.234898000000001</v>
      </c>
      <c r="G695">
        <v>9.7339789999999997</v>
      </c>
    </row>
    <row r="696" spans="1:7" x14ac:dyDescent="0.25">
      <c r="A696">
        <v>695</v>
      </c>
      <c r="D696">
        <v>78.913775000000001</v>
      </c>
      <c r="E696">
        <v>7.8326539999999998</v>
      </c>
      <c r="F696">
        <v>71.207041000000004</v>
      </c>
      <c r="G696">
        <v>9.7372460000000007</v>
      </c>
    </row>
    <row r="697" spans="1:7" x14ac:dyDescent="0.25">
      <c r="A697">
        <v>696</v>
      </c>
      <c r="D697">
        <v>78.91392900000001</v>
      </c>
      <c r="E697">
        <v>7.8117349999999997</v>
      </c>
      <c r="F697">
        <v>71.197143000000011</v>
      </c>
      <c r="G697">
        <v>9.7100000000000009</v>
      </c>
    </row>
    <row r="698" spans="1:7" x14ac:dyDescent="0.25">
      <c r="A698">
        <v>697</v>
      </c>
      <c r="D698">
        <v>78.905663000000004</v>
      </c>
      <c r="E698">
        <v>7.8040820000000002</v>
      </c>
      <c r="F698">
        <v>71.204592000000005</v>
      </c>
      <c r="G698">
        <v>9.6984689999999993</v>
      </c>
    </row>
    <row r="699" spans="1:7" x14ac:dyDescent="0.25">
      <c r="A699">
        <v>698</v>
      </c>
      <c r="D699">
        <v>78.921225000000007</v>
      </c>
      <c r="E699">
        <v>7.8042860000000003</v>
      </c>
      <c r="F699">
        <v>71.177398000000011</v>
      </c>
      <c r="G699">
        <v>9.6866839999999996</v>
      </c>
    </row>
    <row r="700" spans="1:7" x14ac:dyDescent="0.25">
      <c r="A700">
        <v>699</v>
      </c>
      <c r="D700">
        <v>79.030255000000011</v>
      </c>
      <c r="E700">
        <v>7.7889290000000004</v>
      </c>
      <c r="F700">
        <v>71.327296000000004</v>
      </c>
      <c r="G700">
        <v>9.8072970000000002</v>
      </c>
    </row>
    <row r="701" spans="1:7" x14ac:dyDescent="0.25">
      <c r="A701">
        <v>700</v>
      </c>
      <c r="D701">
        <v>78.998725000000007</v>
      </c>
      <c r="E701">
        <v>7.8145410000000002</v>
      </c>
      <c r="F701">
        <v>71.327296000000004</v>
      </c>
      <c r="G701">
        <v>9.8072970000000002</v>
      </c>
    </row>
    <row r="702" spans="1:7" x14ac:dyDescent="0.25">
      <c r="A702">
        <v>701</v>
      </c>
    </row>
    <row r="703" spans="1:7" x14ac:dyDescent="0.25">
      <c r="A703">
        <v>702</v>
      </c>
      <c r="B703">
        <v>88.630308000000014</v>
      </c>
      <c r="C703">
        <v>9.3059700000000003</v>
      </c>
    </row>
    <row r="704" spans="1:7" x14ac:dyDescent="0.25">
      <c r="A704">
        <v>703</v>
      </c>
      <c r="B704">
        <v>88.616735000000006</v>
      </c>
      <c r="C704">
        <v>9.3550509999999996</v>
      </c>
    </row>
    <row r="705" spans="1:9" x14ac:dyDescent="0.25">
      <c r="A705">
        <v>704</v>
      </c>
      <c r="B705">
        <v>88.626940000000005</v>
      </c>
      <c r="C705">
        <v>9.3280609999999999</v>
      </c>
      <c r="H705">
        <v>80.369899000000004</v>
      </c>
      <c r="I705">
        <v>6.9306640000000002</v>
      </c>
    </row>
    <row r="706" spans="1:9" x14ac:dyDescent="0.25">
      <c r="A706">
        <v>705</v>
      </c>
      <c r="B706">
        <v>88.630918000000008</v>
      </c>
      <c r="C706">
        <v>9.3094389999999994</v>
      </c>
      <c r="H706">
        <v>80.338521</v>
      </c>
      <c r="I706">
        <v>6.9708170000000003</v>
      </c>
    </row>
    <row r="707" spans="1:9" x14ac:dyDescent="0.25">
      <c r="A707">
        <v>706</v>
      </c>
      <c r="B707">
        <v>88.58949100000001</v>
      </c>
      <c r="C707">
        <v>9.2981119999999997</v>
      </c>
      <c r="H707">
        <v>80.326938000000013</v>
      </c>
      <c r="I707">
        <v>6.977449</v>
      </c>
    </row>
    <row r="708" spans="1:9" x14ac:dyDescent="0.25">
      <c r="A708">
        <v>707</v>
      </c>
      <c r="B708">
        <v>88.575001000000015</v>
      </c>
      <c r="C708">
        <v>9.3425010000000004</v>
      </c>
      <c r="H708">
        <v>80.320102000000006</v>
      </c>
      <c r="I708">
        <v>6.9403059999999996</v>
      </c>
    </row>
    <row r="709" spans="1:9" x14ac:dyDescent="0.25">
      <c r="A709">
        <v>708</v>
      </c>
      <c r="B709">
        <v>88.608318000000011</v>
      </c>
      <c r="C709">
        <v>9.3380100000000006</v>
      </c>
      <c r="H709">
        <v>80.353572000000014</v>
      </c>
      <c r="I709">
        <v>6.9379080000000002</v>
      </c>
    </row>
    <row r="710" spans="1:9" x14ac:dyDescent="0.25">
      <c r="A710">
        <v>709</v>
      </c>
      <c r="B710">
        <v>88.571276000000012</v>
      </c>
      <c r="C710">
        <v>9.3183159999999994</v>
      </c>
      <c r="H710">
        <v>80.384745000000009</v>
      </c>
      <c r="I710">
        <v>6.9469900000000004</v>
      </c>
    </row>
    <row r="711" spans="1:9" x14ac:dyDescent="0.25">
      <c r="A711">
        <v>710</v>
      </c>
      <c r="B711">
        <v>88.507092999999998</v>
      </c>
      <c r="C711">
        <v>9.3385719999999992</v>
      </c>
      <c r="H711">
        <v>80.390510000000006</v>
      </c>
      <c r="I711">
        <v>6.9000009999999996</v>
      </c>
    </row>
    <row r="712" spans="1:9" x14ac:dyDescent="0.25">
      <c r="A712">
        <v>711</v>
      </c>
      <c r="B712">
        <v>88.515308000000005</v>
      </c>
      <c r="C712">
        <v>9.3644909999999992</v>
      </c>
      <c r="H712">
        <v>80.369899000000004</v>
      </c>
      <c r="I712">
        <v>6.8633160000000002</v>
      </c>
    </row>
    <row r="713" spans="1:9" x14ac:dyDescent="0.25">
      <c r="A713">
        <v>712</v>
      </c>
      <c r="B713">
        <v>88.534441000000001</v>
      </c>
      <c r="C713">
        <v>9.3672459999999997</v>
      </c>
      <c r="H713">
        <v>80.335306000000003</v>
      </c>
      <c r="I713">
        <v>6.8371430000000002</v>
      </c>
    </row>
    <row r="714" spans="1:9" x14ac:dyDescent="0.25">
      <c r="A714">
        <v>713</v>
      </c>
      <c r="B714">
        <v>88.599083000000007</v>
      </c>
      <c r="C714">
        <v>9.3529590000000002</v>
      </c>
      <c r="H714">
        <v>80.315715000000012</v>
      </c>
      <c r="I714">
        <v>6.8201020000000003</v>
      </c>
    </row>
    <row r="715" spans="1:9" x14ac:dyDescent="0.25">
      <c r="A715">
        <v>714</v>
      </c>
      <c r="B715">
        <v>88.630308000000014</v>
      </c>
      <c r="C715">
        <v>9.3059700000000003</v>
      </c>
      <c r="H715">
        <v>80.369899000000004</v>
      </c>
      <c r="I715">
        <v>6.9306640000000002</v>
      </c>
    </row>
    <row r="716" spans="1:9" x14ac:dyDescent="0.25">
      <c r="A716">
        <v>715</v>
      </c>
      <c r="H716">
        <v>80.369899000000004</v>
      </c>
      <c r="I716">
        <v>6.9306640000000002</v>
      </c>
    </row>
    <row r="717" spans="1:9" x14ac:dyDescent="0.25">
      <c r="A717">
        <v>716</v>
      </c>
      <c r="H717">
        <v>80.369899000000004</v>
      </c>
      <c r="I717">
        <v>6.9306640000000002</v>
      </c>
    </row>
    <row r="718" spans="1:9" x14ac:dyDescent="0.25">
      <c r="A718">
        <v>717</v>
      </c>
    </row>
    <row r="719" spans="1:9" x14ac:dyDescent="0.25">
      <c r="A719">
        <v>718</v>
      </c>
    </row>
    <row r="720" spans="1:9" x14ac:dyDescent="0.25">
      <c r="A720">
        <v>719</v>
      </c>
      <c r="D720">
        <v>101.790001</v>
      </c>
      <c r="E720">
        <v>8.3029080000000004</v>
      </c>
      <c r="F720">
        <v>90.597450000000009</v>
      </c>
      <c r="G720">
        <v>10.23199</v>
      </c>
    </row>
    <row r="721" spans="1:9" x14ac:dyDescent="0.25">
      <c r="A721">
        <v>720</v>
      </c>
      <c r="D721">
        <v>101.83969500000001</v>
      </c>
      <c r="E721">
        <v>8.3176020000000008</v>
      </c>
      <c r="F721">
        <v>90.682245000000009</v>
      </c>
      <c r="G721">
        <v>10.224387999999999</v>
      </c>
    </row>
    <row r="722" spans="1:9" x14ac:dyDescent="0.25">
      <c r="A722">
        <v>721</v>
      </c>
      <c r="D722">
        <v>101.86500100000001</v>
      </c>
      <c r="E722">
        <v>8.3117350000000005</v>
      </c>
      <c r="F722">
        <v>90.684490000000011</v>
      </c>
      <c r="G722">
        <v>10.228622</v>
      </c>
    </row>
    <row r="723" spans="1:9" x14ac:dyDescent="0.25">
      <c r="A723">
        <v>722</v>
      </c>
      <c r="D723">
        <v>101.83163400000001</v>
      </c>
      <c r="E723">
        <v>8.2772450000000006</v>
      </c>
      <c r="F723">
        <v>90.659082000000012</v>
      </c>
      <c r="G723">
        <v>10.240511</v>
      </c>
    </row>
    <row r="724" spans="1:9" x14ac:dyDescent="0.25">
      <c r="A724">
        <v>723</v>
      </c>
      <c r="D724">
        <v>101.84413500000001</v>
      </c>
      <c r="E724">
        <v>8.2563770000000005</v>
      </c>
      <c r="F724">
        <v>90.641582</v>
      </c>
      <c r="G724">
        <v>10.226376999999999</v>
      </c>
    </row>
    <row r="725" spans="1:9" x14ac:dyDescent="0.25">
      <c r="A725">
        <v>724</v>
      </c>
      <c r="D725">
        <v>101.819694</v>
      </c>
      <c r="E725">
        <v>8.2615820000000006</v>
      </c>
      <c r="F725">
        <v>90.599795999999998</v>
      </c>
      <c r="G725">
        <v>10.201276</v>
      </c>
    </row>
    <row r="726" spans="1:9" x14ac:dyDescent="0.25">
      <c r="A726">
        <v>725</v>
      </c>
      <c r="D726">
        <v>101.80765100000001</v>
      </c>
      <c r="E726">
        <v>8.293113</v>
      </c>
      <c r="F726">
        <v>90.609848</v>
      </c>
      <c r="G726">
        <v>10.212857</v>
      </c>
    </row>
    <row r="727" spans="1:9" x14ac:dyDescent="0.25">
      <c r="A727">
        <v>726</v>
      </c>
      <c r="D727">
        <v>101.81148100000001</v>
      </c>
      <c r="E727">
        <v>8.2843370000000007</v>
      </c>
      <c r="F727">
        <v>90.62591900000001</v>
      </c>
      <c r="G727">
        <v>10.228877000000001</v>
      </c>
    </row>
    <row r="728" spans="1:9" x14ac:dyDescent="0.25">
      <c r="A728">
        <v>727</v>
      </c>
      <c r="D728">
        <v>101.781631</v>
      </c>
      <c r="E728">
        <v>8.2859189999999998</v>
      </c>
      <c r="F728">
        <v>90.635356999999999</v>
      </c>
      <c r="G728">
        <v>10.233725</v>
      </c>
    </row>
    <row r="729" spans="1:9" x14ac:dyDescent="0.25">
      <c r="A729">
        <v>728</v>
      </c>
      <c r="D729">
        <v>101.835407</v>
      </c>
      <c r="E729">
        <v>8.3236229999999995</v>
      </c>
      <c r="F729">
        <v>90.628879000000012</v>
      </c>
      <c r="G729">
        <v>10.230204000000001</v>
      </c>
    </row>
    <row r="730" spans="1:9" x14ac:dyDescent="0.25">
      <c r="A730">
        <v>729</v>
      </c>
      <c r="D730">
        <v>101.81469300000001</v>
      </c>
      <c r="E730">
        <v>8.2563270000000006</v>
      </c>
      <c r="F730">
        <v>90.665766000000005</v>
      </c>
      <c r="G730">
        <v>10.204133000000001</v>
      </c>
    </row>
    <row r="731" spans="1:9" x14ac:dyDescent="0.25">
      <c r="A731">
        <v>730</v>
      </c>
      <c r="D731">
        <v>101.83081800000001</v>
      </c>
      <c r="E731">
        <v>8.2644389999999994</v>
      </c>
      <c r="F731">
        <v>90.698265000000006</v>
      </c>
      <c r="G731">
        <v>10.158827</v>
      </c>
    </row>
    <row r="732" spans="1:9" x14ac:dyDescent="0.25">
      <c r="A732">
        <v>731</v>
      </c>
      <c r="D732">
        <v>101.90974800000001</v>
      </c>
      <c r="E732">
        <v>8.27</v>
      </c>
      <c r="F732">
        <v>90.597450000000009</v>
      </c>
      <c r="G732">
        <v>10.23199</v>
      </c>
    </row>
    <row r="733" spans="1:9" x14ac:dyDescent="0.25">
      <c r="A733">
        <v>732</v>
      </c>
      <c r="D733">
        <v>101.790001</v>
      </c>
      <c r="E733">
        <v>8.3029080000000004</v>
      </c>
    </row>
    <row r="734" spans="1:9" x14ac:dyDescent="0.25">
      <c r="A734">
        <v>733</v>
      </c>
    </row>
    <row r="735" spans="1:9" x14ac:dyDescent="0.25">
      <c r="A735">
        <v>734</v>
      </c>
      <c r="B735">
        <v>112.84847200000002</v>
      </c>
      <c r="C735">
        <v>9.3398479999999999</v>
      </c>
    </row>
    <row r="736" spans="1:9" x14ac:dyDescent="0.25">
      <c r="A736">
        <v>735</v>
      </c>
      <c r="B736">
        <v>112.889335</v>
      </c>
      <c r="C736">
        <v>9.3458670000000001</v>
      </c>
      <c r="H736">
        <v>103.171024</v>
      </c>
      <c r="I736">
        <v>6.9860720000000001</v>
      </c>
    </row>
    <row r="737" spans="1:9" x14ac:dyDescent="0.25">
      <c r="A737">
        <v>736</v>
      </c>
      <c r="B737">
        <v>112.857654</v>
      </c>
      <c r="C737">
        <v>9.3527039999999992</v>
      </c>
      <c r="H737">
        <v>103.340309</v>
      </c>
      <c r="I737">
        <v>6.8879590000000004</v>
      </c>
    </row>
    <row r="738" spans="1:9" x14ac:dyDescent="0.25">
      <c r="A738">
        <v>737</v>
      </c>
      <c r="B738">
        <v>112.87377500000001</v>
      </c>
      <c r="C738">
        <v>9.3615300000000001</v>
      </c>
      <c r="H738">
        <v>103.25678600000001</v>
      </c>
      <c r="I738">
        <v>6.9416330000000004</v>
      </c>
    </row>
    <row r="739" spans="1:9" x14ac:dyDescent="0.25">
      <c r="A739">
        <v>738</v>
      </c>
      <c r="B739">
        <v>112.87010600000001</v>
      </c>
      <c r="C739">
        <v>9.3543369999999992</v>
      </c>
      <c r="H739">
        <v>103.19311500000001</v>
      </c>
      <c r="I739">
        <v>6.9991839999999996</v>
      </c>
    </row>
    <row r="740" spans="1:9" x14ac:dyDescent="0.25">
      <c r="A740">
        <v>739</v>
      </c>
      <c r="B740">
        <v>112.83867600000001</v>
      </c>
      <c r="C740">
        <v>9.3463770000000004</v>
      </c>
      <c r="H740">
        <v>103.195919</v>
      </c>
      <c r="I740">
        <v>7.0184689999999996</v>
      </c>
    </row>
    <row r="741" spans="1:9" x14ac:dyDescent="0.25">
      <c r="A741">
        <v>740</v>
      </c>
      <c r="B741">
        <v>112.85403400000001</v>
      </c>
      <c r="C741">
        <v>9.3931640000000005</v>
      </c>
      <c r="H741">
        <v>103.23239900000002</v>
      </c>
      <c r="I741">
        <v>7.0039800000000003</v>
      </c>
    </row>
    <row r="742" spans="1:9" x14ac:dyDescent="0.25">
      <c r="A742">
        <v>741</v>
      </c>
      <c r="B742">
        <v>112.86546300000001</v>
      </c>
      <c r="C742">
        <v>9.3747439999999997</v>
      </c>
      <c r="H742">
        <v>103.29035900000001</v>
      </c>
      <c r="I742">
        <v>6.9736739999999999</v>
      </c>
    </row>
    <row r="743" spans="1:9" x14ac:dyDescent="0.25">
      <c r="A743">
        <v>742</v>
      </c>
      <c r="B743">
        <v>112.900001</v>
      </c>
      <c r="C743">
        <v>9.3732150000000001</v>
      </c>
      <c r="H743">
        <v>103.355152</v>
      </c>
      <c r="I743">
        <v>6.9380100000000002</v>
      </c>
    </row>
    <row r="744" spans="1:9" x14ac:dyDescent="0.25">
      <c r="A744">
        <v>743</v>
      </c>
      <c r="B744">
        <v>112.894542</v>
      </c>
      <c r="C744">
        <v>9.3914290000000005</v>
      </c>
      <c r="H744">
        <v>103.36597</v>
      </c>
      <c r="I744">
        <v>6.9608169999999996</v>
      </c>
    </row>
    <row r="745" spans="1:9" x14ac:dyDescent="0.25">
      <c r="A745">
        <v>744</v>
      </c>
      <c r="B745">
        <v>112.889847</v>
      </c>
      <c r="C745">
        <v>9.3927560000000003</v>
      </c>
      <c r="H745">
        <v>103.36999900000001</v>
      </c>
      <c r="I745">
        <v>6.9578569999999997</v>
      </c>
    </row>
    <row r="746" spans="1:9" x14ac:dyDescent="0.25">
      <c r="A746">
        <v>745</v>
      </c>
      <c r="B746">
        <v>112.884849</v>
      </c>
      <c r="C746">
        <v>9.4263270000000006</v>
      </c>
      <c r="H746">
        <v>103.38086700000001</v>
      </c>
      <c r="I746">
        <v>6.8911740000000004</v>
      </c>
    </row>
    <row r="747" spans="1:9" x14ac:dyDescent="0.25">
      <c r="A747">
        <v>746</v>
      </c>
      <c r="B747">
        <v>112.906227</v>
      </c>
      <c r="C747">
        <v>9.4117850000000001</v>
      </c>
      <c r="H747">
        <v>103.40877500000001</v>
      </c>
      <c r="I747">
        <v>6.87296</v>
      </c>
    </row>
    <row r="748" spans="1:9" x14ac:dyDescent="0.25">
      <c r="A748">
        <v>747</v>
      </c>
      <c r="B748">
        <v>112.84847200000002</v>
      </c>
      <c r="C748">
        <v>9.3398479999999999</v>
      </c>
      <c r="H748">
        <v>103.43898000000002</v>
      </c>
      <c r="I748">
        <v>6.8518369999999997</v>
      </c>
    </row>
    <row r="749" spans="1:9" x14ac:dyDescent="0.25">
      <c r="A749">
        <v>748</v>
      </c>
      <c r="H749">
        <v>103.171024</v>
      </c>
      <c r="I749">
        <v>6.9860720000000001</v>
      </c>
    </row>
    <row r="750" spans="1:9" x14ac:dyDescent="0.25">
      <c r="A750">
        <v>749</v>
      </c>
      <c r="H750">
        <v>103.171024</v>
      </c>
      <c r="I750">
        <v>6.9860720000000001</v>
      </c>
    </row>
    <row r="751" spans="1:9" x14ac:dyDescent="0.25">
      <c r="A751">
        <v>750</v>
      </c>
    </row>
    <row r="752" spans="1:9" x14ac:dyDescent="0.25">
      <c r="A752">
        <v>751</v>
      </c>
      <c r="D752">
        <v>125.92556400000001</v>
      </c>
      <c r="E752">
        <v>8.0820410000000003</v>
      </c>
    </row>
    <row r="753" spans="1:7" x14ac:dyDescent="0.25">
      <c r="A753">
        <v>752</v>
      </c>
      <c r="D753">
        <v>125.95122500000001</v>
      </c>
      <c r="E753">
        <v>8.1027039999999992</v>
      </c>
      <c r="F753">
        <v>115.30428700000002</v>
      </c>
      <c r="G753">
        <v>10.444642999999999</v>
      </c>
    </row>
    <row r="754" spans="1:7" x14ac:dyDescent="0.25">
      <c r="A754">
        <v>753</v>
      </c>
      <c r="D754">
        <v>125.92929100000001</v>
      </c>
      <c r="E754">
        <v>8.0905100000000001</v>
      </c>
      <c r="F754">
        <v>115.25745000000001</v>
      </c>
      <c r="G754">
        <v>10.479796</v>
      </c>
    </row>
    <row r="755" spans="1:7" x14ac:dyDescent="0.25">
      <c r="A755">
        <v>754</v>
      </c>
      <c r="D755">
        <v>125.96239800000001</v>
      </c>
      <c r="E755">
        <v>8.0954080000000008</v>
      </c>
      <c r="F755">
        <v>115.27061400000001</v>
      </c>
      <c r="G755">
        <v>10.455562</v>
      </c>
    </row>
    <row r="756" spans="1:7" x14ac:dyDescent="0.25">
      <c r="A756">
        <v>755</v>
      </c>
      <c r="D756">
        <v>125.93934200000001</v>
      </c>
      <c r="E756">
        <v>8.0241330000000008</v>
      </c>
      <c r="F756">
        <v>115.25148000000002</v>
      </c>
      <c r="G756">
        <v>10.454031000000001</v>
      </c>
    </row>
    <row r="757" spans="1:7" x14ac:dyDescent="0.25">
      <c r="A757">
        <v>756</v>
      </c>
      <c r="D757">
        <v>125.94847100000001</v>
      </c>
      <c r="E757">
        <v>8.0713779999999993</v>
      </c>
      <c r="F757">
        <v>115.26719600000001</v>
      </c>
      <c r="G757">
        <v>10.440715000000001</v>
      </c>
    </row>
    <row r="758" spans="1:7" x14ac:dyDescent="0.25">
      <c r="A758">
        <v>757</v>
      </c>
      <c r="D758">
        <v>125.98183400000001</v>
      </c>
      <c r="E758">
        <v>8.0497960000000006</v>
      </c>
      <c r="F758">
        <v>115.252399</v>
      </c>
      <c r="G758">
        <v>10.429542</v>
      </c>
    </row>
    <row r="759" spans="1:7" x14ac:dyDescent="0.25">
      <c r="A759">
        <v>758</v>
      </c>
      <c r="D759">
        <v>125.978218</v>
      </c>
      <c r="E759">
        <v>8.0974489999999992</v>
      </c>
      <c r="F759">
        <v>115.27408200000001</v>
      </c>
      <c r="G759">
        <v>10.445919</v>
      </c>
    </row>
    <row r="760" spans="1:7" x14ac:dyDescent="0.25">
      <c r="A760">
        <v>759</v>
      </c>
      <c r="D760">
        <v>125.992451</v>
      </c>
      <c r="E760">
        <v>8.0939800000000002</v>
      </c>
      <c r="F760">
        <v>115.29969800000001</v>
      </c>
      <c r="G760">
        <v>10.451174</v>
      </c>
    </row>
    <row r="761" spans="1:7" x14ac:dyDescent="0.25">
      <c r="A761">
        <v>760</v>
      </c>
      <c r="D761">
        <v>126.00219700000001</v>
      </c>
      <c r="E761">
        <v>8.0826530000000005</v>
      </c>
      <c r="F761">
        <v>115.340664</v>
      </c>
      <c r="G761">
        <v>10.489235000000001</v>
      </c>
    </row>
    <row r="762" spans="1:7" x14ac:dyDescent="0.25">
      <c r="A762">
        <v>761</v>
      </c>
      <c r="D762">
        <v>126.01474400000001</v>
      </c>
      <c r="E762">
        <v>8.0852039999999992</v>
      </c>
      <c r="F762">
        <v>115.33122600000002</v>
      </c>
      <c r="G762">
        <v>10.491174000000001</v>
      </c>
    </row>
    <row r="763" spans="1:7" x14ac:dyDescent="0.25">
      <c r="A763">
        <v>762</v>
      </c>
      <c r="D763">
        <v>126.020668</v>
      </c>
      <c r="E763">
        <v>8.0545919999999995</v>
      </c>
      <c r="F763">
        <v>115.36418500000001</v>
      </c>
      <c r="G763">
        <v>10.452551</v>
      </c>
    </row>
    <row r="764" spans="1:7" x14ac:dyDescent="0.25">
      <c r="A764">
        <v>763</v>
      </c>
      <c r="D764">
        <v>125.96357700000002</v>
      </c>
      <c r="E764">
        <v>8.0552039999999998</v>
      </c>
      <c r="F764">
        <v>115.30428700000002</v>
      </c>
      <c r="G764">
        <v>10.444642999999999</v>
      </c>
    </row>
    <row r="765" spans="1:7" x14ac:dyDescent="0.25">
      <c r="A765">
        <v>764</v>
      </c>
      <c r="D765">
        <v>125.92556400000001</v>
      </c>
      <c r="E765">
        <v>8.0820410000000003</v>
      </c>
      <c r="F765">
        <v>115.30428700000002</v>
      </c>
      <c r="G765">
        <v>10.444642999999999</v>
      </c>
    </row>
    <row r="766" spans="1:7" x14ac:dyDescent="0.25">
      <c r="A766">
        <v>765</v>
      </c>
    </row>
    <row r="767" spans="1:7" x14ac:dyDescent="0.25">
      <c r="A767">
        <v>766</v>
      </c>
      <c r="B767">
        <v>135.29193900000001</v>
      </c>
      <c r="C767">
        <v>8.9576539999999998</v>
      </c>
    </row>
    <row r="768" spans="1:7" x14ac:dyDescent="0.25">
      <c r="A768">
        <v>767</v>
      </c>
      <c r="B768">
        <v>135.26857000000001</v>
      </c>
      <c r="C768">
        <v>8.9597440000000006</v>
      </c>
    </row>
    <row r="769" spans="1:9" x14ac:dyDescent="0.25">
      <c r="A769">
        <v>768</v>
      </c>
      <c r="B769">
        <v>135.301018</v>
      </c>
      <c r="C769">
        <v>8.9714799999999997</v>
      </c>
      <c r="H769">
        <v>127.46454200000001</v>
      </c>
      <c r="I769">
        <v>6.9005619999999999</v>
      </c>
    </row>
    <row r="770" spans="1:9" x14ac:dyDescent="0.25">
      <c r="A770">
        <v>769</v>
      </c>
      <c r="B770">
        <v>135.30444299999999</v>
      </c>
      <c r="C770">
        <v>8.9549489999999992</v>
      </c>
      <c r="H770">
        <v>127.502601</v>
      </c>
      <c r="I770">
        <v>6.8748469999999999</v>
      </c>
    </row>
    <row r="771" spans="1:9" x14ac:dyDescent="0.25">
      <c r="A771">
        <v>770</v>
      </c>
      <c r="B771">
        <v>135.30076600000001</v>
      </c>
      <c r="C771">
        <v>8.9453069999999997</v>
      </c>
      <c r="H771">
        <v>127.501587</v>
      </c>
      <c r="I771">
        <v>6.8909700000000003</v>
      </c>
    </row>
    <row r="772" spans="1:9" x14ac:dyDescent="0.25">
      <c r="A772">
        <v>771</v>
      </c>
      <c r="B772">
        <v>135.30439000000001</v>
      </c>
      <c r="C772">
        <v>8.9775510000000001</v>
      </c>
      <c r="H772">
        <v>127.52132800000001</v>
      </c>
      <c r="I772">
        <v>6.8996930000000001</v>
      </c>
    </row>
    <row r="773" spans="1:9" x14ac:dyDescent="0.25">
      <c r="A773">
        <v>772</v>
      </c>
      <c r="B773">
        <v>135.26449600000001</v>
      </c>
      <c r="C773">
        <v>8.9967860000000002</v>
      </c>
      <c r="H773">
        <v>127.47903400000001</v>
      </c>
      <c r="I773">
        <v>6.9159689999999996</v>
      </c>
    </row>
    <row r="774" spans="1:9" x14ac:dyDescent="0.25">
      <c r="A774">
        <v>773</v>
      </c>
      <c r="B774">
        <v>135.28857400000001</v>
      </c>
      <c r="C774">
        <v>8.9883170000000003</v>
      </c>
      <c r="H774">
        <v>127.45479600000002</v>
      </c>
      <c r="I774">
        <v>6.9751019999999997</v>
      </c>
    </row>
    <row r="775" spans="1:9" x14ac:dyDescent="0.25">
      <c r="A775">
        <v>774</v>
      </c>
      <c r="B775">
        <v>135.29040500000002</v>
      </c>
      <c r="C775">
        <v>8.9671430000000001</v>
      </c>
      <c r="H775">
        <v>127.47826700000002</v>
      </c>
      <c r="I775">
        <v>6.9360200000000001</v>
      </c>
    </row>
    <row r="776" spans="1:9" x14ac:dyDescent="0.25">
      <c r="A776">
        <v>775</v>
      </c>
      <c r="B776">
        <v>135.26689099999999</v>
      </c>
      <c r="C776">
        <v>8.9889799999999997</v>
      </c>
      <c r="H776">
        <v>127.51643000000001</v>
      </c>
      <c r="I776">
        <v>6.9739800000000001</v>
      </c>
    </row>
    <row r="777" spans="1:9" x14ac:dyDescent="0.25">
      <c r="A777">
        <v>776</v>
      </c>
      <c r="B777">
        <v>135.299385</v>
      </c>
      <c r="C777">
        <v>8.9816839999999996</v>
      </c>
      <c r="H777">
        <v>127.56683700000001</v>
      </c>
      <c r="I777">
        <v>6.9757660000000001</v>
      </c>
    </row>
    <row r="778" spans="1:9" x14ac:dyDescent="0.25">
      <c r="A778">
        <v>777</v>
      </c>
      <c r="B778">
        <v>135.29193900000001</v>
      </c>
      <c r="C778">
        <v>8.9576539999999998</v>
      </c>
      <c r="H778">
        <v>127.586738</v>
      </c>
      <c r="I778">
        <v>6.8752040000000001</v>
      </c>
    </row>
    <row r="779" spans="1:9" x14ac:dyDescent="0.25">
      <c r="A779">
        <v>778</v>
      </c>
      <c r="B779">
        <v>135.29193900000001</v>
      </c>
      <c r="C779">
        <v>8.9576539999999998</v>
      </c>
      <c r="H779">
        <v>127.549442</v>
      </c>
      <c r="I779">
        <v>6.8336740000000002</v>
      </c>
    </row>
    <row r="780" spans="1:9" x14ac:dyDescent="0.25">
      <c r="A780">
        <v>779</v>
      </c>
      <c r="H780">
        <v>127.53143300000001</v>
      </c>
      <c r="I780">
        <v>6.8907660000000002</v>
      </c>
    </row>
    <row r="781" spans="1:9" x14ac:dyDescent="0.25">
      <c r="A781">
        <v>780</v>
      </c>
      <c r="H781">
        <v>127.48964700000001</v>
      </c>
      <c r="I781">
        <v>6.9458169999999999</v>
      </c>
    </row>
    <row r="782" spans="1:9" x14ac:dyDescent="0.25">
      <c r="A782">
        <v>781</v>
      </c>
      <c r="F782">
        <v>136.39969600000001</v>
      </c>
      <c r="G782">
        <v>9.7692859999999992</v>
      </c>
      <c r="H782">
        <v>127.46454200000001</v>
      </c>
      <c r="I782">
        <v>6.9005619999999999</v>
      </c>
    </row>
    <row r="783" spans="1:9" x14ac:dyDescent="0.25">
      <c r="A783">
        <v>782</v>
      </c>
      <c r="F783">
        <v>136.39969600000001</v>
      </c>
      <c r="G783">
        <v>9.7692859999999992</v>
      </c>
    </row>
    <row r="784" spans="1:9" x14ac:dyDescent="0.25">
      <c r="A784">
        <v>783</v>
      </c>
      <c r="F784">
        <v>136.39969600000001</v>
      </c>
      <c r="G784">
        <v>9.7692859999999992</v>
      </c>
    </row>
    <row r="785" spans="1:7" x14ac:dyDescent="0.25">
      <c r="A785">
        <v>784</v>
      </c>
      <c r="D785">
        <v>155.90798599999999</v>
      </c>
      <c r="E785">
        <v>8.9334539999999993</v>
      </c>
      <c r="F785">
        <v>136.39969600000001</v>
      </c>
      <c r="G785">
        <v>9.7692859999999992</v>
      </c>
    </row>
    <row r="786" spans="1:7" x14ac:dyDescent="0.25">
      <c r="A786">
        <v>785</v>
      </c>
      <c r="D786">
        <v>155.95180099999999</v>
      </c>
      <c r="E786">
        <v>9.0213400000000004</v>
      </c>
      <c r="F786">
        <v>136.39969600000001</v>
      </c>
      <c r="G786">
        <v>9.7692859999999992</v>
      </c>
    </row>
    <row r="787" spans="1:7" x14ac:dyDescent="0.25">
      <c r="A787">
        <v>786</v>
      </c>
      <c r="D787">
        <v>155.91226499999999</v>
      </c>
      <c r="E787">
        <v>8.9946389999999994</v>
      </c>
      <c r="F787">
        <v>136.39969600000001</v>
      </c>
      <c r="G787">
        <v>9.7692859999999992</v>
      </c>
    </row>
    <row r="788" spans="1:7" x14ac:dyDescent="0.25">
      <c r="A788">
        <v>787</v>
      </c>
      <c r="D788">
        <v>155.90123399999999</v>
      </c>
      <c r="E788">
        <v>8.9571140000000007</v>
      </c>
      <c r="F788">
        <v>136.39969600000001</v>
      </c>
      <c r="G788">
        <v>9.7692859999999992</v>
      </c>
    </row>
    <row r="789" spans="1:7" x14ac:dyDescent="0.25">
      <c r="A789">
        <v>788</v>
      </c>
      <c r="D789">
        <v>155.878399</v>
      </c>
      <c r="E789">
        <v>8.8940730000000006</v>
      </c>
      <c r="F789">
        <v>136.39969600000001</v>
      </c>
      <c r="G789">
        <v>9.7692859999999992</v>
      </c>
    </row>
    <row r="790" spans="1:7" x14ac:dyDescent="0.25">
      <c r="A790">
        <v>789</v>
      </c>
      <c r="D790">
        <v>155.88185300000001</v>
      </c>
      <c r="E790">
        <v>8.835464</v>
      </c>
      <c r="F790">
        <v>136.44234399999999</v>
      </c>
      <c r="G790">
        <v>9.7692859999999992</v>
      </c>
    </row>
    <row r="791" spans="1:7" x14ac:dyDescent="0.25">
      <c r="A791">
        <v>790</v>
      </c>
      <c r="D791">
        <v>155.89649299999999</v>
      </c>
      <c r="E791">
        <v>8.8144849999999995</v>
      </c>
      <c r="F791">
        <v>136.44234399999999</v>
      </c>
      <c r="G791">
        <v>9.7692859999999992</v>
      </c>
    </row>
    <row r="792" spans="1:7" x14ac:dyDescent="0.25">
      <c r="A792">
        <v>791</v>
      </c>
      <c r="D792">
        <v>155.8751</v>
      </c>
      <c r="E792">
        <v>8.8915459999999999</v>
      </c>
      <c r="F792">
        <v>136.44234399999999</v>
      </c>
      <c r="G792">
        <v>9.7692859999999992</v>
      </c>
    </row>
    <row r="793" spans="1:7" x14ac:dyDescent="0.25">
      <c r="A793">
        <v>792</v>
      </c>
      <c r="D793">
        <v>155.88226600000002</v>
      </c>
      <c r="E793">
        <v>8.8441749999999999</v>
      </c>
      <c r="F793">
        <v>136.48505399999999</v>
      </c>
      <c r="G793">
        <v>9.7692859999999992</v>
      </c>
    </row>
    <row r="794" spans="1:7" x14ac:dyDescent="0.25">
      <c r="A794">
        <v>793</v>
      </c>
      <c r="D794">
        <v>155.911698</v>
      </c>
      <c r="E794">
        <v>8.8974229999999999</v>
      </c>
    </row>
    <row r="795" spans="1:7" x14ac:dyDescent="0.25">
      <c r="A795">
        <v>794</v>
      </c>
      <c r="D795">
        <v>155.763656</v>
      </c>
      <c r="E795">
        <v>8.9346390000000007</v>
      </c>
    </row>
    <row r="796" spans="1:7" x14ac:dyDescent="0.25">
      <c r="A796">
        <v>795</v>
      </c>
      <c r="D796">
        <v>155.81010000000001</v>
      </c>
      <c r="E796">
        <v>8.9862369999999991</v>
      </c>
    </row>
    <row r="797" spans="1:7" x14ac:dyDescent="0.25">
      <c r="A797">
        <v>796</v>
      </c>
      <c r="D797">
        <v>155.90798599999999</v>
      </c>
      <c r="E797">
        <v>8.9334539999999993</v>
      </c>
    </row>
    <row r="798" spans="1:7" x14ac:dyDescent="0.25">
      <c r="A798">
        <v>797</v>
      </c>
      <c r="B798">
        <v>163.50185299999998</v>
      </c>
      <c r="C798">
        <v>10.503093</v>
      </c>
    </row>
    <row r="799" spans="1:7" x14ac:dyDescent="0.25">
      <c r="A799">
        <v>798</v>
      </c>
      <c r="B799">
        <v>163.48793499999999</v>
      </c>
      <c r="C799">
        <v>10.52567</v>
      </c>
    </row>
    <row r="800" spans="1:7" x14ac:dyDescent="0.25">
      <c r="A800">
        <v>799</v>
      </c>
      <c r="B800">
        <v>163.466904</v>
      </c>
      <c r="C800">
        <v>10.540464</v>
      </c>
    </row>
    <row r="801" spans="1:9" x14ac:dyDescent="0.25">
      <c r="A801">
        <v>800</v>
      </c>
      <c r="B801">
        <v>163.48005000000001</v>
      </c>
      <c r="C801">
        <v>10.554846</v>
      </c>
    </row>
    <row r="802" spans="1:9" x14ac:dyDescent="0.25">
      <c r="A802">
        <v>801</v>
      </c>
      <c r="B802">
        <v>163.46664699999999</v>
      </c>
      <c r="C802">
        <v>10.526649000000001</v>
      </c>
      <c r="H802">
        <v>157.914636</v>
      </c>
      <c r="I802">
        <v>7.4941750000000003</v>
      </c>
    </row>
    <row r="803" spans="1:9" x14ac:dyDescent="0.25">
      <c r="A803">
        <v>802</v>
      </c>
      <c r="B803">
        <v>163.43499800000001</v>
      </c>
      <c r="C803">
        <v>10.582990000000001</v>
      </c>
      <c r="H803">
        <v>157.96968799999999</v>
      </c>
      <c r="I803">
        <v>7.5301549999999997</v>
      </c>
    </row>
    <row r="804" spans="1:9" x14ac:dyDescent="0.25">
      <c r="A804">
        <v>803</v>
      </c>
      <c r="B804">
        <v>163.44025500000001</v>
      </c>
      <c r="C804">
        <v>10.592165</v>
      </c>
      <c r="H804">
        <v>157.92979099999999</v>
      </c>
      <c r="I804">
        <v>7.5039689999999997</v>
      </c>
    </row>
    <row r="805" spans="1:9" x14ac:dyDescent="0.25">
      <c r="A805">
        <v>804</v>
      </c>
      <c r="B805">
        <v>163.42494600000001</v>
      </c>
      <c r="C805">
        <v>10.572371</v>
      </c>
      <c r="H805">
        <v>157.918296</v>
      </c>
      <c r="I805">
        <v>7.4813400000000003</v>
      </c>
    </row>
    <row r="806" spans="1:9" x14ac:dyDescent="0.25">
      <c r="A806">
        <v>805</v>
      </c>
      <c r="B806">
        <v>163.40185400000001</v>
      </c>
      <c r="C806">
        <v>10.573041999999999</v>
      </c>
      <c r="H806">
        <v>157.91412099999999</v>
      </c>
      <c r="I806">
        <v>7.4793820000000002</v>
      </c>
    </row>
    <row r="807" spans="1:9" x14ac:dyDescent="0.25">
      <c r="A807">
        <v>806</v>
      </c>
      <c r="B807">
        <v>163.482833</v>
      </c>
      <c r="C807">
        <v>10.489122999999999</v>
      </c>
      <c r="H807">
        <v>157.91077000000001</v>
      </c>
      <c r="I807">
        <v>7.4804120000000003</v>
      </c>
    </row>
    <row r="808" spans="1:9" x14ac:dyDescent="0.25">
      <c r="A808">
        <v>807</v>
      </c>
      <c r="B808">
        <v>163.50185299999998</v>
      </c>
      <c r="C808">
        <v>10.503093</v>
      </c>
      <c r="H808">
        <v>157.95298700000001</v>
      </c>
      <c r="I808">
        <v>7.4817010000000002</v>
      </c>
    </row>
    <row r="809" spans="1:9" x14ac:dyDescent="0.25">
      <c r="A809">
        <v>808</v>
      </c>
      <c r="H809">
        <v>157.90845100000001</v>
      </c>
      <c r="I809">
        <v>7.4510820000000004</v>
      </c>
    </row>
    <row r="810" spans="1:9" x14ac:dyDescent="0.25">
      <c r="A810">
        <v>809</v>
      </c>
      <c r="F810">
        <v>163.72123399999998</v>
      </c>
      <c r="G810">
        <v>10.854176000000001</v>
      </c>
      <c r="H810">
        <v>157.85437899999999</v>
      </c>
      <c r="I810">
        <v>7.4760309999999999</v>
      </c>
    </row>
    <row r="811" spans="1:9" x14ac:dyDescent="0.25">
      <c r="A811">
        <v>810</v>
      </c>
      <c r="F811">
        <v>163.749379</v>
      </c>
      <c r="G811">
        <v>10.808608</v>
      </c>
      <c r="H811">
        <v>157.914636</v>
      </c>
      <c r="I811">
        <v>7.4941750000000003</v>
      </c>
    </row>
    <row r="812" spans="1:9" x14ac:dyDescent="0.25">
      <c r="A812">
        <v>811</v>
      </c>
      <c r="F812">
        <v>163.759276</v>
      </c>
      <c r="G812">
        <v>10.836596999999999</v>
      </c>
      <c r="H812">
        <v>157.914636</v>
      </c>
      <c r="I812">
        <v>7.4941750000000003</v>
      </c>
    </row>
    <row r="813" spans="1:9" x14ac:dyDescent="0.25">
      <c r="A813">
        <v>812</v>
      </c>
      <c r="F813">
        <v>163.747626</v>
      </c>
      <c r="G813">
        <v>10.841958999999999</v>
      </c>
      <c r="H813">
        <v>157.914636</v>
      </c>
      <c r="I813">
        <v>7.4941750000000003</v>
      </c>
    </row>
    <row r="814" spans="1:9" x14ac:dyDescent="0.25">
      <c r="A814">
        <v>813</v>
      </c>
      <c r="F814">
        <v>163.704947</v>
      </c>
      <c r="G814">
        <v>10.852938</v>
      </c>
    </row>
    <row r="815" spans="1:9" x14ac:dyDescent="0.25">
      <c r="A815">
        <v>814</v>
      </c>
      <c r="D815">
        <v>177.97577200000001</v>
      </c>
      <c r="E815">
        <v>8.6066490000000009</v>
      </c>
      <c r="F815">
        <v>163.70407</v>
      </c>
      <c r="G815">
        <v>10.849587</v>
      </c>
    </row>
    <row r="816" spans="1:9" x14ac:dyDescent="0.25">
      <c r="A816">
        <v>815</v>
      </c>
      <c r="D816">
        <v>178.008038</v>
      </c>
      <c r="E816">
        <v>8.6502579999999991</v>
      </c>
      <c r="F816">
        <v>163.69417300000001</v>
      </c>
      <c r="G816">
        <v>10.886701</v>
      </c>
    </row>
    <row r="817" spans="1:9" x14ac:dyDescent="0.25">
      <c r="A817">
        <v>816</v>
      </c>
      <c r="D817">
        <v>178.04396700000001</v>
      </c>
      <c r="E817">
        <v>8.6444329999999994</v>
      </c>
      <c r="F817">
        <v>163.67618199999998</v>
      </c>
      <c r="G817">
        <v>10.874174999999999</v>
      </c>
    </row>
    <row r="818" spans="1:9" x14ac:dyDescent="0.25">
      <c r="A818">
        <v>817</v>
      </c>
      <c r="D818">
        <v>178.025307</v>
      </c>
      <c r="E818">
        <v>8.6209279999999993</v>
      </c>
      <c r="F818">
        <v>163.69752399999999</v>
      </c>
      <c r="G818">
        <v>10.856546</v>
      </c>
    </row>
    <row r="819" spans="1:9" x14ac:dyDescent="0.25">
      <c r="A819">
        <v>818</v>
      </c>
      <c r="D819">
        <v>178.017008</v>
      </c>
      <c r="E819">
        <v>8.631907</v>
      </c>
      <c r="F819">
        <v>163.72123399999998</v>
      </c>
      <c r="G819">
        <v>10.854176000000001</v>
      </c>
    </row>
    <row r="820" spans="1:9" x14ac:dyDescent="0.25">
      <c r="A820">
        <v>819</v>
      </c>
      <c r="D820">
        <v>178.03092599999999</v>
      </c>
      <c r="E820">
        <v>8.6265979999999995</v>
      </c>
    </row>
    <row r="821" spans="1:9" x14ac:dyDescent="0.25">
      <c r="A821">
        <v>820</v>
      </c>
      <c r="D821">
        <v>178.022265</v>
      </c>
      <c r="E821">
        <v>8.6084540000000001</v>
      </c>
    </row>
    <row r="822" spans="1:9" x14ac:dyDescent="0.25">
      <c r="A822">
        <v>821</v>
      </c>
      <c r="D822">
        <v>178.010256</v>
      </c>
      <c r="E822">
        <v>8.5981959999999997</v>
      </c>
    </row>
    <row r="823" spans="1:9" x14ac:dyDescent="0.25">
      <c r="A823">
        <v>822</v>
      </c>
      <c r="D823">
        <v>178.04401799999999</v>
      </c>
      <c r="E823">
        <v>8.6242269999999994</v>
      </c>
    </row>
    <row r="824" spans="1:9" x14ac:dyDescent="0.25">
      <c r="A824">
        <v>823</v>
      </c>
      <c r="D824">
        <v>178.059224</v>
      </c>
      <c r="E824">
        <v>8.6372680000000006</v>
      </c>
    </row>
    <row r="825" spans="1:9" x14ac:dyDescent="0.25">
      <c r="A825">
        <v>824</v>
      </c>
      <c r="B825">
        <v>185.998141</v>
      </c>
      <c r="C825">
        <v>10.113144999999999</v>
      </c>
      <c r="D825">
        <v>178.036337</v>
      </c>
      <c r="E825">
        <v>8.5688659999999999</v>
      </c>
    </row>
    <row r="826" spans="1:9" x14ac:dyDescent="0.25">
      <c r="A826">
        <v>825</v>
      </c>
      <c r="B826">
        <v>186.01499799999999</v>
      </c>
      <c r="C826">
        <v>10.151958</v>
      </c>
      <c r="D826">
        <v>177.97577200000001</v>
      </c>
      <c r="E826">
        <v>8.6066490000000009</v>
      </c>
    </row>
    <row r="827" spans="1:9" x14ac:dyDescent="0.25">
      <c r="A827">
        <v>826</v>
      </c>
      <c r="B827">
        <v>186.04948300000001</v>
      </c>
      <c r="C827">
        <v>10.110825</v>
      </c>
    </row>
    <row r="828" spans="1:9" x14ac:dyDescent="0.25">
      <c r="A828">
        <v>827</v>
      </c>
      <c r="B828">
        <v>186.01927799999999</v>
      </c>
      <c r="C828">
        <v>10.144278999999999</v>
      </c>
    </row>
    <row r="829" spans="1:9" x14ac:dyDescent="0.25">
      <c r="A829">
        <v>828</v>
      </c>
      <c r="B829">
        <v>185.99365900000001</v>
      </c>
      <c r="C829">
        <v>10.140927</v>
      </c>
    </row>
    <row r="830" spans="1:9" x14ac:dyDescent="0.25">
      <c r="A830">
        <v>829</v>
      </c>
      <c r="B830">
        <v>185.99901800000001</v>
      </c>
      <c r="C830">
        <v>10.147784</v>
      </c>
    </row>
    <row r="831" spans="1:9" x14ac:dyDescent="0.25">
      <c r="A831">
        <v>830</v>
      </c>
      <c r="B831">
        <v>186.02077400000002</v>
      </c>
      <c r="C831">
        <v>10.158351</v>
      </c>
    </row>
    <row r="832" spans="1:9" x14ac:dyDescent="0.25">
      <c r="A832">
        <v>831</v>
      </c>
      <c r="B832">
        <v>186.03381200000001</v>
      </c>
      <c r="C832">
        <v>10.159794</v>
      </c>
      <c r="H832">
        <v>182.56530599999999</v>
      </c>
      <c r="I832">
        <v>7.5233509999999999</v>
      </c>
    </row>
    <row r="833" spans="1:9" x14ac:dyDescent="0.25">
      <c r="A833">
        <v>832</v>
      </c>
      <c r="B833">
        <v>186.07499899999999</v>
      </c>
      <c r="C833">
        <v>10.076444</v>
      </c>
      <c r="H833">
        <v>182.66345100000001</v>
      </c>
      <c r="I833">
        <v>7.6085570000000002</v>
      </c>
    </row>
    <row r="834" spans="1:9" x14ac:dyDescent="0.25">
      <c r="A834">
        <v>833</v>
      </c>
      <c r="B834">
        <v>185.998141</v>
      </c>
      <c r="C834">
        <v>10.113144999999999</v>
      </c>
      <c r="H834">
        <v>182.599997</v>
      </c>
      <c r="I834">
        <v>7.5878350000000001</v>
      </c>
    </row>
    <row r="835" spans="1:9" x14ac:dyDescent="0.25">
      <c r="A835">
        <v>834</v>
      </c>
      <c r="F835">
        <v>186.37969100000001</v>
      </c>
      <c r="G835">
        <v>11.517371000000001</v>
      </c>
      <c r="H835">
        <v>182.57273000000001</v>
      </c>
      <c r="I835">
        <v>7.5346390000000003</v>
      </c>
    </row>
    <row r="836" spans="1:9" x14ac:dyDescent="0.25">
      <c r="A836">
        <v>835</v>
      </c>
      <c r="F836">
        <v>186.47468800000001</v>
      </c>
      <c r="G836">
        <v>11.529639</v>
      </c>
      <c r="H836">
        <v>182.57592600000001</v>
      </c>
      <c r="I836">
        <v>7.5369590000000004</v>
      </c>
    </row>
    <row r="837" spans="1:9" x14ac:dyDescent="0.25">
      <c r="A837">
        <v>836</v>
      </c>
      <c r="F837">
        <v>186.47566900000001</v>
      </c>
      <c r="G837">
        <v>11.530773999999999</v>
      </c>
      <c r="H837">
        <v>182.57139100000001</v>
      </c>
      <c r="I837">
        <v>7.582268</v>
      </c>
    </row>
    <row r="838" spans="1:9" x14ac:dyDescent="0.25">
      <c r="A838">
        <v>837</v>
      </c>
      <c r="F838">
        <v>186.351596</v>
      </c>
      <c r="G838">
        <v>11.596237</v>
      </c>
      <c r="H838">
        <v>182.55015399999999</v>
      </c>
      <c r="I838">
        <v>7.5758760000000001</v>
      </c>
    </row>
    <row r="839" spans="1:9" x14ac:dyDescent="0.25">
      <c r="A839">
        <v>838</v>
      </c>
      <c r="F839">
        <v>186.351596</v>
      </c>
      <c r="G839">
        <v>11.596237</v>
      </c>
      <c r="H839">
        <v>182.58309</v>
      </c>
      <c r="I839">
        <v>7.5386600000000001</v>
      </c>
    </row>
    <row r="840" spans="1:9" x14ac:dyDescent="0.25">
      <c r="A840">
        <v>839</v>
      </c>
      <c r="F840">
        <v>186.46747099999999</v>
      </c>
      <c r="G840">
        <v>11.571083</v>
      </c>
      <c r="H840">
        <v>182.604895</v>
      </c>
      <c r="I840">
        <v>7.545979</v>
      </c>
    </row>
    <row r="841" spans="1:9" x14ac:dyDescent="0.25">
      <c r="A841">
        <v>840</v>
      </c>
      <c r="F841">
        <v>186.47020599999999</v>
      </c>
      <c r="G841">
        <v>11.597113999999999</v>
      </c>
      <c r="H841">
        <v>182.56530599999999</v>
      </c>
      <c r="I841">
        <v>7.5233509999999999</v>
      </c>
    </row>
    <row r="842" spans="1:9" x14ac:dyDescent="0.25">
      <c r="A842">
        <v>841</v>
      </c>
      <c r="D842">
        <v>202.24428</v>
      </c>
      <c r="E842">
        <v>8.5989179999999994</v>
      </c>
      <c r="F842">
        <v>186.507834</v>
      </c>
      <c r="G842">
        <v>11.641495000000001</v>
      </c>
    </row>
    <row r="843" spans="1:9" x14ac:dyDescent="0.25">
      <c r="A843">
        <v>842</v>
      </c>
      <c r="D843">
        <v>202.29407</v>
      </c>
      <c r="E843">
        <v>8.6609280000000002</v>
      </c>
      <c r="F843">
        <v>186.50520599999999</v>
      </c>
      <c r="G843">
        <v>11.603402000000001</v>
      </c>
    </row>
    <row r="844" spans="1:9" x14ac:dyDescent="0.25">
      <c r="A844">
        <v>843</v>
      </c>
      <c r="D844">
        <v>202.33082400000001</v>
      </c>
      <c r="E844">
        <v>8.6578870000000006</v>
      </c>
      <c r="F844">
        <v>186.37969100000001</v>
      </c>
      <c r="G844">
        <v>11.517371000000001</v>
      </c>
    </row>
    <row r="845" spans="1:9" x14ac:dyDescent="0.25">
      <c r="A845">
        <v>844</v>
      </c>
      <c r="D845">
        <v>202.31412399999999</v>
      </c>
      <c r="E845">
        <v>8.6351030000000009</v>
      </c>
      <c r="F845">
        <v>186.37969100000001</v>
      </c>
      <c r="G845">
        <v>11.517371000000001</v>
      </c>
    </row>
    <row r="846" spans="1:9" x14ac:dyDescent="0.25">
      <c r="A846">
        <v>845</v>
      </c>
      <c r="D846">
        <v>202.29736600000001</v>
      </c>
      <c r="E846">
        <v>8.6414950000000008</v>
      </c>
      <c r="F846">
        <v>186.37969100000001</v>
      </c>
      <c r="G846">
        <v>11.517371000000001</v>
      </c>
    </row>
    <row r="847" spans="1:9" x14ac:dyDescent="0.25">
      <c r="A847">
        <v>846</v>
      </c>
      <c r="D847">
        <v>202.27752599999999</v>
      </c>
      <c r="E847">
        <v>8.6439179999999993</v>
      </c>
    </row>
    <row r="848" spans="1:9" x14ac:dyDescent="0.25">
      <c r="A848">
        <v>847</v>
      </c>
      <c r="D848">
        <v>202.26339999999999</v>
      </c>
      <c r="E848">
        <v>8.6168569999999995</v>
      </c>
    </row>
    <row r="849" spans="1:9" x14ac:dyDescent="0.25">
      <c r="A849">
        <v>848</v>
      </c>
      <c r="D849">
        <v>202.30107699999999</v>
      </c>
      <c r="E849">
        <v>8.6096389999999996</v>
      </c>
    </row>
    <row r="850" spans="1:9" x14ac:dyDescent="0.25">
      <c r="A850">
        <v>849</v>
      </c>
      <c r="D850">
        <v>202.33257900000001</v>
      </c>
      <c r="E850">
        <v>8.5832470000000001</v>
      </c>
    </row>
    <row r="851" spans="1:9" x14ac:dyDescent="0.25">
      <c r="A851">
        <v>850</v>
      </c>
      <c r="B851">
        <v>209.104895</v>
      </c>
      <c r="C851">
        <v>9.501341</v>
      </c>
      <c r="D851">
        <v>202.3151</v>
      </c>
      <c r="E851">
        <v>8.5797419999999995</v>
      </c>
    </row>
    <row r="852" spans="1:9" x14ac:dyDescent="0.25">
      <c r="A852">
        <v>851</v>
      </c>
      <c r="B852">
        <v>209.179743</v>
      </c>
      <c r="C852">
        <v>9.5015470000000004</v>
      </c>
      <c r="D852">
        <v>202.35066900000001</v>
      </c>
      <c r="E852">
        <v>8.5561340000000001</v>
      </c>
    </row>
    <row r="853" spans="1:9" x14ac:dyDescent="0.25">
      <c r="A853">
        <v>852</v>
      </c>
      <c r="B853">
        <v>209.19386900000001</v>
      </c>
      <c r="C853">
        <v>9.5262890000000002</v>
      </c>
      <c r="D853">
        <v>202.24428</v>
      </c>
      <c r="E853">
        <v>8.5989179999999994</v>
      </c>
    </row>
    <row r="854" spans="1:9" x14ac:dyDescent="0.25">
      <c r="A854">
        <v>853</v>
      </c>
      <c r="B854">
        <v>209.15690899999998</v>
      </c>
      <c r="C854">
        <v>9.5045369999999991</v>
      </c>
    </row>
    <row r="855" spans="1:9" x14ac:dyDescent="0.25">
      <c r="A855">
        <v>854</v>
      </c>
      <c r="B855">
        <v>209.14721500000002</v>
      </c>
      <c r="C855">
        <v>9.4983509999999995</v>
      </c>
    </row>
    <row r="856" spans="1:9" x14ac:dyDescent="0.25">
      <c r="A856">
        <v>855</v>
      </c>
      <c r="B856">
        <v>209.115206</v>
      </c>
      <c r="C856">
        <v>9.5159800000000008</v>
      </c>
    </row>
    <row r="857" spans="1:9" x14ac:dyDescent="0.25">
      <c r="A857">
        <v>856</v>
      </c>
      <c r="B857">
        <v>209.14139</v>
      </c>
      <c r="C857">
        <v>9.5493299999999994</v>
      </c>
      <c r="H857">
        <v>206.32695999999999</v>
      </c>
      <c r="I857">
        <v>6.4273720000000001</v>
      </c>
    </row>
    <row r="858" spans="1:9" x14ac:dyDescent="0.25">
      <c r="A858">
        <v>857</v>
      </c>
      <c r="B858">
        <v>209.18783400000001</v>
      </c>
      <c r="C858">
        <v>9.5205669999999998</v>
      </c>
      <c r="H858">
        <v>206.445311</v>
      </c>
      <c r="I858">
        <v>6.5248970000000002</v>
      </c>
    </row>
    <row r="859" spans="1:9" x14ac:dyDescent="0.25">
      <c r="A859">
        <v>858</v>
      </c>
      <c r="B859">
        <v>209.20298600000001</v>
      </c>
      <c r="C859">
        <v>9.5330410000000008</v>
      </c>
      <c r="H859">
        <v>206.37680699999999</v>
      </c>
      <c r="I859">
        <v>6.47098</v>
      </c>
    </row>
    <row r="860" spans="1:9" x14ac:dyDescent="0.25">
      <c r="A860">
        <v>859</v>
      </c>
      <c r="B860">
        <v>209.22788500000001</v>
      </c>
      <c r="C860">
        <v>9.5152579999999993</v>
      </c>
      <c r="H860">
        <v>206.35133999999999</v>
      </c>
      <c r="I860">
        <v>6.431959</v>
      </c>
    </row>
    <row r="861" spans="1:9" x14ac:dyDescent="0.25">
      <c r="A861">
        <v>860</v>
      </c>
      <c r="B861">
        <v>209.104895</v>
      </c>
      <c r="C861">
        <v>9.501341</v>
      </c>
      <c r="H861">
        <v>206.375517</v>
      </c>
      <c r="I861">
        <v>6.4373199999999997</v>
      </c>
    </row>
    <row r="862" spans="1:9" x14ac:dyDescent="0.25">
      <c r="A862">
        <v>861</v>
      </c>
      <c r="H862">
        <v>206.36968899999999</v>
      </c>
      <c r="I862">
        <v>6.4198459999999997</v>
      </c>
    </row>
    <row r="863" spans="1:9" x14ac:dyDescent="0.25">
      <c r="A863">
        <v>862</v>
      </c>
      <c r="F863">
        <v>211.36195799999999</v>
      </c>
      <c r="G863">
        <v>11.375309</v>
      </c>
      <c r="H863">
        <v>206.372321</v>
      </c>
      <c r="I863">
        <v>6.4490210000000001</v>
      </c>
    </row>
    <row r="864" spans="1:9" x14ac:dyDescent="0.25">
      <c r="A864">
        <v>863</v>
      </c>
      <c r="F864">
        <v>211.36195799999999</v>
      </c>
      <c r="G864">
        <v>11.375309</v>
      </c>
      <c r="H864">
        <v>206.396186</v>
      </c>
      <c r="I864">
        <v>6.475206</v>
      </c>
    </row>
    <row r="865" spans="1:9" x14ac:dyDescent="0.25">
      <c r="A865">
        <v>864</v>
      </c>
      <c r="F865">
        <v>211.36195799999999</v>
      </c>
      <c r="G865">
        <v>11.375309</v>
      </c>
      <c r="H865">
        <v>206.39273299999999</v>
      </c>
      <c r="I865">
        <v>6.4555150000000001</v>
      </c>
    </row>
    <row r="866" spans="1:9" x14ac:dyDescent="0.25">
      <c r="A866">
        <v>865</v>
      </c>
      <c r="F866">
        <v>211.36195799999999</v>
      </c>
      <c r="G866">
        <v>11.375309</v>
      </c>
      <c r="H866">
        <v>206.36515299999999</v>
      </c>
      <c r="I866">
        <v>6.5377320000000001</v>
      </c>
    </row>
    <row r="867" spans="1:9" x14ac:dyDescent="0.25">
      <c r="A867">
        <v>866</v>
      </c>
      <c r="D867">
        <v>222.916391</v>
      </c>
      <c r="E867">
        <v>9.3488150000000001</v>
      </c>
      <c r="F867">
        <v>211.36195799999999</v>
      </c>
      <c r="G867">
        <v>11.375309</v>
      </c>
      <c r="H867">
        <v>206.38196099999999</v>
      </c>
      <c r="I867">
        <v>6.5457729999999996</v>
      </c>
    </row>
    <row r="868" spans="1:9" x14ac:dyDescent="0.25">
      <c r="A868">
        <v>867</v>
      </c>
      <c r="D868">
        <v>222.924072</v>
      </c>
      <c r="E868">
        <v>9.3305150000000001</v>
      </c>
      <c r="F868">
        <v>211.36195799999999</v>
      </c>
      <c r="G868">
        <v>11.375309</v>
      </c>
      <c r="H868">
        <v>206.32695999999999</v>
      </c>
      <c r="I868">
        <v>6.4273720000000001</v>
      </c>
    </row>
    <row r="869" spans="1:9" x14ac:dyDescent="0.25">
      <c r="A869">
        <v>868</v>
      </c>
      <c r="D869">
        <v>222.942938</v>
      </c>
      <c r="E869">
        <v>9.4487109999999994</v>
      </c>
      <c r="F869">
        <v>211.36195799999999</v>
      </c>
      <c r="G869">
        <v>11.375309</v>
      </c>
    </row>
    <row r="870" spans="1:9" x14ac:dyDescent="0.25">
      <c r="A870">
        <v>869</v>
      </c>
      <c r="D870">
        <v>222.955051</v>
      </c>
      <c r="E870">
        <v>9.4428350000000005</v>
      </c>
      <c r="F870">
        <v>211.36195799999999</v>
      </c>
      <c r="G870">
        <v>11.375309</v>
      </c>
    </row>
    <row r="871" spans="1:9" x14ac:dyDescent="0.25">
      <c r="A871">
        <v>870</v>
      </c>
      <c r="D871">
        <v>222.951752</v>
      </c>
      <c r="E871">
        <v>9.4793299999999991</v>
      </c>
      <c r="F871">
        <v>211.36195799999999</v>
      </c>
      <c r="G871">
        <v>11.375309</v>
      </c>
    </row>
    <row r="872" spans="1:9" x14ac:dyDescent="0.25">
      <c r="A872">
        <v>871</v>
      </c>
      <c r="D872">
        <v>222.98304099999999</v>
      </c>
      <c r="E872">
        <v>9.4198459999999997</v>
      </c>
      <c r="F872">
        <v>211.36195799999999</v>
      </c>
      <c r="G872">
        <v>11.375309</v>
      </c>
    </row>
    <row r="873" spans="1:9" x14ac:dyDescent="0.25">
      <c r="A873">
        <v>872</v>
      </c>
      <c r="D873">
        <v>223.00412399999999</v>
      </c>
      <c r="E873">
        <v>9.4221129999999995</v>
      </c>
    </row>
    <row r="874" spans="1:9" x14ac:dyDescent="0.25">
      <c r="A874">
        <v>873</v>
      </c>
      <c r="D874">
        <v>222.97680500000001</v>
      </c>
      <c r="E874">
        <v>9.4204650000000001</v>
      </c>
    </row>
    <row r="875" spans="1:9" x14ac:dyDescent="0.25">
      <c r="A875">
        <v>874</v>
      </c>
      <c r="D875">
        <v>222.91556700000001</v>
      </c>
      <c r="E875">
        <v>9.3797940000000004</v>
      </c>
    </row>
    <row r="876" spans="1:9" x14ac:dyDescent="0.25">
      <c r="A876">
        <v>875</v>
      </c>
      <c r="D876">
        <v>222.87974199999999</v>
      </c>
      <c r="E876">
        <v>9.3345880000000001</v>
      </c>
    </row>
    <row r="877" spans="1:9" x14ac:dyDescent="0.25">
      <c r="A877">
        <v>876</v>
      </c>
      <c r="B877">
        <v>228.262732</v>
      </c>
      <c r="C877">
        <v>10.141598</v>
      </c>
      <c r="D877">
        <v>222.85963899999999</v>
      </c>
      <c r="E877">
        <v>9.3559280000000005</v>
      </c>
    </row>
    <row r="878" spans="1:9" x14ac:dyDescent="0.25">
      <c r="A878">
        <v>877</v>
      </c>
      <c r="B878">
        <v>228.266187</v>
      </c>
      <c r="C878">
        <v>10.197782999999999</v>
      </c>
      <c r="D878">
        <v>222.839382</v>
      </c>
      <c r="E878">
        <v>9.2939690000000006</v>
      </c>
    </row>
    <row r="879" spans="1:9" x14ac:dyDescent="0.25">
      <c r="A879">
        <v>878</v>
      </c>
      <c r="B879">
        <v>228.23355699999999</v>
      </c>
      <c r="C879">
        <v>10.188867</v>
      </c>
      <c r="D879">
        <v>222.91757799999999</v>
      </c>
      <c r="E879">
        <v>9.2379390000000008</v>
      </c>
    </row>
    <row r="880" spans="1:9" x14ac:dyDescent="0.25">
      <c r="A880">
        <v>879</v>
      </c>
      <c r="B880">
        <v>228.26963899999998</v>
      </c>
      <c r="C880">
        <v>10.196908000000001</v>
      </c>
      <c r="D880">
        <v>222.916391</v>
      </c>
      <c r="E880">
        <v>9.3488150000000001</v>
      </c>
    </row>
    <row r="881" spans="1:9" x14ac:dyDescent="0.25">
      <c r="A881">
        <v>880</v>
      </c>
      <c r="B881">
        <v>228.25004999999999</v>
      </c>
      <c r="C881">
        <v>10.171856</v>
      </c>
    </row>
    <row r="882" spans="1:9" x14ac:dyDescent="0.25">
      <c r="A882">
        <v>881</v>
      </c>
      <c r="B882">
        <v>228.26231999999999</v>
      </c>
      <c r="C882">
        <v>10.17665</v>
      </c>
    </row>
    <row r="883" spans="1:9" x14ac:dyDescent="0.25">
      <c r="A883">
        <v>882</v>
      </c>
      <c r="B883">
        <v>228.259175</v>
      </c>
      <c r="C883">
        <v>10.177578</v>
      </c>
      <c r="H883">
        <v>224.732732</v>
      </c>
      <c r="I883">
        <v>7.0128870000000001</v>
      </c>
    </row>
    <row r="884" spans="1:9" x14ac:dyDescent="0.25">
      <c r="A884">
        <v>883</v>
      </c>
      <c r="B884">
        <v>228.23953699999998</v>
      </c>
      <c r="C884">
        <v>10.240207</v>
      </c>
      <c r="H884">
        <v>224.786856</v>
      </c>
      <c r="I884">
        <v>7.1588659999999997</v>
      </c>
    </row>
    <row r="885" spans="1:9" x14ac:dyDescent="0.25">
      <c r="A885">
        <v>884</v>
      </c>
      <c r="B885">
        <v>228.218762</v>
      </c>
      <c r="C885">
        <v>10.200104</v>
      </c>
      <c r="H885">
        <v>224.75690599999999</v>
      </c>
      <c r="I885">
        <v>7.0943300000000002</v>
      </c>
    </row>
    <row r="886" spans="1:9" x14ac:dyDescent="0.25">
      <c r="A886">
        <v>885</v>
      </c>
      <c r="B886">
        <v>228.20345399999999</v>
      </c>
      <c r="C886">
        <v>10.210155</v>
      </c>
      <c r="H886">
        <v>224.77041299999999</v>
      </c>
      <c r="I886">
        <v>7.0668559999999996</v>
      </c>
    </row>
    <row r="887" spans="1:9" x14ac:dyDescent="0.25">
      <c r="A887">
        <v>886</v>
      </c>
      <c r="B887">
        <v>228.262732</v>
      </c>
      <c r="C887">
        <v>10.141598</v>
      </c>
      <c r="H887">
        <v>224.75567000000001</v>
      </c>
      <c r="I887">
        <v>7.0536599999999998</v>
      </c>
    </row>
    <row r="888" spans="1:9" x14ac:dyDescent="0.25">
      <c r="A888">
        <v>887</v>
      </c>
      <c r="B888">
        <v>228.262732</v>
      </c>
      <c r="C888">
        <v>10.141598</v>
      </c>
      <c r="H888">
        <v>224.72484600000001</v>
      </c>
      <c r="I888">
        <v>7.0794839999999999</v>
      </c>
    </row>
    <row r="889" spans="1:9" x14ac:dyDescent="0.25">
      <c r="A889">
        <v>888</v>
      </c>
      <c r="H889">
        <v>224.68479400000001</v>
      </c>
      <c r="I889">
        <v>7.0561350000000003</v>
      </c>
    </row>
    <row r="890" spans="1:9" x14ac:dyDescent="0.25">
      <c r="A890">
        <v>889</v>
      </c>
      <c r="H890">
        <v>224.69974300000001</v>
      </c>
      <c r="I890">
        <v>7.0685570000000002</v>
      </c>
    </row>
    <row r="891" spans="1:9" x14ac:dyDescent="0.25">
      <c r="A891">
        <v>890</v>
      </c>
      <c r="F891">
        <v>229.023762</v>
      </c>
      <c r="G891">
        <v>10.777938000000001</v>
      </c>
      <c r="H891">
        <v>224.700773</v>
      </c>
      <c r="I891">
        <v>7.0558769999999997</v>
      </c>
    </row>
    <row r="892" spans="1:9" x14ac:dyDescent="0.25">
      <c r="A892">
        <v>891</v>
      </c>
      <c r="F892">
        <v>229.023762</v>
      </c>
      <c r="G892">
        <v>10.777938000000001</v>
      </c>
      <c r="H892">
        <v>224.67742200000001</v>
      </c>
      <c r="I892">
        <v>6.9955150000000001</v>
      </c>
    </row>
    <row r="893" spans="1:9" x14ac:dyDescent="0.25">
      <c r="A893">
        <v>892</v>
      </c>
      <c r="F893">
        <v>229.023762</v>
      </c>
      <c r="G893">
        <v>10.777938000000001</v>
      </c>
      <c r="H893">
        <v>224.68881500000001</v>
      </c>
      <c r="I893">
        <v>6.992629</v>
      </c>
    </row>
    <row r="894" spans="1:9" x14ac:dyDescent="0.25">
      <c r="A894">
        <v>893</v>
      </c>
      <c r="D894">
        <v>240.350053</v>
      </c>
      <c r="E894">
        <v>8.1292779999999993</v>
      </c>
      <c r="F894">
        <v>229.023762</v>
      </c>
      <c r="G894">
        <v>10.777938000000001</v>
      </c>
      <c r="H894">
        <v>224.64185499999999</v>
      </c>
      <c r="I894">
        <v>6.9463920000000003</v>
      </c>
    </row>
    <row r="895" spans="1:9" x14ac:dyDescent="0.25">
      <c r="A895">
        <v>894</v>
      </c>
      <c r="D895">
        <v>240.36371299999999</v>
      </c>
      <c r="E895">
        <v>8.1888660000000009</v>
      </c>
      <c r="F895">
        <v>229.023762</v>
      </c>
      <c r="G895">
        <v>10.777938000000001</v>
      </c>
      <c r="H895">
        <v>224.63020699999998</v>
      </c>
      <c r="I895">
        <v>6.9634020000000003</v>
      </c>
    </row>
    <row r="896" spans="1:9" x14ac:dyDescent="0.25">
      <c r="A896">
        <v>895</v>
      </c>
      <c r="D896">
        <v>240.36170300000001</v>
      </c>
      <c r="E896">
        <v>8.1749489999999998</v>
      </c>
      <c r="F896">
        <v>229.023762</v>
      </c>
      <c r="G896">
        <v>10.777938000000001</v>
      </c>
      <c r="H896">
        <v>224.637216</v>
      </c>
      <c r="I896">
        <v>7.0492780000000002</v>
      </c>
    </row>
    <row r="897" spans="1:9" x14ac:dyDescent="0.25">
      <c r="A897">
        <v>896</v>
      </c>
      <c r="D897">
        <v>240.382577</v>
      </c>
      <c r="E897">
        <v>8.1437120000000007</v>
      </c>
      <c r="F897">
        <v>229.023762</v>
      </c>
      <c r="G897">
        <v>10.777938000000001</v>
      </c>
      <c r="H897">
        <v>224.732732</v>
      </c>
      <c r="I897">
        <v>7.0128870000000001</v>
      </c>
    </row>
    <row r="898" spans="1:9" x14ac:dyDescent="0.25">
      <c r="A898">
        <v>897</v>
      </c>
      <c r="D898">
        <v>240.417474</v>
      </c>
      <c r="E898">
        <v>8.1406179999999999</v>
      </c>
      <c r="F898">
        <v>229.023762</v>
      </c>
      <c r="G898">
        <v>10.777938000000001</v>
      </c>
    </row>
    <row r="899" spans="1:9" x14ac:dyDescent="0.25">
      <c r="A899">
        <v>898</v>
      </c>
      <c r="D899">
        <v>240.415414</v>
      </c>
      <c r="E899">
        <v>8.1323190000000007</v>
      </c>
      <c r="F899">
        <v>229.023762</v>
      </c>
      <c r="G899">
        <v>10.777938000000001</v>
      </c>
    </row>
    <row r="900" spans="1:9" x14ac:dyDescent="0.25">
      <c r="A900">
        <v>899</v>
      </c>
      <c r="D900">
        <v>240.370465</v>
      </c>
      <c r="E900">
        <v>8.1264950000000002</v>
      </c>
      <c r="F900">
        <v>229.023762</v>
      </c>
      <c r="G900">
        <v>10.777938000000001</v>
      </c>
    </row>
    <row r="901" spans="1:9" x14ac:dyDescent="0.25">
      <c r="A901">
        <v>900</v>
      </c>
      <c r="D901">
        <v>240.36531099999999</v>
      </c>
      <c r="E901">
        <v>8.1481449999999995</v>
      </c>
      <c r="F901">
        <v>229.023762</v>
      </c>
      <c r="G901">
        <v>10.777938000000001</v>
      </c>
    </row>
    <row r="902" spans="1:9" x14ac:dyDescent="0.25">
      <c r="A902">
        <v>901</v>
      </c>
      <c r="D902">
        <v>240.37701100000001</v>
      </c>
      <c r="E902">
        <v>8.1470610000000008</v>
      </c>
      <c r="F902">
        <v>229.023762</v>
      </c>
      <c r="G902">
        <v>10.777938000000001</v>
      </c>
    </row>
    <row r="903" spans="1:9" x14ac:dyDescent="0.25">
      <c r="A903">
        <v>902</v>
      </c>
      <c r="D903">
        <v>240.364846</v>
      </c>
      <c r="E903">
        <v>8.1460310000000007</v>
      </c>
      <c r="F903">
        <v>229.023762</v>
      </c>
      <c r="G903">
        <v>10.777938000000001</v>
      </c>
    </row>
    <row r="904" spans="1:9" x14ac:dyDescent="0.25">
      <c r="A904">
        <v>903</v>
      </c>
      <c r="D904">
        <v>240.39299099999999</v>
      </c>
      <c r="E904">
        <v>8.1394850000000005</v>
      </c>
      <c r="F904">
        <v>229.023762</v>
      </c>
      <c r="G904">
        <v>10.777938000000001</v>
      </c>
    </row>
    <row r="905" spans="1:9" x14ac:dyDescent="0.25">
      <c r="A905">
        <v>904</v>
      </c>
      <c r="B905">
        <v>247.898764</v>
      </c>
      <c r="C905">
        <v>9.8855160000000009</v>
      </c>
      <c r="D905">
        <v>240.37706299999999</v>
      </c>
      <c r="E905">
        <v>8.1300519999999992</v>
      </c>
      <c r="F905">
        <v>229.023762</v>
      </c>
      <c r="G905">
        <v>10.777938000000001</v>
      </c>
    </row>
    <row r="906" spans="1:9" x14ac:dyDescent="0.25">
      <c r="A906">
        <v>905</v>
      </c>
      <c r="B906">
        <v>248.04963900000001</v>
      </c>
      <c r="C906">
        <v>9.8371130000000004</v>
      </c>
      <c r="D906">
        <v>240.39963800000001</v>
      </c>
      <c r="E906">
        <v>8.1720620000000004</v>
      </c>
      <c r="F906">
        <v>229.023762</v>
      </c>
      <c r="G906">
        <v>10.777938000000001</v>
      </c>
    </row>
    <row r="907" spans="1:9" x14ac:dyDescent="0.25">
      <c r="A907">
        <v>906</v>
      </c>
      <c r="B907">
        <v>248.09139500000001</v>
      </c>
      <c r="C907">
        <v>9.8073709999999998</v>
      </c>
      <c r="D907">
        <v>240.425208</v>
      </c>
      <c r="E907">
        <v>8.1660310000000003</v>
      </c>
    </row>
    <row r="908" spans="1:9" x14ac:dyDescent="0.25">
      <c r="A908">
        <v>907</v>
      </c>
      <c r="B908">
        <v>248.03680299999999</v>
      </c>
      <c r="C908">
        <v>9.8406699999999994</v>
      </c>
      <c r="D908">
        <v>240.39819800000001</v>
      </c>
      <c r="E908">
        <v>8.1411859999999994</v>
      </c>
    </row>
    <row r="909" spans="1:9" x14ac:dyDescent="0.25">
      <c r="A909">
        <v>908</v>
      </c>
      <c r="B909">
        <v>248.040412</v>
      </c>
      <c r="C909">
        <v>9.8421129999999994</v>
      </c>
      <c r="D909">
        <v>240.39319499999999</v>
      </c>
      <c r="E909">
        <v>8.1720620000000004</v>
      </c>
    </row>
    <row r="910" spans="1:9" x14ac:dyDescent="0.25">
      <c r="A910">
        <v>909</v>
      </c>
      <c r="B910">
        <v>248.06175500000001</v>
      </c>
      <c r="C910">
        <v>9.8353090000000005</v>
      </c>
      <c r="D910">
        <v>240.350053</v>
      </c>
      <c r="E910">
        <v>8.1292779999999993</v>
      </c>
    </row>
    <row r="911" spans="1:9" x14ac:dyDescent="0.25">
      <c r="A911">
        <v>910</v>
      </c>
      <c r="B911">
        <v>248.064482</v>
      </c>
      <c r="C911">
        <v>9.84</v>
      </c>
    </row>
    <row r="912" spans="1:9" x14ac:dyDescent="0.25">
      <c r="A912">
        <v>911</v>
      </c>
      <c r="B912">
        <v>248.05062000000001</v>
      </c>
      <c r="C912">
        <v>9.8337629999999994</v>
      </c>
    </row>
    <row r="913" spans="1:9" x14ac:dyDescent="0.25">
      <c r="A913">
        <v>912</v>
      </c>
      <c r="B913">
        <v>248.061961</v>
      </c>
      <c r="C913">
        <v>9.8436090000000007</v>
      </c>
    </row>
    <row r="914" spans="1:9" x14ac:dyDescent="0.25">
      <c r="A914">
        <v>913</v>
      </c>
      <c r="B914">
        <v>248.051085</v>
      </c>
      <c r="C914">
        <v>9.8439689999999995</v>
      </c>
      <c r="H914">
        <v>241.938559</v>
      </c>
      <c r="I914">
        <v>7.2209279999999998</v>
      </c>
    </row>
    <row r="915" spans="1:9" x14ac:dyDescent="0.25">
      <c r="A915">
        <v>914</v>
      </c>
      <c r="B915">
        <v>248.076651</v>
      </c>
      <c r="C915">
        <v>9.8110309999999998</v>
      </c>
      <c r="H915">
        <v>241.91706400000001</v>
      </c>
      <c r="I915">
        <v>7.2209279999999998</v>
      </c>
    </row>
    <row r="916" spans="1:9" x14ac:dyDescent="0.25">
      <c r="A916">
        <v>915</v>
      </c>
      <c r="B916">
        <v>248.056803</v>
      </c>
      <c r="C916">
        <v>9.8295349999999999</v>
      </c>
      <c r="H916">
        <v>241.984486</v>
      </c>
      <c r="I916">
        <v>7.2469590000000004</v>
      </c>
    </row>
    <row r="917" spans="1:9" x14ac:dyDescent="0.25">
      <c r="A917">
        <v>916</v>
      </c>
      <c r="B917">
        <v>248.073092</v>
      </c>
      <c r="C917">
        <v>9.8383500000000002</v>
      </c>
      <c r="H917">
        <v>242.012269</v>
      </c>
      <c r="I917">
        <v>7.2682479999999998</v>
      </c>
    </row>
    <row r="918" spans="1:9" x14ac:dyDescent="0.25">
      <c r="A918">
        <v>917</v>
      </c>
      <c r="B918">
        <v>248.07371000000001</v>
      </c>
      <c r="C918">
        <v>9.8151550000000007</v>
      </c>
      <c r="H918">
        <v>242.00092799999999</v>
      </c>
      <c r="I918">
        <v>7.2685060000000004</v>
      </c>
    </row>
    <row r="919" spans="1:9" x14ac:dyDescent="0.25">
      <c r="A919">
        <v>918</v>
      </c>
      <c r="B919">
        <v>248.064482</v>
      </c>
      <c r="C919">
        <v>9.8329380000000004</v>
      </c>
      <c r="H919">
        <v>241.992062</v>
      </c>
      <c r="I919">
        <v>7.2717010000000002</v>
      </c>
    </row>
    <row r="920" spans="1:9" x14ac:dyDescent="0.25">
      <c r="A920">
        <v>919</v>
      </c>
      <c r="B920">
        <v>248.06278499999999</v>
      </c>
      <c r="C920">
        <v>9.8103610000000003</v>
      </c>
      <c r="H920">
        <v>241.976495</v>
      </c>
      <c r="I920">
        <v>7.2590719999999997</v>
      </c>
    </row>
    <row r="921" spans="1:9" x14ac:dyDescent="0.25">
      <c r="A921">
        <v>920</v>
      </c>
      <c r="B921">
        <v>248.06675200000001</v>
      </c>
      <c r="C921">
        <v>9.7947430000000004</v>
      </c>
      <c r="H921">
        <v>241.95675399999999</v>
      </c>
      <c r="I921">
        <v>7.2330410000000001</v>
      </c>
    </row>
    <row r="922" spans="1:9" x14ac:dyDescent="0.25">
      <c r="A922">
        <v>921</v>
      </c>
      <c r="B922">
        <v>247.92283499999999</v>
      </c>
      <c r="C922">
        <v>9.7737630000000006</v>
      </c>
      <c r="H922">
        <v>241.96288799999999</v>
      </c>
      <c r="I922">
        <v>7.2827840000000004</v>
      </c>
    </row>
    <row r="923" spans="1:9" x14ac:dyDescent="0.25">
      <c r="A923">
        <v>922</v>
      </c>
      <c r="F923">
        <v>247.833766</v>
      </c>
      <c r="G923">
        <v>10.856236000000001</v>
      </c>
      <c r="H923">
        <v>241.97407200000001</v>
      </c>
      <c r="I923">
        <v>7.2823710000000004</v>
      </c>
    </row>
    <row r="924" spans="1:9" x14ac:dyDescent="0.25">
      <c r="A924">
        <v>923</v>
      </c>
      <c r="F924">
        <v>247.90778599999999</v>
      </c>
      <c r="G924">
        <v>10.819433</v>
      </c>
      <c r="H924">
        <v>241.9633</v>
      </c>
      <c r="I924">
        <v>7.3051029999999999</v>
      </c>
    </row>
    <row r="925" spans="1:9" x14ac:dyDescent="0.25">
      <c r="A925">
        <v>924</v>
      </c>
      <c r="F925">
        <v>247.85061899999999</v>
      </c>
      <c r="G925">
        <v>10.797165</v>
      </c>
      <c r="H925">
        <v>241.935517</v>
      </c>
      <c r="I925">
        <v>7.3174219999999996</v>
      </c>
    </row>
    <row r="926" spans="1:9" x14ac:dyDescent="0.25">
      <c r="A926">
        <v>925</v>
      </c>
      <c r="F926">
        <v>247.905879</v>
      </c>
      <c r="G926">
        <v>10.798918</v>
      </c>
      <c r="H926">
        <v>241.92737099999999</v>
      </c>
      <c r="I926">
        <v>7.3322159999999998</v>
      </c>
    </row>
    <row r="927" spans="1:9" x14ac:dyDescent="0.25">
      <c r="A927">
        <v>926</v>
      </c>
      <c r="D927">
        <v>259.56010300000003</v>
      </c>
      <c r="E927">
        <v>7.1231439999999999</v>
      </c>
      <c r="F927">
        <v>247.879176</v>
      </c>
      <c r="G927">
        <v>10.834175</v>
      </c>
      <c r="H927">
        <v>241.930722</v>
      </c>
      <c r="I927">
        <v>7.3404129999999999</v>
      </c>
    </row>
    <row r="928" spans="1:9" x14ac:dyDescent="0.25">
      <c r="A928">
        <v>927</v>
      </c>
      <c r="D928">
        <v>259.45056799999998</v>
      </c>
      <c r="E928">
        <v>7.159484</v>
      </c>
      <c r="F928">
        <v>247.858813</v>
      </c>
      <c r="G928">
        <v>10.801341000000001</v>
      </c>
      <c r="H928">
        <v>241.92778300000001</v>
      </c>
      <c r="I928">
        <v>7.2703610000000003</v>
      </c>
    </row>
    <row r="929" spans="1:9" x14ac:dyDescent="0.25">
      <c r="A929">
        <v>928</v>
      </c>
      <c r="D929">
        <v>259.53943500000003</v>
      </c>
      <c r="E929">
        <v>7.1977830000000003</v>
      </c>
      <c r="F929">
        <v>247.843715</v>
      </c>
      <c r="G929">
        <v>10.813917</v>
      </c>
      <c r="H929">
        <v>241.88778400000001</v>
      </c>
      <c r="I929">
        <v>7.2420099999999996</v>
      </c>
    </row>
    <row r="930" spans="1:9" x14ac:dyDescent="0.25">
      <c r="A930">
        <v>929</v>
      </c>
      <c r="D930">
        <v>259.52020900000002</v>
      </c>
      <c r="E930">
        <v>7.1274230000000003</v>
      </c>
      <c r="F930">
        <v>247.86222000000001</v>
      </c>
      <c r="G930">
        <v>10.841392000000001</v>
      </c>
      <c r="H930">
        <v>241.938559</v>
      </c>
      <c r="I930">
        <v>7.2636079999999996</v>
      </c>
    </row>
    <row r="931" spans="1:9" x14ac:dyDescent="0.25">
      <c r="A931">
        <v>930</v>
      </c>
      <c r="D931">
        <v>259.568557</v>
      </c>
      <c r="E931">
        <v>7.1345869999999998</v>
      </c>
      <c r="F931">
        <v>247.88582500000001</v>
      </c>
      <c r="G931">
        <v>10.858093</v>
      </c>
    </row>
    <row r="932" spans="1:9" x14ac:dyDescent="0.25">
      <c r="A932">
        <v>931</v>
      </c>
      <c r="D932">
        <v>259.54959000000002</v>
      </c>
      <c r="E932">
        <v>7.121804</v>
      </c>
      <c r="F932">
        <v>247.861132</v>
      </c>
      <c r="G932">
        <v>10.851289</v>
      </c>
    </row>
    <row r="933" spans="1:9" x14ac:dyDescent="0.25">
      <c r="A933">
        <v>932</v>
      </c>
      <c r="D933">
        <v>259.4966</v>
      </c>
      <c r="E933">
        <v>7.1448970000000003</v>
      </c>
      <c r="F933">
        <v>247.887011</v>
      </c>
      <c r="G933">
        <v>10.853866999999999</v>
      </c>
    </row>
    <row r="934" spans="1:9" x14ac:dyDescent="0.25">
      <c r="A934">
        <v>933</v>
      </c>
      <c r="D934">
        <v>259.524382</v>
      </c>
      <c r="E934">
        <v>7.0958769999999998</v>
      </c>
      <c r="F934">
        <v>247.871341</v>
      </c>
      <c r="G934">
        <v>10.856546</v>
      </c>
    </row>
    <row r="935" spans="1:9" x14ac:dyDescent="0.25">
      <c r="A935">
        <v>934</v>
      </c>
      <c r="D935">
        <v>259.47030899999999</v>
      </c>
      <c r="E935">
        <v>7.1415470000000001</v>
      </c>
      <c r="F935">
        <v>247.83701200000002</v>
      </c>
      <c r="G935">
        <v>10.83732</v>
      </c>
    </row>
    <row r="936" spans="1:9" x14ac:dyDescent="0.25">
      <c r="A936">
        <v>935</v>
      </c>
      <c r="D936">
        <v>259.439795</v>
      </c>
      <c r="E936">
        <v>7.1319590000000002</v>
      </c>
      <c r="F936">
        <v>247.84840299999999</v>
      </c>
      <c r="G936">
        <v>10.834794</v>
      </c>
    </row>
    <row r="937" spans="1:9" x14ac:dyDescent="0.25">
      <c r="A937">
        <v>936</v>
      </c>
      <c r="D937">
        <v>259.44092799999999</v>
      </c>
      <c r="E937">
        <v>7.1637120000000003</v>
      </c>
      <c r="F937">
        <v>247.84572500000002</v>
      </c>
      <c r="G937">
        <v>10.824742000000001</v>
      </c>
    </row>
    <row r="938" spans="1:9" x14ac:dyDescent="0.25">
      <c r="A938">
        <v>937</v>
      </c>
      <c r="D938">
        <v>259.45134200000001</v>
      </c>
      <c r="E938">
        <v>7.1374230000000001</v>
      </c>
      <c r="F938">
        <v>247.90629100000001</v>
      </c>
      <c r="G938">
        <v>10.841701</v>
      </c>
    </row>
    <row r="939" spans="1:9" x14ac:dyDescent="0.25">
      <c r="A939">
        <v>938</v>
      </c>
      <c r="D939">
        <v>259.44964099999999</v>
      </c>
      <c r="E939">
        <v>7.1334020000000002</v>
      </c>
      <c r="F939">
        <v>247.893866</v>
      </c>
      <c r="G939">
        <v>10.861288999999999</v>
      </c>
    </row>
    <row r="940" spans="1:9" x14ac:dyDescent="0.25">
      <c r="A940">
        <v>939</v>
      </c>
      <c r="D940">
        <v>259.45185700000002</v>
      </c>
      <c r="E940">
        <v>7.1374230000000001</v>
      </c>
      <c r="F940">
        <v>247.85448700000001</v>
      </c>
      <c r="G940">
        <v>10.817681</v>
      </c>
    </row>
    <row r="941" spans="1:9" x14ac:dyDescent="0.25">
      <c r="A941">
        <v>940</v>
      </c>
      <c r="D941">
        <v>259.49386900000002</v>
      </c>
      <c r="E941">
        <v>7.1159280000000003</v>
      </c>
      <c r="F941">
        <v>247.77211299999999</v>
      </c>
      <c r="G941">
        <v>10.837577</v>
      </c>
    </row>
    <row r="942" spans="1:9" x14ac:dyDescent="0.25">
      <c r="A942">
        <v>941</v>
      </c>
      <c r="D942">
        <v>259.50546500000002</v>
      </c>
      <c r="E942">
        <v>7.1069589999999998</v>
      </c>
      <c r="F942">
        <v>247.80123800000001</v>
      </c>
      <c r="G942">
        <v>10.851443</v>
      </c>
    </row>
    <row r="943" spans="1:9" x14ac:dyDescent="0.25">
      <c r="A943">
        <v>942</v>
      </c>
      <c r="B943">
        <v>266.84624000000002</v>
      </c>
      <c r="C943">
        <v>7.9337119999999999</v>
      </c>
      <c r="D943">
        <v>259.49072100000001</v>
      </c>
      <c r="E943">
        <v>7.1316499999999996</v>
      </c>
      <c r="F943">
        <v>247.833609</v>
      </c>
      <c r="G943">
        <v>10.882113</v>
      </c>
    </row>
    <row r="944" spans="1:9" x14ac:dyDescent="0.25">
      <c r="A944">
        <v>943</v>
      </c>
      <c r="B944">
        <v>266.84624000000002</v>
      </c>
      <c r="C944">
        <v>7.9337119999999999</v>
      </c>
      <c r="D944">
        <v>259.48376300000001</v>
      </c>
      <c r="E944">
        <v>7.1221139999999998</v>
      </c>
      <c r="F944">
        <v>247.833766</v>
      </c>
      <c r="G944">
        <v>10.856236000000001</v>
      </c>
    </row>
    <row r="945" spans="1:11" x14ac:dyDescent="0.25">
      <c r="A945">
        <v>944</v>
      </c>
      <c r="B945">
        <v>266.84624000000002</v>
      </c>
      <c r="C945">
        <v>7.9337119999999999</v>
      </c>
      <c r="D945">
        <v>259.47659900000002</v>
      </c>
      <c r="E945">
        <v>7.1592779999999996</v>
      </c>
    </row>
    <row r="946" spans="1:11" x14ac:dyDescent="0.25">
      <c r="A946">
        <v>945</v>
      </c>
      <c r="B946">
        <v>266.84624000000002</v>
      </c>
      <c r="C946">
        <v>7.9337119999999999</v>
      </c>
      <c r="D946">
        <v>259.44783699999999</v>
      </c>
      <c r="E946">
        <v>7.1870620000000001</v>
      </c>
    </row>
    <row r="947" spans="1:11" x14ac:dyDescent="0.25">
      <c r="A947">
        <v>946</v>
      </c>
      <c r="B947">
        <v>266.84624000000002</v>
      </c>
      <c r="C947">
        <v>7.9337119999999999</v>
      </c>
      <c r="D947">
        <v>259.56010300000003</v>
      </c>
      <c r="E947">
        <v>7.1231439999999999</v>
      </c>
    </row>
    <row r="948" spans="1:11" x14ac:dyDescent="0.25">
      <c r="A948">
        <v>947</v>
      </c>
      <c r="B948">
        <v>266.84005200000001</v>
      </c>
      <c r="C948">
        <v>8.0084029999999995</v>
      </c>
      <c r="H948">
        <v>258.86850600000002</v>
      </c>
      <c r="I948">
        <v>5.9676289999999996</v>
      </c>
    </row>
    <row r="949" spans="1:11" x14ac:dyDescent="0.25">
      <c r="A949">
        <v>948</v>
      </c>
      <c r="H949">
        <v>258.86850600000002</v>
      </c>
      <c r="I949">
        <v>5.9676289999999996</v>
      </c>
      <c r="J949">
        <v>235.917115</v>
      </c>
      <c r="K949">
        <v>14.261186</v>
      </c>
    </row>
    <row r="950" spans="1:11" x14ac:dyDescent="0.25">
      <c r="A950">
        <v>949</v>
      </c>
    </row>
    <row r="951" spans="1:11" x14ac:dyDescent="0.25">
      <c r="A951">
        <v>950</v>
      </c>
    </row>
    <row r="952" spans="1:11" x14ac:dyDescent="0.25">
      <c r="A952">
        <v>951</v>
      </c>
    </row>
    <row r="953" spans="1:11" x14ac:dyDescent="0.25">
      <c r="A953">
        <v>952</v>
      </c>
    </row>
    <row r="954" spans="1:11" x14ac:dyDescent="0.25">
      <c r="A954">
        <v>953</v>
      </c>
    </row>
    <row r="955" spans="1:11" x14ac:dyDescent="0.25">
      <c r="A955">
        <v>954</v>
      </c>
    </row>
    <row r="956" spans="1:11" x14ac:dyDescent="0.25">
      <c r="A956">
        <v>955</v>
      </c>
    </row>
    <row r="957" spans="1:11" x14ac:dyDescent="0.25">
      <c r="A957">
        <v>956</v>
      </c>
    </row>
    <row r="958" spans="1:11" x14ac:dyDescent="0.25">
      <c r="A958">
        <v>957</v>
      </c>
    </row>
    <row r="959" spans="1:11" x14ac:dyDescent="0.25">
      <c r="A959">
        <v>958</v>
      </c>
    </row>
    <row r="960" spans="1:1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1" x14ac:dyDescent="0.25">
      <c r="A977">
        <v>976</v>
      </c>
    </row>
    <row r="978" spans="1:11" x14ac:dyDescent="0.25">
      <c r="A978">
        <v>977</v>
      </c>
    </row>
    <row r="979" spans="1:11" x14ac:dyDescent="0.25">
      <c r="A979">
        <v>978</v>
      </c>
    </row>
    <row r="980" spans="1:11" x14ac:dyDescent="0.25">
      <c r="A980">
        <v>979</v>
      </c>
    </row>
    <row r="981" spans="1:11" x14ac:dyDescent="0.25">
      <c r="A981">
        <v>980</v>
      </c>
    </row>
    <row r="982" spans="1:11" x14ac:dyDescent="0.25">
      <c r="A982">
        <v>981</v>
      </c>
      <c r="J982">
        <v>38.627605000000003</v>
      </c>
      <c r="K982">
        <v>13.910238</v>
      </c>
    </row>
    <row r="983" spans="1:11" x14ac:dyDescent="0.25">
      <c r="A983">
        <v>982</v>
      </c>
      <c r="H983">
        <v>28.739347000000009</v>
      </c>
      <c r="I983">
        <v>5.1172110000000002</v>
      </c>
    </row>
    <row r="984" spans="1:11" x14ac:dyDescent="0.25">
      <c r="A984">
        <v>983</v>
      </c>
      <c r="B984">
        <v>39.134563000000007</v>
      </c>
      <c r="C984">
        <v>6.9792379999999996</v>
      </c>
      <c r="H984">
        <v>28.712085000000002</v>
      </c>
      <c r="I984">
        <v>5.0805179999999996</v>
      </c>
    </row>
    <row r="985" spans="1:11" x14ac:dyDescent="0.25">
      <c r="A985">
        <v>984</v>
      </c>
      <c r="B985">
        <v>39.175483000000007</v>
      </c>
      <c r="C985">
        <v>6.9657869999999997</v>
      </c>
      <c r="H985">
        <v>28.679309000000003</v>
      </c>
      <c r="I985">
        <v>5.1097900000000003</v>
      </c>
    </row>
    <row r="986" spans="1:11" x14ac:dyDescent="0.25">
      <c r="A986">
        <v>985</v>
      </c>
      <c r="B986">
        <v>39.141517000000007</v>
      </c>
      <c r="C986">
        <v>6.9734150000000001</v>
      </c>
      <c r="H986">
        <v>28.664106000000004</v>
      </c>
      <c r="I986">
        <v>5.1172630000000003</v>
      </c>
    </row>
    <row r="987" spans="1:11" x14ac:dyDescent="0.25">
      <c r="A987">
        <v>986</v>
      </c>
      <c r="B987">
        <v>39.150020000000005</v>
      </c>
      <c r="C987">
        <v>6.9501200000000001</v>
      </c>
      <c r="H987">
        <v>28.657407000000006</v>
      </c>
      <c r="I987">
        <v>5.1132949999999999</v>
      </c>
    </row>
    <row r="988" spans="1:11" x14ac:dyDescent="0.25">
      <c r="A988">
        <v>987</v>
      </c>
      <c r="B988">
        <v>39.170478000000003</v>
      </c>
      <c r="C988">
        <v>6.9724360000000001</v>
      </c>
      <c r="H988">
        <v>28.643079</v>
      </c>
      <c r="I988">
        <v>5.1402469999999996</v>
      </c>
    </row>
    <row r="989" spans="1:11" x14ac:dyDescent="0.25">
      <c r="A989">
        <v>988</v>
      </c>
      <c r="B989">
        <v>39.145435000000006</v>
      </c>
      <c r="C989">
        <v>6.963984</v>
      </c>
      <c r="H989">
        <v>28.649677000000004</v>
      </c>
      <c r="I989">
        <v>5.1089659999999997</v>
      </c>
    </row>
    <row r="990" spans="1:11" x14ac:dyDescent="0.25">
      <c r="A990">
        <v>989</v>
      </c>
      <c r="B990">
        <v>39.150127000000005</v>
      </c>
      <c r="C990">
        <v>6.9710960000000002</v>
      </c>
      <c r="H990">
        <v>28.696315000000006</v>
      </c>
      <c r="I990">
        <v>5.0958750000000004</v>
      </c>
    </row>
    <row r="991" spans="1:11" x14ac:dyDescent="0.25">
      <c r="A991">
        <v>990</v>
      </c>
      <c r="B991">
        <v>39.155071000000007</v>
      </c>
      <c r="C991">
        <v>6.9822790000000001</v>
      </c>
      <c r="H991">
        <v>28.699821</v>
      </c>
      <c r="I991">
        <v>5.103091</v>
      </c>
    </row>
    <row r="992" spans="1:11" x14ac:dyDescent="0.25">
      <c r="A992">
        <v>991</v>
      </c>
      <c r="B992">
        <v>39.182281000000003</v>
      </c>
      <c r="C992">
        <v>6.9758880000000003</v>
      </c>
      <c r="H992">
        <v>28.688741000000007</v>
      </c>
      <c r="I992">
        <v>5.1367440000000002</v>
      </c>
    </row>
    <row r="993" spans="1:9" x14ac:dyDescent="0.25">
      <c r="A993">
        <v>992</v>
      </c>
      <c r="B993">
        <v>39.155742000000004</v>
      </c>
      <c r="C993">
        <v>6.9764549999999996</v>
      </c>
      <c r="H993">
        <v>28.668745000000001</v>
      </c>
      <c r="I993">
        <v>5.1424640000000004</v>
      </c>
    </row>
    <row r="994" spans="1:9" x14ac:dyDescent="0.25">
      <c r="A994">
        <v>993</v>
      </c>
      <c r="B994">
        <v>39.172286000000007</v>
      </c>
      <c r="C994">
        <v>6.9871749999999997</v>
      </c>
      <c r="H994">
        <v>28.640863000000003</v>
      </c>
      <c r="I994">
        <v>5.1501939999999999</v>
      </c>
    </row>
    <row r="995" spans="1:9" x14ac:dyDescent="0.25">
      <c r="A995">
        <v>994</v>
      </c>
      <c r="B995">
        <v>39.152702000000005</v>
      </c>
      <c r="C995">
        <v>6.9266199999999998</v>
      </c>
      <c r="H995">
        <v>28.610149000000007</v>
      </c>
      <c r="I995">
        <v>5.133032</v>
      </c>
    </row>
    <row r="996" spans="1:9" x14ac:dyDescent="0.25">
      <c r="A996">
        <v>995</v>
      </c>
      <c r="B996">
        <v>39.127243000000007</v>
      </c>
      <c r="C996">
        <v>6.9345569999999999</v>
      </c>
      <c r="H996">
        <v>28.634010000000004</v>
      </c>
      <c r="I996">
        <v>5.1530800000000001</v>
      </c>
    </row>
    <row r="997" spans="1:9" x14ac:dyDescent="0.25">
      <c r="A997">
        <v>996</v>
      </c>
      <c r="B997">
        <v>39.170120000000004</v>
      </c>
      <c r="C997">
        <v>6.9587269999999997</v>
      </c>
      <c r="H997">
        <v>28.632720000000006</v>
      </c>
      <c r="I997">
        <v>5.1781769999999998</v>
      </c>
    </row>
    <row r="998" spans="1:9" x14ac:dyDescent="0.25">
      <c r="A998">
        <v>997</v>
      </c>
      <c r="B998">
        <v>39.325809000000007</v>
      </c>
      <c r="C998">
        <v>7.0411840000000003</v>
      </c>
      <c r="H998">
        <v>28.683845000000005</v>
      </c>
      <c r="I998">
        <v>5.1892069999999997</v>
      </c>
    </row>
    <row r="999" spans="1:9" x14ac:dyDescent="0.25">
      <c r="A999">
        <v>998</v>
      </c>
      <c r="B999">
        <v>39.134563000000007</v>
      </c>
      <c r="C999">
        <v>6.9792379999999996</v>
      </c>
      <c r="H999">
        <v>28.739347000000009</v>
      </c>
      <c r="I999">
        <v>5.1172110000000002</v>
      </c>
    </row>
    <row r="1000" spans="1:9" x14ac:dyDescent="0.25">
      <c r="A1000">
        <v>999</v>
      </c>
      <c r="F1000">
        <v>39.301071000000007</v>
      </c>
      <c r="G1000">
        <v>8.8168889999999998</v>
      </c>
    </row>
    <row r="1001" spans="1:9" x14ac:dyDescent="0.25">
      <c r="A1001">
        <v>1000</v>
      </c>
      <c r="F1001">
        <v>39.357143000000008</v>
      </c>
      <c r="G1001">
        <v>8.9077979999999997</v>
      </c>
    </row>
    <row r="1002" spans="1:9" x14ac:dyDescent="0.25">
      <c r="A1002">
        <v>1001</v>
      </c>
      <c r="F1002">
        <v>39.329624000000003</v>
      </c>
      <c r="G1002">
        <v>8.8407499999999999</v>
      </c>
    </row>
    <row r="1003" spans="1:9" x14ac:dyDescent="0.25">
      <c r="A1003">
        <v>1002</v>
      </c>
      <c r="D1003">
        <v>51.735389000000005</v>
      </c>
      <c r="E1003">
        <v>7.8776039999999998</v>
      </c>
      <c r="F1003">
        <v>39.352401000000008</v>
      </c>
      <c r="G1003">
        <v>8.8129720000000002</v>
      </c>
    </row>
    <row r="1004" spans="1:9" x14ac:dyDescent="0.25">
      <c r="A1004">
        <v>1003</v>
      </c>
      <c r="D1004">
        <v>51.735389000000005</v>
      </c>
      <c r="E1004">
        <v>7.8776039999999998</v>
      </c>
      <c r="F1004">
        <v>39.280662000000007</v>
      </c>
      <c r="G1004">
        <v>8.8064789999999995</v>
      </c>
    </row>
    <row r="1005" spans="1:9" x14ac:dyDescent="0.25">
      <c r="A1005">
        <v>1004</v>
      </c>
      <c r="D1005">
        <v>51.740539000000005</v>
      </c>
      <c r="E1005">
        <v>7.8962079999999997</v>
      </c>
      <c r="F1005">
        <v>39.272830000000006</v>
      </c>
      <c r="G1005">
        <v>8.8546119999999995</v>
      </c>
    </row>
    <row r="1006" spans="1:9" x14ac:dyDescent="0.25">
      <c r="A1006">
        <v>1005</v>
      </c>
      <c r="D1006">
        <v>51.748374000000005</v>
      </c>
      <c r="E1006">
        <v>7.9148129999999997</v>
      </c>
      <c r="F1006">
        <v>39.310401000000006</v>
      </c>
      <c r="G1006">
        <v>8.8488919999999993</v>
      </c>
    </row>
    <row r="1007" spans="1:9" x14ac:dyDescent="0.25">
      <c r="A1007">
        <v>1006</v>
      </c>
      <c r="D1007">
        <v>51.739612000000001</v>
      </c>
      <c r="E1007">
        <v>7.8942500000000004</v>
      </c>
      <c r="F1007">
        <v>39.363944000000004</v>
      </c>
      <c r="G1007">
        <v>8.8312670000000004</v>
      </c>
    </row>
    <row r="1008" spans="1:9" x14ac:dyDescent="0.25">
      <c r="A1008">
        <v>1007</v>
      </c>
      <c r="D1008">
        <v>51.760074000000003</v>
      </c>
      <c r="E1008">
        <v>7.8884780000000001</v>
      </c>
      <c r="F1008">
        <v>39.353485000000006</v>
      </c>
      <c r="G1008">
        <v>8.8023559999999996</v>
      </c>
    </row>
    <row r="1009" spans="1:9" x14ac:dyDescent="0.25">
      <c r="A1009">
        <v>1008</v>
      </c>
      <c r="D1009">
        <v>51.805786000000005</v>
      </c>
      <c r="E1009">
        <v>7.8738419999999998</v>
      </c>
      <c r="F1009">
        <v>39.365592000000007</v>
      </c>
      <c r="G1009">
        <v>8.8131780000000006</v>
      </c>
    </row>
    <row r="1010" spans="1:9" x14ac:dyDescent="0.25">
      <c r="A1010">
        <v>1009</v>
      </c>
      <c r="D1010">
        <v>51.800682000000002</v>
      </c>
      <c r="E1010">
        <v>7.9083189999999997</v>
      </c>
      <c r="F1010">
        <v>39.389198000000007</v>
      </c>
      <c r="G1010">
        <v>8.8087979999999995</v>
      </c>
    </row>
    <row r="1011" spans="1:9" x14ac:dyDescent="0.25">
      <c r="A1011">
        <v>1010</v>
      </c>
      <c r="D1011">
        <v>51.770893000000001</v>
      </c>
      <c r="E1011">
        <v>7.9035260000000003</v>
      </c>
      <c r="F1011">
        <v>39.301071000000007</v>
      </c>
      <c r="G1011">
        <v>8.8168889999999998</v>
      </c>
    </row>
    <row r="1012" spans="1:9" x14ac:dyDescent="0.25">
      <c r="A1012">
        <v>1011</v>
      </c>
      <c r="D1012">
        <v>51.793262000000006</v>
      </c>
      <c r="E1012">
        <v>7.8630190000000004</v>
      </c>
      <c r="F1012">
        <v>39.301071000000007</v>
      </c>
      <c r="G1012">
        <v>8.8168889999999998</v>
      </c>
    </row>
    <row r="1013" spans="1:9" x14ac:dyDescent="0.25">
      <c r="A1013">
        <v>1012</v>
      </c>
      <c r="D1013">
        <v>51.828460000000007</v>
      </c>
      <c r="E1013">
        <v>7.8770369999999996</v>
      </c>
      <c r="F1013">
        <v>39.301071000000007</v>
      </c>
      <c r="G1013">
        <v>8.8168889999999998</v>
      </c>
    </row>
    <row r="1014" spans="1:9" x14ac:dyDescent="0.25">
      <c r="A1014">
        <v>1013</v>
      </c>
      <c r="D1014">
        <v>51.828460000000007</v>
      </c>
      <c r="E1014">
        <v>7.8770369999999996</v>
      </c>
      <c r="F1014">
        <v>39.301071000000007</v>
      </c>
      <c r="G1014">
        <v>8.8168889999999998</v>
      </c>
    </row>
    <row r="1015" spans="1:9" x14ac:dyDescent="0.25">
      <c r="A1015">
        <v>1014</v>
      </c>
      <c r="D1015">
        <v>51.786354000000003</v>
      </c>
      <c r="E1015">
        <v>7.8735840000000001</v>
      </c>
      <c r="F1015">
        <v>39.301071000000007</v>
      </c>
      <c r="G1015">
        <v>8.8168889999999998</v>
      </c>
    </row>
    <row r="1016" spans="1:9" x14ac:dyDescent="0.25">
      <c r="A1016">
        <v>1015</v>
      </c>
      <c r="D1016">
        <v>51.765533000000005</v>
      </c>
      <c r="E1016">
        <v>7.8313259999999998</v>
      </c>
      <c r="F1016">
        <v>39.301071000000007</v>
      </c>
      <c r="G1016">
        <v>8.8168889999999998</v>
      </c>
    </row>
    <row r="1017" spans="1:9" x14ac:dyDescent="0.25">
      <c r="A1017">
        <v>1016</v>
      </c>
      <c r="D1017">
        <v>51.825263000000007</v>
      </c>
      <c r="E1017">
        <v>7.8846129999999999</v>
      </c>
    </row>
    <row r="1018" spans="1:9" x14ac:dyDescent="0.25">
      <c r="A1018">
        <v>1017</v>
      </c>
      <c r="D1018">
        <v>51.735389000000005</v>
      </c>
      <c r="E1018">
        <v>7.8776039999999998</v>
      </c>
    </row>
    <row r="1019" spans="1:9" x14ac:dyDescent="0.25">
      <c r="A1019">
        <v>1018</v>
      </c>
      <c r="D1019">
        <v>51.735389000000005</v>
      </c>
      <c r="E1019">
        <v>7.8776039999999998</v>
      </c>
    </row>
    <row r="1020" spans="1:9" x14ac:dyDescent="0.25">
      <c r="A1020">
        <v>1019</v>
      </c>
      <c r="B1020">
        <v>61.750728000000002</v>
      </c>
      <c r="C1020">
        <v>8.9159389999999998</v>
      </c>
      <c r="H1020">
        <v>52.315471000000002</v>
      </c>
      <c r="I1020">
        <v>6.4074530000000003</v>
      </c>
    </row>
    <row r="1021" spans="1:9" x14ac:dyDescent="0.25">
      <c r="A1021">
        <v>1020</v>
      </c>
      <c r="B1021">
        <v>61.748981000000008</v>
      </c>
      <c r="C1021">
        <v>8.8907389999999999</v>
      </c>
      <c r="H1021">
        <v>52.438125000000007</v>
      </c>
      <c r="I1021">
        <v>6.3399929999999998</v>
      </c>
    </row>
    <row r="1022" spans="1:9" x14ac:dyDescent="0.25">
      <c r="A1022">
        <v>1021</v>
      </c>
      <c r="B1022">
        <v>61.729862000000004</v>
      </c>
      <c r="C1022">
        <v>8.9075389999999999</v>
      </c>
      <c r="H1022">
        <v>52.430755000000005</v>
      </c>
      <c r="I1022">
        <v>6.3491660000000003</v>
      </c>
    </row>
    <row r="1023" spans="1:9" x14ac:dyDescent="0.25">
      <c r="A1023">
        <v>1022</v>
      </c>
      <c r="B1023">
        <v>61.734966000000007</v>
      </c>
      <c r="C1023">
        <v>8.8894000000000002</v>
      </c>
      <c r="H1023">
        <v>52.394885000000002</v>
      </c>
      <c r="I1023">
        <v>6.4228100000000001</v>
      </c>
    </row>
    <row r="1024" spans="1:9" x14ac:dyDescent="0.25">
      <c r="A1024">
        <v>1023</v>
      </c>
      <c r="B1024">
        <v>61.740684000000002</v>
      </c>
      <c r="C1024">
        <v>8.9018189999999997</v>
      </c>
      <c r="H1024">
        <v>52.381538000000006</v>
      </c>
      <c r="I1024">
        <v>6.4849100000000002</v>
      </c>
    </row>
    <row r="1025" spans="1:9" x14ac:dyDescent="0.25">
      <c r="A1025">
        <v>1024</v>
      </c>
      <c r="B1025">
        <v>61.712337000000005</v>
      </c>
      <c r="C1025">
        <v>8.8976450000000007</v>
      </c>
      <c r="H1025">
        <v>52.317428000000007</v>
      </c>
      <c r="I1025">
        <v>6.5387639999999996</v>
      </c>
    </row>
    <row r="1026" spans="1:9" x14ac:dyDescent="0.25">
      <c r="A1026">
        <v>1025</v>
      </c>
      <c r="B1026">
        <v>61.688014000000003</v>
      </c>
      <c r="C1026">
        <v>8.9431510000000003</v>
      </c>
      <c r="H1026">
        <v>52.364738000000003</v>
      </c>
      <c r="I1026">
        <v>6.5204700000000004</v>
      </c>
    </row>
    <row r="1027" spans="1:9" x14ac:dyDescent="0.25">
      <c r="A1027">
        <v>1026</v>
      </c>
      <c r="B1027">
        <v>61.732643000000003</v>
      </c>
      <c r="C1027">
        <v>8.9021799999999995</v>
      </c>
      <c r="H1027">
        <v>52.392467000000003</v>
      </c>
      <c r="I1027">
        <v>6.5049580000000002</v>
      </c>
    </row>
    <row r="1028" spans="1:9" x14ac:dyDescent="0.25">
      <c r="A1028">
        <v>1027</v>
      </c>
      <c r="B1028">
        <v>61.738571000000007</v>
      </c>
      <c r="C1028">
        <v>8.9309879999999993</v>
      </c>
      <c r="H1028">
        <v>52.416015000000002</v>
      </c>
      <c r="I1028">
        <v>6.4492989999999999</v>
      </c>
    </row>
    <row r="1029" spans="1:9" x14ac:dyDescent="0.25">
      <c r="A1029">
        <v>1028</v>
      </c>
      <c r="B1029">
        <v>61.760734000000006</v>
      </c>
      <c r="C1029">
        <v>8.931915</v>
      </c>
      <c r="H1029">
        <v>52.437248000000004</v>
      </c>
      <c r="I1029">
        <v>6.4324469999999998</v>
      </c>
    </row>
    <row r="1030" spans="1:9" x14ac:dyDescent="0.25">
      <c r="A1030">
        <v>1029</v>
      </c>
      <c r="B1030">
        <v>61.756454000000005</v>
      </c>
      <c r="C1030">
        <v>8.9368639999999999</v>
      </c>
      <c r="H1030">
        <v>52.315471000000002</v>
      </c>
      <c r="I1030">
        <v>6.4074530000000003</v>
      </c>
    </row>
    <row r="1031" spans="1:9" x14ac:dyDescent="0.25">
      <c r="A1031">
        <v>1030</v>
      </c>
      <c r="B1031">
        <v>61.783096000000008</v>
      </c>
      <c r="C1031">
        <v>8.9109409999999993</v>
      </c>
      <c r="H1031">
        <v>52.315471000000002</v>
      </c>
      <c r="I1031">
        <v>6.4074530000000003</v>
      </c>
    </row>
    <row r="1032" spans="1:9" x14ac:dyDescent="0.25">
      <c r="A1032">
        <v>1031</v>
      </c>
      <c r="B1032">
        <v>61.750728000000002</v>
      </c>
      <c r="C1032">
        <v>8.9159389999999998</v>
      </c>
      <c r="H1032">
        <v>52.315471000000002</v>
      </c>
      <c r="I1032">
        <v>6.4074530000000003</v>
      </c>
    </row>
    <row r="1033" spans="1:9" x14ac:dyDescent="0.25">
      <c r="A1033">
        <v>1032</v>
      </c>
      <c r="H1033">
        <v>52.315471000000002</v>
      </c>
      <c r="I1033">
        <v>6.4074530000000003</v>
      </c>
    </row>
    <row r="1034" spans="1:9" x14ac:dyDescent="0.25">
      <c r="A1034">
        <v>1033</v>
      </c>
      <c r="H1034">
        <v>52.315471000000002</v>
      </c>
      <c r="I1034">
        <v>6.4074530000000003</v>
      </c>
    </row>
    <row r="1035" spans="1:9" x14ac:dyDescent="0.25">
      <c r="A1035">
        <v>1034</v>
      </c>
    </row>
    <row r="1036" spans="1:9" x14ac:dyDescent="0.25">
      <c r="A1036">
        <v>1035</v>
      </c>
      <c r="F1036">
        <v>63.804107000000002</v>
      </c>
      <c r="G1036">
        <v>9.2582900000000006</v>
      </c>
    </row>
    <row r="1037" spans="1:9" x14ac:dyDescent="0.25">
      <c r="A1037">
        <v>1036</v>
      </c>
      <c r="D1037">
        <v>73.555765000000008</v>
      </c>
      <c r="E1037">
        <v>7.8572959999999998</v>
      </c>
      <c r="F1037">
        <v>63.880229000000007</v>
      </c>
      <c r="G1037">
        <v>9.2457150000000006</v>
      </c>
    </row>
    <row r="1038" spans="1:9" x14ac:dyDescent="0.25">
      <c r="A1038">
        <v>1037</v>
      </c>
      <c r="D1038">
        <v>73.520816000000011</v>
      </c>
      <c r="E1038">
        <v>7.8863779999999997</v>
      </c>
      <c r="F1038">
        <v>63.900329000000006</v>
      </c>
      <c r="G1038">
        <v>9.2801919999999996</v>
      </c>
    </row>
    <row r="1039" spans="1:9" x14ac:dyDescent="0.25">
      <c r="A1039">
        <v>1038</v>
      </c>
      <c r="D1039">
        <v>73.549949000000012</v>
      </c>
      <c r="E1039">
        <v>7.8662239999999999</v>
      </c>
      <c r="F1039">
        <v>63.890380000000007</v>
      </c>
      <c r="G1039">
        <v>9.263083</v>
      </c>
    </row>
    <row r="1040" spans="1:9" x14ac:dyDescent="0.25">
      <c r="A1040">
        <v>1039</v>
      </c>
      <c r="D1040">
        <v>73.528929000000005</v>
      </c>
      <c r="E1040">
        <v>7.8929590000000003</v>
      </c>
      <c r="F1040">
        <v>63.863067000000008</v>
      </c>
      <c r="G1040">
        <v>9.2573109999999996</v>
      </c>
    </row>
    <row r="1041" spans="1:9" x14ac:dyDescent="0.25">
      <c r="A1041">
        <v>1040</v>
      </c>
      <c r="D1041">
        <v>73.500561000000005</v>
      </c>
      <c r="E1041">
        <v>7.8954599999999999</v>
      </c>
      <c r="F1041">
        <v>63.864356000000008</v>
      </c>
      <c r="G1041">
        <v>9.2186079999999997</v>
      </c>
    </row>
    <row r="1042" spans="1:9" x14ac:dyDescent="0.25">
      <c r="A1042">
        <v>1041</v>
      </c>
      <c r="D1042">
        <v>73.52000000000001</v>
      </c>
      <c r="E1042">
        <v>7.9267859999999999</v>
      </c>
      <c r="F1042">
        <v>63.870441000000007</v>
      </c>
      <c r="G1042">
        <v>9.2127320000000008</v>
      </c>
    </row>
    <row r="1043" spans="1:9" x14ac:dyDescent="0.25">
      <c r="A1043">
        <v>1042</v>
      </c>
      <c r="D1043">
        <v>73.498367000000002</v>
      </c>
      <c r="E1043">
        <v>7.9219900000000001</v>
      </c>
      <c r="F1043">
        <v>63.853946000000008</v>
      </c>
      <c r="G1043">
        <v>9.2219569999999997</v>
      </c>
    </row>
    <row r="1044" spans="1:9" x14ac:dyDescent="0.25">
      <c r="A1044">
        <v>1043</v>
      </c>
      <c r="D1044">
        <v>73.505765000000011</v>
      </c>
      <c r="E1044">
        <v>7.9366329999999996</v>
      </c>
      <c r="F1044">
        <v>63.886363000000003</v>
      </c>
      <c r="G1044">
        <v>9.2393260000000001</v>
      </c>
    </row>
    <row r="1045" spans="1:9" x14ac:dyDescent="0.25">
      <c r="A1045">
        <v>1044</v>
      </c>
      <c r="D1045">
        <v>73.496887000000001</v>
      </c>
      <c r="E1045">
        <v>7.9411230000000002</v>
      </c>
      <c r="F1045">
        <v>63.870639000000004</v>
      </c>
      <c r="G1045">
        <v>9.2565380000000008</v>
      </c>
    </row>
    <row r="1046" spans="1:9" x14ac:dyDescent="0.25">
      <c r="A1046">
        <v>1045</v>
      </c>
      <c r="D1046">
        <v>73.450510000000008</v>
      </c>
      <c r="E1046">
        <v>7.8762759999999998</v>
      </c>
      <c r="F1046">
        <v>63.804107000000002</v>
      </c>
      <c r="G1046">
        <v>9.2582900000000006</v>
      </c>
    </row>
    <row r="1047" spans="1:9" x14ac:dyDescent="0.25">
      <c r="A1047">
        <v>1046</v>
      </c>
      <c r="D1047">
        <v>73.481275000000011</v>
      </c>
      <c r="E1047">
        <v>7.8933679999999997</v>
      </c>
      <c r="F1047">
        <v>63.804107000000002</v>
      </c>
      <c r="G1047">
        <v>9.2582900000000006</v>
      </c>
    </row>
    <row r="1048" spans="1:9" x14ac:dyDescent="0.25">
      <c r="A1048">
        <v>1047</v>
      </c>
      <c r="D1048">
        <v>73.555765000000008</v>
      </c>
      <c r="E1048">
        <v>7.8572959999999998</v>
      </c>
      <c r="F1048">
        <v>63.804107000000002</v>
      </c>
      <c r="G1048">
        <v>9.2582900000000006</v>
      </c>
    </row>
    <row r="1049" spans="1:9" x14ac:dyDescent="0.25">
      <c r="A1049">
        <v>1048</v>
      </c>
      <c r="D1049">
        <v>73.57709100000001</v>
      </c>
      <c r="E1049">
        <v>7.8360719999999997</v>
      </c>
      <c r="F1049">
        <v>63.804107000000002</v>
      </c>
      <c r="G1049">
        <v>9.2582900000000006</v>
      </c>
    </row>
    <row r="1050" spans="1:9" x14ac:dyDescent="0.25">
      <c r="A1050">
        <v>1049</v>
      </c>
    </row>
    <row r="1051" spans="1:9" x14ac:dyDescent="0.25">
      <c r="A1051">
        <v>1050</v>
      </c>
      <c r="B1051">
        <v>81.796735000000012</v>
      </c>
      <c r="C1051">
        <v>8.9322959999999991</v>
      </c>
    </row>
    <row r="1052" spans="1:9" x14ac:dyDescent="0.25">
      <c r="A1052">
        <v>1051</v>
      </c>
      <c r="B1052">
        <v>81.782092000000006</v>
      </c>
      <c r="C1052">
        <v>8.8998469999999994</v>
      </c>
    </row>
    <row r="1053" spans="1:9" x14ac:dyDescent="0.25">
      <c r="A1053">
        <v>1052</v>
      </c>
      <c r="B1053">
        <v>81.787602000000007</v>
      </c>
      <c r="C1053">
        <v>8.9143880000000006</v>
      </c>
      <c r="H1053">
        <v>74.976990000000001</v>
      </c>
      <c r="I1053">
        <v>6.6419389999999998</v>
      </c>
    </row>
    <row r="1054" spans="1:9" x14ac:dyDescent="0.25">
      <c r="A1054">
        <v>1053</v>
      </c>
      <c r="B1054">
        <v>81.764541000000008</v>
      </c>
      <c r="C1054">
        <v>8.9154599999999995</v>
      </c>
      <c r="H1054">
        <v>74.863776000000001</v>
      </c>
      <c r="I1054">
        <v>6.6869389999999997</v>
      </c>
    </row>
    <row r="1055" spans="1:9" x14ac:dyDescent="0.25">
      <c r="A1055">
        <v>1054</v>
      </c>
      <c r="B1055">
        <v>81.777346000000009</v>
      </c>
      <c r="C1055">
        <v>8.9035709999999995</v>
      </c>
      <c r="H1055">
        <v>74.859031000000002</v>
      </c>
      <c r="I1055">
        <v>6.663316</v>
      </c>
    </row>
    <row r="1056" spans="1:9" x14ac:dyDescent="0.25">
      <c r="A1056">
        <v>1055</v>
      </c>
      <c r="B1056">
        <v>81.811174000000008</v>
      </c>
      <c r="C1056">
        <v>8.9207660000000004</v>
      </c>
      <c r="H1056">
        <v>74.87</v>
      </c>
      <c r="I1056">
        <v>6.6641839999999997</v>
      </c>
    </row>
    <row r="1057" spans="1:9" x14ac:dyDescent="0.25">
      <c r="A1057">
        <v>1056</v>
      </c>
      <c r="B1057">
        <v>81.771428000000014</v>
      </c>
      <c r="C1057">
        <v>8.9244900000000005</v>
      </c>
      <c r="H1057">
        <v>74.870867000000004</v>
      </c>
      <c r="I1057">
        <v>6.6658670000000004</v>
      </c>
    </row>
    <row r="1058" spans="1:9" x14ac:dyDescent="0.25">
      <c r="A1058">
        <v>1057</v>
      </c>
      <c r="B1058">
        <v>81.775000000000006</v>
      </c>
      <c r="C1058">
        <v>8.9530609999999999</v>
      </c>
      <c r="H1058">
        <v>74.900969000000003</v>
      </c>
      <c r="I1058">
        <v>6.6377550000000003</v>
      </c>
    </row>
    <row r="1059" spans="1:9" x14ac:dyDescent="0.25">
      <c r="A1059">
        <v>1058</v>
      </c>
      <c r="B1059">
        <v>81.723520000000008</v>
      </c>
      <c r="C1059">
        <v>8.9437250000000006</v>
      </c>
      <c r="H1059">
        <v>74.872398000000004</v>
      </c>
      <c r="I1059">
        <v>6.6462250000000003</v>
      </c>
    </row>
    <row r="1060" spans="1:9" x14ac:dyDescent="0.25">
      <c r="A1060">
        <v>1059</v>
      </c>
      <c r="B1060">
        <v>81.701225000000008</v>
      </c>
      <c r="C1060">
        <v>8.9240300000000001</v>
      </c>
      <c r="H1060">
        <v>74.846072000000007</v>
      </c>
      <c r="I1060">
        <v>6.6511230000000001</v>
      </c>
    </row>
    <row r="1061" spans="1:9" x14ac:dyDescent="0.25">
      <c r="A1061">
        <v>1060</v>
      </c>
      <c r="B1061">
        <v>81.775204000000002</v>
      </c>
      <c r="C1061">
        <v>8.9687249999999992</v>
      </c>
      <c r="H1061">
        <v>74.866683000000009</v>
      </c>
      <c r="I1061">
        <v>6.6394900000000003</v>
      </c>
    </row>
    <row r="1062" spans="1:9" x14ac:dyDescent="0.25">
      <c r="A1062">
        <v>1061</v>
      </c>
      <c r="B1062">
        <v>81.796735000000012</v>
      </c>
      <c r="C1062">
        <v>8.9322959999999991</v>
      </c>
      <c r="H1062">
        <v>74.85464300000001</v>
      </c>
      <c r="I1062">
        <v>6.645918</v>
      </c>
    </row>
    <row r="1063" spans="1:9" x14ac:dyDescent="0.25">
      <c r="A1063">
        <v>1062</v>
      </c>
      <c r="H1063">
        <v>74.864591000000004</v>
      </c>
      <c r="I1063">
        <v>6.65449</v>
      </c>
    </row>
    <row r="1064" spans="1:9" x14ac:dyDescent="0.25">
      <c r="A1064">
        <v>1063</v>
      </c>
      <c r="H1064">
        <v>74.877550000000014</v>
      </c>
      <c r="I1064">
        <v>6.668215</v>
      </c>
    </row>
    <row r="1065" spans="1:9" x14ac:dyDescent="0.25">
      <c r="A1065">
        <v>1064</v>
      </c>
      <c r="H1065">
        <v>74.976990000000001</v>
      </c>
      <c r="I1065">
        <v>6.6419389999999998</v>
      </c>
    </row>
    <row r="1066" spans="1:9" x14ac:dyDescent="0.25">
      <c r="A1066">
        <v>1065</v>
      </c>
      <c r="F1066">
        <v>83.612398000000013</v>
      </c>
      <c r="G1066">
        <v>9.7011219999999998</v>
      </c>
      <c r="H1066">
        <v>74.943725000000001</v>
      </c>
      <c r="I1066">
        <v>6.6789800000000001</v>
      </c>
    </row>
    <row r="1067" spans="1:9" x14ac:dyDescent="0.25">
      <c r="A1067">
        <v>1066</v>
      </c>
      <c r="F1067">
        <v>83.643163000000015</v>
      </c>
      <c r="G1067">
        <v>9.7131629999999998</v>
      </c>
    </row>
    <row r="1068" spans="1:9" x14ac:dyDescent="0.25">
      <c r="A1068">
        <v>1067</v>
      </c>
      <c r="F1068">
        <v>83.65755200000001</v>
      </c>
      <c r="G1068">
        <v>9.6850000000000005</v>
      </c>
    </row>
    <row r="1069" spans="1:9" x14ac:dyDescent="0.25">
      <c r="A1069">
        <v>1068</v>
      </c>
      <c r="D1069">
        <v>95.174593000000002</v>
      </c>
      <c r="E1069">
        <v>7.7676530000000001</v>
      </c>
      <c r="F1069">
        <v>83.640358000000006</v>
      </c>
      <c r="G1069">
        <v>9.685613</v>
      </c>
    </row>
    <row r="1070" spans="1:9" x14ac:dyDescent="0.25">
      <c r="A1070">
        <v>1069</v>
      </c>
      <c r="D1070">
        <v>95.126429999999999</v>
      </c>
      <c r="E1070">
        <v>7.8028570000000004</v>
      </c>
      <c r="F1070">
        <v>83.61326600000001</v>
      </c>
      <c r="G1070">
        <v>9.6668369999999992</v>
      </c>
    </row>
    <row r="1071" spans="1:9" x14ac:dyDescent="0.25">
      <c r="A1071">
        <v>1070</v>
      </c>
      <c r="D1071">
        <v>95.147960000000012</v>
      </c>
      <c r="E1071">
        <v>7.7648469999999996</v>
      </c>
      <c r="F1071">
        <v>83.487756000000005</v>
      </c>
      <c r="G1071">
        <v>9.6949489999999994</v>
      </c>
    </row>
    <row r="1072" spans="1:9" x14ac:dyDescent="0.25">
      <c r="A1072">
        <v>1071</v>
      </c>
      <c r="D1072">
        <v>95.150919000000002</v>
      </c>
      <c r="E1072">
        <v>7.7760210000000001</v>
      </c>
      <c r="F1072">
        <v>83.476990000000001</v>
      </c>
      <c r="G1072">
        <v>9.6579599999999992</v>
      </c>
    </row>
    <row r="1073" spans="1:9" x14ac:dyDescent="0.25">
      <c r="A1073">
        <v>1072</v>
      </c>
      <c r="D1073">
        <v>95.092907000000011</v>
      </c>
      <c r="E1073">
        <v>7.7929599999999999</v>
      </c>
      <c r="F1073">
        <v>83.50949</v>
      </c>
      <c r="G1073">
        <v>9.6893879999999992</v>
      </c>
    </row>
    <row r="1074" spans="1:9" x14ac:dyDescent="0.25">
      <c r="A1074">
        <v>1073</v>
      </c>
      <c r="D1074">
        <v>95.114643000000001</v>
      </c>
      <c r="E1074">
        <v>7.7826019999999998</v>
      </c>
      <c r="F1074">
        <v>83.523011000000011</v>
      </c>
      <c r="G1074">
        <v>9.6518359999999994</v>
      </c>
    </row>
    <row r="1075" spans="1:9" x14ac:dyDescent="0.25">
      <c r="A1075">
        <v>1074</v>
      </c>
      <c r="D1075">
        <v>95.155409000000006</v>
      </c>
      <c r="E1075">
        <v>7.7887240000000002</v>
      </c>
      <c r="F1075">
        <v>83.539133000000007</v>
      </c>
      <c r="G1075">
        <v>9.6529589999999992</v>
      </c>
    </row>
    <row r="1076" spans="1:9" x14ac:dyDescent="0.25">
      <c r="A1076">
        <v>1075</v>
      </c>
      <c r="D1076">
        <v>95.127449000000013</v>
      </c>
      <c r="E1076">
        <v>7.7954080000000001</v>
      </c>
      <c r="F1076">
        <v>83.612398000000013</v>
      </c>
      <c r="G1076">
        <v>9.7011219999999998</v>
      </c>
    </row>
    <row r="1077" spans="1:9" x14ac:dyDescent="0.25">
      <c r="A1077">
        <v>1076</v>
      </c>
      <c r="D1077">
        <v>95.132145000000008</v>
      </c>
      <c r="E1077">
        <v>7.7727550000000001</v>
      </c>
      <c r="F1077">
        <v>83.612398000000013</v>
      </c>
      <c r="G1077">
        <v>9.7011219999999998</v>
      </c>
    </row>
    <row r="1078" spans="1:9" x14ac:dyDescent="0.25">
      <c r="A1078">
        <v>1077</v>
      </c>
      <c r="D1078">
        <v>95.134134000000003</v>
      </c>
      <c r="E1078">
        <v>7.812449</v>
      </c>
      <c r="F1078">
        <v>83.612398000000013</v>
      </c>
      <c r="G1078">
        <v>9.7011219999999998</v>
      </c>
    </row>
    <row r="1079" spans="1:9" x14ac:dyDescent="0.25">
      <c r="A1079">
        <v>1078</v>
      </c>
      <c r="D1079">
        <v>95.155052000000012</v>
      </c>
      <c r="E1079">
        <v>7.7683169999999997</v>
      </c>
    </row>
    <row r="1080" spans="1:9" x14ac:dyDescent="0.25">
      <c r="A1080">
        <v>1079</v>
      </c>
      <c r="D1080">
        <v>95.220104000000006</v>
      </c>
      <c r="E1080">
        <v>7.7667349999999997</v>
      </c>
    </row>
    <row r="1081" spans="1:9" x14ac:dyDescent="0.25">
      <c r="A1081">
        <v>1080</v>
      </c>
      <c r="D1081">
        <v>95.174593000000002</v>
      </c>
      <c r="E1081">
        <v>7.7676530000000001</v>
      </c>
    </row>
    <row r="1082" spans="1:9" x14ac:dyDescent="0.25">
      <c r="A1082">
        <v>1081</v>
      </c>
      <c r="B1082">
        <v>105.283726</v>
      </c>
      <c r="C1082">
        <v>9.3737750000000002</v>
      </c>
    </row>
    <row r="1083" spans="1:9" x14ac:dyDescent="0.25">
      <c r="A1083">
        <v>1082</v>
      </c>
      <c r="B1083">
        <v>105.29199200000001</v>
      </c>
      <c r="C1083">
        <v>9.3976019999999991</v>
      </c>
    </row>
    <row r="1084" spans="1:9" x14ac:dyDescent="0.25">
      <c r="A1084">
        <v>1083</v>
      </c>
      <c r="B1084">
        <v>105.268928</v>
      </c>
      <c r="C1084">
        <v>9.387143</v>
      </c>
    </row>
    <row r="1085" spans="1:9" x14ac:dyDescent="0.25">
      <c r="A1085">
        <v>1084</v>
      </c>
      <c r="B1085">
        <v>105.312961</v>
      </c>
      <c r="C1085">
        <v>9.3912239999999994</v>
      </c>
    </row>
    <row r="1086" spans="1:9" x14ac:dyDescent="0.25">
      <c r="A1086">
        <v>1085</v>
      </c>
      <c r="B1086">
        <v>105.26882500000001</v>
      </c>
      <c r="C1086">
        <v>9.3796429999999997</v>
      </c>
      <c r="H1086">
        <v>99.07984900000001</v>
      </c>
      <c r="I1086">
        <v>5.732653</v>
      </c>
    </row>
    <row r="1087" spans="1:9" x14ac:dyDescent="0.25">
      <c r="A1087">
        <v>1086</v>
      </c>
      <c r="B1087">
        <v>105.28137900000002</v>
      </c>
      <c r="C1087">
        <v>9.3926020000000001</v>
      </c>
      <c r="H1087">
        <v>99.089438999999999</v>
      </c>
      <c r="I1087">
        <v>5.7706119999999999</v>
      </c>
    </row>
    <row r="1088" spans="1:9" x14ac:dyDescent="0.25">
      <c r="A1088">
        <v>1087</v>
      </c>
      <c r="B1088">
        <v>105.295357</v>
      </c>
      <c r="C1088">
        <v>9.3954079999999998</v>
      </c>
      <c r="H1088">
        <v>99.063675000000003</v>
      </c>
      <c r="I1088">
        <v>5.7607660000000003</v>
      </c>
    </row>
    <row r="1089" spans="1:9" x14ac:dyDescent="0.25">
      <c r="A1089">
        <v>1088</v>
      </c>
      <c r="B1089">
        <v>105.25091900000001</v>
      </c>
      <c r="C1089">
        <v>9.4003069999999997</v>
      </c>
      <c r="H1089">
        <v>99.060102000000001</v>
      </c>
      <c r="I1089">
        <v>5.7371429999999997</v>
      </c>
    </row>
    <row r="1090" spans="1:9" x14ac:dyDescent="0.25">
      <c r="A1090">
        <v>1089</v>
      </c>
      <c r="B1090">
        <v>105.270408</v>
      </c>
      <c r="C1090">
        <v>9.3863780000000006</v>
      </c>
      <c r="H1090">
        <v>99.068317000000008</v>
      </c>
      <c r="I1090">
        <v>5.7238259999999999</v>
      </c>
    </row>
    <row r="1091" spans="1:9" x14ac:dyDescent="0.25">
      <c r="A1091">
        <v>1090</v>
      </c>
      <c r="B1091">
        <v>105.283726</v>
      </c>
      <c r="C1091">
        <v>9.3737750000000002</v>
      </c>
      <c r="H1091">
        <v>99.078419000000011</v>
      </c>
      <c r="I1091">
        <v>5.7165309999999998</v>
      </c>
    </row>
    <row r="1092" spans="1:9" x14ac:dyDescent="0.25">
      <c r="A1092">
        <v>1091</v>
      </c>
      <c r="B1092">
        <v>105.26948900000001</v>
      </c>
      <c r="C1092">
        <v>9.3646429999999992</v>
      </c>
      <c r="H1092">
        <v>99.095306000000008</v>
      </c>
      <c r="I1092">
        <v>5.7323469999999999</v>
      </c>
    </row>
    <row r="1093" spans="1:9" x14ac:dyDescent="0.25">
      <c r="A1093">
        <v>1092</v>
      </c>
      <c r="F1093">
        <v>105.58765400000001</v>
      </c>
      <c r="G1093">
        <v>9.6504080000000005</v>
      </c>
      <c r="H1093">
        <v>99.102043000000009</v>
      </c>
      <c r="I1093">
        <v>5.7264799999999996</v>
      </c>
    </row>
    <row r="1094" spans="1:9" x14ac:dyDescent="0.25">
      <c r="A1094">
        <v>1093</v>
      </c>
      <c r="F1094">
        <v>105.648777</v>
      </c>
      <c r="G1094">
        <v>9.6477039999999992</v>
      </c>
      <c r="H1094">
        <v>99.06918300000001</v>
      </c>
      <c r="I1094">
        <v>5.6847960000000004</v>
      </c>
    </row>
    <row r="1095" spans="1:9" x14ac:dyDescent="0.25">
      <c r="A1095">
        <v>1094</v>
      </c>
      <c r="F1095">
        <v>105.65337000000001</v>
      </c>
      <c r="G1095">
        <v>9.6588770000000004</v>
      </c>
      <c r="H1095">
        <v>99.046481999999997</v>
      </c>
      <c r="I1095">
        <v>5.7195410000000004</v>
      </c>
    </row>
    <row r="1096" spans="1:9" x14ac:dyDescent="0.25">
      <c r="A1096">
        <v>1095</v>
      </c>
      <c r="F1096">
        <v>105.625305</v>
      </c>
      <c r="G1096">
        <v>9.6234690000000001</v>
      </c>
      <c r="H1096">
        <v>99.07984900000001</v>
      </c>
      <c r="I1096">
        <v>5.732653</v>
      </c>
    </row>
    <row r="1097" spans="1:9" x14ac:dyDescent="0.25">
      <c r="A1097">
        <v>1096</v>
      </c>
      <c r="F1097">
        <v>105.582145</v>
      </c>
      <c r="G1097">
        <v>9.6069390000000006</v>
      </c>
      <c r="H1097">
        <v>99.07984900000001</v>
      </c>
      <c r="I1097">
        <v>5.732653</v>
      </c>
    </row>
    <row r="1098" spans="1:9" x14ac:dyDescent="0.25">
      <c r="A1098">
        <v>1097</v>
      </c>
      <c r="F1098">
        <v>105.61597</v>
      </c>
      <c r="G1098">
        <v>9.6216840000000001</v>
      </c>
      <c r="H1098">
        <v>99.07984900000001</v>
      </c>
      <c r="I1098">
        <v>5.732653</v>
      </c>
    </row>
    <row r="1099" spans="1:9" x14ac:dyDescent="0.25">
      <c r="A1099">
        <v>1098</v>
      </c>
      <c r="D1099">
        <v>121.20423500000001</v>
      </c>
      <c r="E1099">
        <v>7.3426530000000003</v>
      </c>
      <c r="F1099">
        <v>105.60556400000002</v>
      </c>
      <c r="G1099">
        <v>9.6308679999999995</v>
      </c>
    </row>
    <row r="1100" spans="1:9" x14ac:dyDescent="0.25">
      <c r="A1100">
        <v>1099</v>
      </c>
      <c r="D1100">
        <v>121.23515700000002</v>
      </c>
      <c r="E1100">
        <v>7.4247449999999997</v>
      </c>
      <c r="F1100">
        <v>105.58076500000001</v>
      </c>
      <c r="G1100">
        <v>9.6172959999999996</v>
      </c>
    </row>
    <row r="1101" spans="1:9" x14ac:dyDescent="0.25">
      <c r="A1101">
        <v>1100</v>
      </c>
      <c r="D1101">
        <v>121.22387700000002</v>
      </c>
      <c r="E1101">
        <v>7.3737750000000002</v>
      </c>
      <c r="F1101">
        <v>105.557602</v>
      </c>
      <c r="G1101">
        <v>9.6977039999999999</v>
      </c>
    </row>
    <row r="1102" spans="1:9" x14ac:dyDescent="0.25">
      <c r="A1102">
        <v>1101</v>
      </c>
      <c r="D1102">
        <v>121.25219700000001</v>
      </c>
      <c r="E1102">
        <v>7.3842350000000003</v>
      </c>
      <c r="F1102">
        <v>105.60168400000001</v>
      </c>
      <c r="G1102">
        <v>9.6956120000000006</v>
      </c>
    </row>
    <row r="1103" spans="1:9" x14ac:dyDescent="0.25">
      <c r="A1103">
        <v>1102</v>
      </c>
      <c r="D1103">
        <v>121.22724500000001</v>
      </c>
      <c r="E1103">
        <v>7.3903059999999998</v>
      </c>
      <c r="F1103">
        <v>105.58765400000001</v>
      </c>
      <c r="G1103">
        <v>9.6504080000000005</v>
      </c>
    </row>
    <row r="1104" spans="1:9" x14ac:dyDescent="0.25">
      <c r="A1104">
        <v>1103</v>
      </c>
      <c r="D1104">
        <v>121.19770800000001</v>
      </c>
      <c r="E1104">
        <v>7.3546430000000003</v>
      </c>
    </row>
    <row r="1105" spans="1:9" x14ac:dyDescent="0.25">
      <c r="A1105">
        <v>1104</v>
      </c>
      <c r="D1105">
        <v>121.228622</v>
      </c>
      <c r="E1105">
        <v>7.3851529999999999</v>
      </c>
    </row>
    <row r="1106" spans="1:9" x14ac:dyDescent="0.25">
      <c r="A1106">
        <v>1105</v>
      </c>
      <c r="D1106">
        <v>121.25168600000001</v>
      </c>
      <c r="E1106">
        <v>7.3859190000000003</v>
      </c>
    </row>
    <row r="1107" spans="1:9" x14ac:dyDescent="0.25">
      <c r="A1107">
        <v>1106</v>
      </c>
      <c r="D1107">
        <v>121.25760200000001</v>
      </c>
      <c r="E1107">
        <v>7.3508170000000002</v>
      </c>
    </row>
    <row r="1108" spans="1:9" x14ac:dyDescent="0.25">
      <c r="A1108">
        <v>1107</v>
      </c>
      <c r="D1108">
        <v>121.23367300000001</v>
      </c>
      <c r="E1108">
        <v>7.3669900000000004</v>
      </c>
    </row>
    <row r="1109" spans="1:9" x14ac:dyDescent="0.25">
      <c r="A1109">
        <v>1108</v>
      </c>
      <c r="B1109">
        <v>129.22352599999999</v>
      </c>
      <c r="C1109">
        <v>8.6600509999999993</v>
      </c>
      <c r="D1109">
        <v>121.276939</v>
      </c>
      <c r="E1109">
        <v>7.3883669999999997</v>
      </c>
    </row>
    <row r="1110" spans="1:9" x14ac:dyDescent="0.25">
      <c r="A1110">
        <v>1109</v>
      </c>
      <c r="B1110">
        <v>129.31893500000001</v>
      </c>
      <c r="C1110">
        <v>8.6768879999999999</v>
      </c>
      <c r="D1110">
        <v>121.20423500000001</v>
      </c>
      <c r="E1110">
        <v>7.3426530000000003</v>
      </c>
    </row>
    <row r="1111" spans="1:9" x14ac:dyDescent="0.25">
      <c r="A1111">
        <v>1110</v>
      </c>
      <c r="B1111">
        <v>129.324951</v>
      </c>
      <c r="C1111">
        <v>8.6454590000000007</v>
      </c>
    </row>
    <row r="1112" spans="1:9" x14ac:dyDescent="0.25">
      <c r="A1112">
        <v>1111</v>
      </c>
      <c r="B1112">
        <v>129.31010000000001</v>
      </c>
      <c r="C1112">
        <v>8.6240819999999996</v>
      </c>
    </row>
    <row r="1113" spans="1:9" x14ac:dyDescent="0.25">
      <c r="A1113">
        <v>1112</v>
      </c>
      <c r="B1113">
        <v>129.31540699999999</v>
      </c>
      <c r="C1113">
        <v>8.6418879999999998</v>
      </c>
    </row>
    <row r="1114" spans="1:9" x14ac:dyDescent="0.25">
      <c r="A1114">
        <v>1113</v>
      </c>
      <c r="B1114">
        <v>129.26000200000001</v>
      </c>
      <c r="C1114">
        <v>8.6330609999999997</v>
      </c>
    </row>
    <row r="1115" spans="1:9" x14ac:dyDescent="0.25">
      <c r="A1115">
        <v>1114</v>
      </c>
      <c r="B1115">
        <v>129.257194</v>
      </c>
      <c r="C1115">
        <v>8.6455610000000007</v>
      </c>
    </row>
    <row r="1116" spans="1:9" x14ac:dyDescent="0.25">
      <c r="A1116">
        <v>1115</v>
      </c>
      <c r="B1116">
        <v>129.28224900000001</v>
      </c>
      <c r="C1116">
        <v>8.6461229999999993</v>
      </c>
      <c r="H1116">
        <v>127.10933700000001</v>
      </c>
      <c r="I1116">
        <v>5.7789799999999998</v>
      </c>
    </row>
    <row r="1117" spans="1:9" x14ac:dyDescent="0.25">
      <c r="A1117">
        <v>1116</v>
      </c>
      <c r="B1117">
        <v>129.242603</v>
      </c>
      <c r="C1117">
        <v>8.6841329999999992</v>
      </c>
      <c r="H1117">
        <v>127.156631</v>
      </c>
      <c r="I1117">
        <v>5.7476529999999997</v>
      </c>
    </row>
    <row r="1118" spans="1:9" x14ac:dyDescent="0.25">
      <c r="A1118">
        <v>1117</v>
      </c>
      <c r="B1118">
        <v>129.22352599999999</v>
      </c>
      <c r="C1118">
        <v>8.6600509999999993</v>
      </c>
      <c r="H1118">
        <v>127.14740400000001</v>
      </c>
      <c r="I1118">
        <v>5.7372959999999997</v>
      </c>
    </row>
    <row r="1119" spans="1:9" x14ac:dyDescent="0.25">
      <c r="A1119">
        <v>1118</v>
      </c>
      <c r="F1119">
        <v>129.77735100000001</v>
      </c>
      <c r="G1119">
        <v>9.9226030000000005</v>
      </c>
      <c r="H1119">
        <v>127.090969</v>
      </c>
      <c r="I1119">
        <v>5.7439289999999996</v>
      </c>
    </row>
    <row r="1120" spans="1:9" x14ac:dyDescent="0.25">
      <c r="A1120">
        <v>1119</v>
      </c>
      <c r="F1120">
        <v>129.77745000000002</v>
      </c>
      <c r="G1120">
        <v>9.9030100000000001</v>
      </c>
      <c r="H1120">
        <v>127.058471</v>
      </c>
      <c r="I1120">
        <v>5.7337249999999997</v>
      </c>
    </row>
    <row r="1121" spans="1:9" x14ac:dyDescent="0.25">
      <c r="A1121">
        <v>1120</v>
      </c>
      <c r="F1121">
        <v>129.742603</v>
      </c>
      <c r="G1121">
        <v>9.8893880000000003</v>
      </c>
      <c r="H1121">
        <v>127.08689100000001</v>
      </c>
      <c r="I1121">
        <v>5.7165819999999998</v>
      </c>
    </row>
    <row r="1122" spans="1:9" x14ac:dyDescent="0.25">
      <c r="A1122">
        <v>1121</v>
      </c>
      <c r="F1122">
        <v>129.783829</v>
      </c>
      <c r="G1122">
        <v>9.8805610000000001</v>
      </c>
      <c r="H1122">
        <v>127.116173</v>
      </c>
      <c r="I1122">
        <v>5.7328060000000001</v>
      </c>
    </row>
    <row r="1123" spans="1:9" x14ac:dyDescent="0.25">
      <c r="A1123">
        <v>1122</v>
      </c>
      <c r="F1123">
        <v>129.78582</v>
      </c>
      <c r="G1123">
        <v>9.8813270000000006</v>
      </c>
      <c r="H1123">
        <v>127.11586700000001</v>
      </c>
      <c r="I1123">
        <v>5.7529089999999998</v>
      </c>
    </row>
    <row r="1124" spans="1:9" x14ac:dyDescent="0.25">
      <c r="A1124">
        <v>1123</v>
      </c>
      <c r="F1124">
        <v>129.835869</v>
      </c>
      <c r="G1124">
        <v>9.9070920000000005</v>
      </c>
      <c r="H1124">
        <v>127.147808</v>
      </c>
      <c r="I1124">
        <v>5.7798980000000002</v>
      </c>
    </row>
    <row r="1125" spans="1:9" x14ac:dyDescent="0.25">
      <c r="A1125">
        <v>1124</v>
      </c>
      <c r="F1125">
        <v>129.845562</v>
      </c>
      <c r="G1125">
        <v>9.9307149999999993</v>
      </c>
      <c r="H1125">
        <v>127.13194300000001</v>
      </c>
      <c r="I1125">
        <v>5.7857659999999997</v>
      </c>
    </row>
    <row r="1126" spans="1:9" x14ac:dyDescent="0.25">
      <c r="A1126">
        <v>1125</v>
      </c>
      <c r="F1126">
        <v>129.872455</v>
      </c>
      <c r="G1126">
        <v>9.9264799999999997</v>
      </c>
      <c r="H1126">
        <v>127.10933700000001</v>
      </c>
      <c r="I1126">
        <v>5.7789799999999998</v>
      </c>
    </row>
    <row r="1127" spans="1:9" x14ac:dyDescent="0.25">
      <c r="A1127">
        <v>1126</v>
      </c>
      <c r="D1127">
        <v>152.59463600000001</v>
      </c>
      <c r="E1127">
        <v>9.0326810000000002</v>
      </c>
      <c r="F1127">
        <v>129.89352400000001</v>
      </c>
      <c r="G1127">
        <v>9.8922450000000008</v>
      </c>
    </row>
    <row r="1128" spans="1:9" x14ac:dyDescent="0.25">
      <c r="A1128">
        <v>1127</v>
      </c>
      <c r="D1128">
        <v>152.61979099999999</v>
      </c>
      <c r="E1128">
        <v>9.0494839999999996</v>
      </c>
      <c r="F1128">
        <v>129.86051500000002</v>
      </c>
      <c r="G1128">
        <v>9.8780610000000006</v>
      </c>
    </row>
    <row r="1129" spans="1:9" x14ac:dyDescent="0.25">
      <c r="A1129">
        <v>1128</v>
      </c>
      <c r="D1129">
        <v>152.58582200000001</v>
      </c>
      <c r="E1129">
        <v>9.0522170000000006</v>
      </c>
      <c r="F1129">
        <v>129.87398100000001</v>
      </c>
      <c r="G1129">
        <v>9.9051530000000003</v>
      </c>
    </row>
    <row r="1130" spans="1:9" x14ac:dyDescent="0.25">
      <c r="A1130">
        <v>1129</v>
      </c>
      <c r="D1130">
        <v>152.52571799999998</v>
      </c>
      <c r="E1130">
        <v>8.9675770000000004</v>
      </c>
      <c r="F1130">
        <v>129.77735100000001</v>
      </c>
      <c r="G1130">
        <v>9.9226030000000005</v>
      </c>
    </row>
    <row r="1131" spans="1:9" x14ac:dyDescent="0.25">
      <c r="A1131">
        <v>1130</v>
      </c>
      <c r="D1131">
        <v>152.52169800000001</v>
      </c>
      <c r="E1131">
        <v>8.9203609999999998</v>
      </c>
    </row>
    <row r="1132" spans="1:9" x14ac:dyDescent="0.25">
      <c r="A1132">
        <v>1131</v>
      </c>
      <c r="D1132">
        <v>152.45814100000001</v>
      </c>
      <c r="E1132">
        <v>8.8903619999999997</v>
      </c>
    </row>
    <row r="1133" spans="1:9" x14ac:dyDescent="0.25">
      <c r="A1133">
        <v>1132</v>
      </c>
      <c r="D1133">
        <v>152.49242000000001</v>
      </c>
      <c r="E1133">
        <v>8.9261339999999993</v>
      </c>
    </row>
    <row r="1134" spans="1:9" x14ac:dyDescent="0.25">
      <c r="A1134">
        <v>1133</v>
      </c>
      <c r="D1134">
        <v>152.50283200000001</v>
      </c>
      <c r="E1134">
        <v>8.9392790000000009</v>
      </c>
    </row>
    <row r="1135" spans="1:9" x14ac:dyDescent="0.25">
      <c r="A1135">
        <v>1134</v>
      </c>
      <c r="D1135">
        <v>152.43927500000001</v>
      </c>
      <c r="E1135">
        <v>8.9415460000000007</v>
      </c>
    </row>
    <row r="1136" spans="1:9" x14ac:dyDescent="0.25">
      <c r="A1136">
        <v>1135</v>
      </c>
      <c r="B1136">
        <v>158.284482</v>
      </c>
      <c r="C1136">
        <v>10.328094</v>
      </c>
      <c r="D1136">
        <v>152.40757400000001</v>
      </c>
      <c r="E1136">
        <v>8.9822679999999995</v>
      </c>
    </row>
    <row r="1137" spans="1:9" x14ac:dyDescent="0.25">
      <c r="A1137">
        <v>1136</v>
      </c>
      <c r="B1137">
        <v>158.27314200000001</v>
      </c>
      <c r="C1137">
        <v>10.35567</v>
      </c>
      <c r="D1137">
        <v>152.57314099999999</v>
      </c>
      <c r="E1137">
        <v>9.0326810000000002</v>
      </c>
    </row>
    <row r="1138" spans="1:9" x14ac:dyDescent="0.25">
      <c r="A1138">
        <v>1137</v>
      </c>
      <c r="B1138">
        <v>158.270307</v>
      </c>
      <c r="C1138">
        <v>10.306236999999999</v>
      </c>
    </row>
    <row r="1139" spans="1:9" x14ac:dyDescent="0.25">
      <c r="A1139">
        <v>1138</v>
      </c>
      <c r="B1139">
        <v>158.266131</v>
      </c>
      <c r="C1139">
        <v>10.305515</v>
      </c>
    </row>
    <row r="1140" spans="1:9" x14ac:dyDescent="0.25">
      <c r="A1140">
        <v>1139</v>
      </c>
      <c r="B1140">
        <v>158.263656</v>
      </c>
      <c r="C1140">
        <v>10.338403</v>
      </c>
    </row>
    <row r="1141" spans="1:9" x14ac:dyDescent="0.25">
      <c r="A1141">
        <v>1140</v>
      </c>
      <c r="B1141">
        <v>158.26262600000001</v>
      </c>
      <c r="C1141">
        <v>10.401907</v>
      </c>
    </row>
    <row r="1142" spans="1:9" x14ac:dyDescent="0.25">
      <c r="A1142">
        <v>1141</v>
      </c>
      <c r="B1142">
        <v>158.226337</v>
      </c>
      <c r="C1142">
        <v>10.353607999999999</v>
      </c>
    </row>
    <row r="1143" spans="1:9" x14ac:dyDescent="0.25">
      <c r="A1143">
        <v>1142</v>
      </c>
      <c r="B1143">
        <v>158.25566700000002</v>
      </c>
      <c r="C1143">
        <v>10.343196000000001</v>
      </c>
      <c r="H1143">
        <v>157.059843</v>
      </c>
      <c r="I1143">
        <v>7.5846390000000001</v>
      </c>
    </row>
    <row r="1144" spans="1:9" x14ac:dyDescent="0.25">
      <c r="A1144">
        <v>1143</v>
      </c>
      <c r="B1144">
        <v>158.284482</v>
      </c>
      <c r="C1144">
        <v>10.328094</v>
      </c>
      <c r="H1144">
        <v>157.16278</v>
      </c>
      <c r="I1144">
        <v>7.5592269999999999</v>
      </c>
    </row>
    <row r="1145" spans="1:9" x14ac:dyDescent="0.25">
      <c r="A1145">
        <v>1144</v>
      </c>
      <c r="B1145">
        <v>158.284482</v>
      </c>
      <c r="C1145">
        <v>10.328094</v>
      </c>
      <c r="F1145">
        <v>158.774327</v>
      </c>
      <c r="G1145">
        <v>11.485360999999999</v>
      </c>
      <c r="H1145">
        <v>157.15649200000001</v>
      </c>
      <c r="I1145">
        <v>7.5512889999999997</v>
      </c>
    </row>
    <row r="1146" spans="1:9" x14ac:dyDescent="0.25">
      <c r="A1146">
        <v>1145</v>
      </c>
      <c r="F1146">
        <v>158.809224</v>
      </c>
      <c r="G1146">
        <v>11.533917000000001</v>
      </c>
      <c r="H1146">
        <v>157.136698</v>
      </c>
      <c r="I1146">
        <v>7.5655159999999997</v>
      </c>
    </row>
    <row r="1147" spans="1:9" x14ac:dyDescent="0.25">
      <c r="A1147">
        <v>1146</v>
      </c>
      <c r="F1147">
        <v>158.795616</v>
      </c>
      <c r="G1147">
        <v>11.493454</v>
      </c>
      <c r="H1147">
        <v>157.08190400000001</v>
      </c>
      <c r="I1147">
        <v>7.5820619999999996</v>
      </c>
    </row>
    <row r="1148" spans="1:9" x14ac:dyDescent="0.25">
      <c r="A1148">
        <v>1147</v>
      </c>
      <c r="F1148">
        <v>158.77535799999998</v>
      </c>
      <c r="G1148">
        <v>11.514896999999999</v>
      </c>
      <c r="H1148">
        <v>157.08613099999999</v>
      </c>
      <c r="I1148">
        <v>7.567526</v>
      </c>
    </row>
    <row r="1149" spans="1:9" x14ac:dyDescent="0.25">
      <c r="A1149">
        <v>1148</v>
      </c>
      <c r="F1149">
        <v>158.78324499999999</v>
      </c>
      <c r="G1149">
        <v>11.510877000000001</v>
      </c>
      <c r="H1149">
        <v>157.066183</v>
      </c>
      <c r="I1149">
        <v>7.550567</v>
      </c>
    </row>
    <row r="1150" spans="1:9" x14ac:dyDescent="0.25">
      <c r="A1150">
        <v>1149</v>
      </c>
      <c r="F1150">
        <v>158.78035800000001</v>
      </c>
      <c r="G1150">
        <v>11.546134</v>
      </c>
      <c r="H1150">
        <v>157.09984299999999</v>
      </c>
      <c r="I1150">
        <v>7.4750519999999998</v>
      </c>
    </row>
    <row r="1151" spans="1:9" x14ac:dyDescent="0.25">
      <c r="A1151">
        <v>1150</v>
      </c>
      <c r="F1151">
        <v>158.770152</v>
      </c>
      <c r="G1151">
        <v>11.547473999999999</v>
      </c>
      <c r="H1151">
        <v>157.09561600000001</v>
      </c>
      <c r="I1151">
        <v>7.4543299999999997</v>
      </c>
    </row>
    <row r="1152" spans="1:9" x14ac:dyDescent="0.25">
      <c r="A1152">
        <v>1151</v>
      </c>
      <c r="F1152">
        <v>158.75587300000001</v>
      </c>
      <c r="G1152">
        <v>11.511907000000001</v>
      </c>
      <c r="H1152">
        <v>157.06051300000001</v>
      </c>
      <c r="I1152">
        <v>7.471082</v>
      </c>
    </row>
    <row r="1153" spans="1:9" x14ac:dyDescent="0.25">
      <c r="A1153">
        <v>1152</v>
      </c>
      <c r="D1153">
        <v>173.00711100000001</v>
      </c>
      <c r="E1153">
        <v>8.5610309999999998</v>
      </c>
      <c r="F1153">
        <v>158.785461</v>
      </c>
      <c r="G1153">
        <v>11.546856</v>
      </c>
      <c r="H1153">
        <v>157.059843</v>
      </c>
      <c r="I1153">
        <v>7.5846390000000001</v>
      </c>
    </row>
    <row r="1154" spans="1:9" x14ac:dyDescent="0.25">
      <c r="A1154">
        <v>1153</v>
      </c>
      <c r="D1154">
        <v>172.97097600000001</v>
      </c>
      <c r="E1154">
        <v>8.6339179999999995</v>
      </c>
      <c r="F1154">
        <v>158.780924</v>
      </c>
      <c r="G1154">
        <v>11.546030999999999</v>
      </c>
      <c r="H1154">
        <v>157.059843</v>
      </c>
      <c r="I1154">
        <v>7.5846390000000001</v>
      </c>
    </row>
    <row r="1155" spans="1:9" x14ac:dyDescent="0.25">
      <c r="A1155">
        <v>1154</v>
      </c>
      <c r="D1155">
        <v>173.014174</v>
      </c>
      <c r="E1155">
        <v>8.6627840000000003</v>
      </c>
      <c r="F1155">
        <v>158.88468799999998</v>
      </c>
      <c r="G1155">
        <v>11.586907</v>
      </c>
    </row>
    <row r="1156" spans="1:9" x14ac:dyDescent="0.25">
      <c r="A1156">
        <v>1155</v>
      </c>
      <c r="D1156">
        <v>172.99943000000002</v>
      </c>
      <c r="E1156">
        <v>8.6303610000000006</v>
      </c>
      <c r="F1156">
        <v>158.774327</v>
      </c>
      <c r="G1156">
        <v>11.485360999999999</v>
      </c>
    </row>
    <row r="1157" spans="1:9" x14ac:dyDescent="0.25">
      <c r="A1157">
        <v>1156</v>
      </c>
      <c r="D1157">
        <v>173.02783499999998</v>
      </c>
      <c r="E1157">
        <v>8.5973710000000008</v>
      </c>
      <c r="F1157">
        <v>158.774327</v>
      </c>
      <c r="G1157">
        <v>11.485360999999999</v>
      </c>
    </row>
    <row r="1158" spans="1:9" x14ac:dyDescent="0.25">
      <c r="A1158">
        <v>1157</v>
      </c>
      <c r="D1158">
        <v>173.050152</v>
      </c>
      <c r="E1158">
        <v>8.6245360000000009</v>
      </c>
    </row>
    <row r="1159" spans="1:9" x14ac:dyDescent="0.25">
      <c r="A1159">
        <v>1158</v>
      </c>
      <c r="D1159">
        <v>173.063502</v>
      </c>
      <c r="E1159">
        <v>8.5943810000000003</v>
      </c>
    </row>
    <row r="1160" spans="1:9" x14ac:dyDescent="0.25">
      <c r="A1160">
        <v>1159</v>
      </c>
      <c r="D1160">
        <v>173.005616</v>
      </c>
      <c r="E1160">
        <v>8.5864429999999992</v>
      </c>
    </row>
    <row r="1161" spans="1:9" x14ac:dyDescent="0.25">
      <c r="A1161">
        <v>1160</v>
      </c>
      <c r="D1161">
        <v>172.983813</v>
      </c>
      <c r="E1161">
        <v>8.6222689999999993</v>
      </c>
    </row>
    <row r="1162" spans="1:9" x14ac:dyDescent="0.25">
      <c r="A1162">
        <v>1161</v>
      </c>
      <c r="D1162">
        <v>172.98066800000001</v>
      </c>
      <c r="E1162">
        <v>8.6321130000000004</v>
      </c>
    </row>
    <row r="1163" spans="1:9" x14ac:dyDescent="0.25">
      <c r="A1163">
        <v>1162</v>
      </c>
      <c r="B1163">
        <v>180.150462</v>
      </c>
      <c r="C1163">
        <v>9.9030919999999991</v>
      </c>
      <c r="D1163">
        <v>172.98901599999999</v>
      </c>
      <c r="E1163">
        <v>8.6242789999999996</v>
      </c>
    </row>
    <row r="1164" spans="1:9" x14ac:dyDescent="0.25">
      <c r="A1164">
        <v>1163</v>
      </c>
      <c r="B1164">
        <v>180.157679</v>
      </c>
      <c r="C1164">
        <v>9.8719599999999996</v>
      </c>
      <c r="D1164">
        <v>173.012316</v>
      </c>
      <c r="E1164">
        <v>8.585979</v>
      </c>
    </row>
    <row r="1165" spans="1:9" x14ac:dyDescent="0.25">
      <c r="A1165">
        <v>1164</v>
      </c>
      <c r="B1165">
        <v>180.202113</v>
      </c>
      <c r="C1165">
        <v>9.8682479999999995</v>
      </c>
      <c r="D1165">
        <v>173.00711100000001</v>
      </c>
      <c r="E1165">
        <v>8.5610309999999998</v>
      </c>
    </row>
    <row r="1166" spans="1:9" x14ac:dyDescent="0.25">
      <c r="A1166">
        <v>1165</v>
      </c>
      <c r="B1166">
        <v>180.199172</v>
      </c>
      <c r="C1166">
        <v>9.8974229999999999</v>
      </c>
    </row>
    <row r="1167" spans="1:9" x14ac:dyDescent="0.25">
      <c r="A1167">
        <v>1166</v>
      </c>
      <c r="B1167">
        <v>180.20932999999999</v>
      </c>
      <c r="C1167">
        <v>9.8935569999999995</v>
      </c>
    </row>
    <row r="1168" spans="1:9" x14ac:dyDescent="0.25">
      <c r="A1168">
        <v>1167</v>
      </c>
      <c r="B1168">
        <v>180.19205700000001</v>
      </c>
      <c r="C1168">
        <v>9.8953089999999992</v>
      </c>
    </row>
    <row r="1169" spans="1:9" x14ac:dyDescent="0.25">
      <c r="A1169">
        <v>1168</v>
      </c>
      <c r="B1169">
        <v>180.170771</v>
      </c>
      <c r="C1169">
        <v>9.9031950000000002</v>
      </c>
      <c r="H1169">
        <v>177.47298699999999</v>
      </c>
      <c r="I1169">
        <v>6.7180920000000004</v>
      </c>
    </row>
    <row r="1170" spans="1:9" x14ac:dyDescent="0.25">
      <c r="A1170">
        <v>1169</v>
      </c>
      <c r="B1170">
        <v>180.17798500000001</v>
      </c>
      <c r="C1170">
        <v>9.9009789999999995</v>
      </c>
      <c r="H1170">
        <v>177.55597599999999</v>
      </c>
      <c r="I1170">
        <v>6.7087120000000002</v>
      </c>
    </row>
    <row r="1171" spans="1:9" x14ac:dyDescent="0.25">
      <c r="A1171">
        <v>1170</v>
      </c>
      <c r="B1171">
        <v>180.21860800000002</v>
      </c>
      <c r="C1171">
        <v>9.8939179999999993</v>
      </c>
      <c r="H1171">
        <v>177.54370900000001</v>
      </c>
      <c r="I1171">
        <v>6.6969589999999997</v>
      </c>
    </row>
    <row r="1172" spans="1:9" x14ac:dyDescent="0.25">
      <c r="A1172">
        <v>1171</v>
      </c>
      <c r="B1172">
        <v>180.150462</v>
      </c>
      <c r="C1172">
        <v>9.9030919999999991</v>
      </c>
      <c r="H1172">
        <v>177.53329500000001</v>
      </c>
      <c r="I1172">
        <v>6.7008760000000001</v>
      </c>
    </row>
    <row r="1173" spans="1:9" x14ac:dyDescent="0.25">
      <c r="A1173">
        <v>1172</v>
      </c>
      <c r="F1173">
        <v>180.66664800000001</v>
      </c>
      <c r="G1173">
        <v>10.748196</v>
      </c>
      <c r="H1173">
        <v>177.447833</v>
      </c>
      <c r="I1173">
        <v>6.6584529999999997</v>
      </c>
    </row>
    <row r="1174" spans="1:9" x14ac:dyDescent="0.25">
      <c r="A1174">
        <v>1173</v>
      </c>
      <c r="F1174">
        <v>180.70277999999999</v>
      </c>
      <c r="G1174">
        <v>10.739278000000001</v>
      </c>
      <c r="H1174">
        <v>177.39989500000001</v>
      </c>
      <c r="I1174">
        <v>6.6523190000000003</v>
      </c>
    </row>
    <row r="1175" spans="1:9" x14ac:dyDescent="0.25">
      <c r="A1175">
        <v>1174</v>
      </c>
      <c r="F1175">
        <v>180.71169900000001</v>
      </c>
      <c r="G1175">
        <v>10.699845</v>
      </c>
      <c r="H1175">
        <v>177.44845100000001</v>
      </c>
      <c r="I1175">
        <v>6.7055670000000003</v>
      </c>
    </row>
    <row r="1176" spans="1:9" x14ac:dyDescent="0.25">
      <c r="A1176">
        <v>1175</v>
      </c>
      <c r="F1176">
        <v>180.71231699999998</v>
      </c>
      <c r="G1176">
        <v>10.718814999999999</v>
      </c>
      <c r="H1176">
        <v>177.44530700000001</v>
      </c>
      <c r="I1176">
        <v>6.7146400000000002</v>
      </c>
    </row>
    <row r="1177" spans="1:9" x14ac:dyDescent="0.25">
      <c r="A1177">
        <v>1176</v>
      </c>
      <c r="F1177">
        <v>180.73025799999999</v>
      </c>
      <c r="G1177">
        <v>10.698041999999999</v>
      </c>
      <c r="H1177">
        <v>177.44040899999999</v>
      </c>
      <c r="I1177">
        <v>6.6666489999999996</v>
      </c>
    </row>
    <row r="1178" spans="1:9" x14ac:dyDescent="0.25">
      <c r="A1178">
        <v>1177</v>
      </c>
      <c r="F1178">
        <v>180.71226799999999</v>
      </c>
      <c r="G1178">
        <v>10.746135000000001</v>
      </c>
      <c r="H1178">
        <v>177.52912000000001</v>
      </c>
      <c r="I1178">
        <v>6.667268</v>
      </c>
    </row>
    <row r="1179" spans="1:9" x14ac:dyDescent="0.25">
      <c r="A1179">
        <v>1178</v>
      </c>
      <c r="F1179">
        <v>180.74164500000001</v>
      </c>
      <c r="G1179">
        <v>10.761340000000001</v>
      </c>
      <c r="H1179">
        <v>177.47845100000001</v>
      </c>
      <c r="I1179">
        <v>6.6257219999999997</v>
      </c>
    </row>
    <row r="1180" spans="1:9" x14ac:dyDescent="0.25">
      <c r="A1180">
        <v>1179</v>
      </c>
      <c r="F1180">
        <v>180.825568</v>
      </c>
      <c r="G1180">
        <v>10.803504999999999</v>
      </c>
      <c r="H1180">
        <v>177.52381199999999</v>
      </c>
      <c r="I1180">
        <v>6.6103100000000001</v>
      </c>
    </row>
    <row r="1181" spans="1:9" x14ac:dyDescent="0.25">
      <c r="A1181">
        <v>1180</v>
      </c>
      <c r="D1181">
        <v>196.45293699999999</v>
      </c>
      <c r="E1181">
        <v>7.4815459999999998</v>
      </c>
      <c r="F1181">
        <v>180.73396600000001</v>
      </c>
      <c r="G1181">
        <v>10.782681</v>
      </c>
      <c r="H1181">
        <v>177.47298699999999</v>
      </c>
      <c r="I1181">
        <v>6.7180920000000004</v>
      </c>
    </row>
    <row r="1182" spans="1:9" x14ac:dyDescent="0.25">
      <c r="A1182">
        <v>1181</v>
      </c>
      <c r="D1182">
        <v>196.49082099999998</v>
      </c>
      <c r="E1182">
        <v>7.5065980000000003</v>
      </c>
      <c r="F1182">
        <v>180.72824700000001</v>
      </c>
      <c r="G1182">
        <v>10.819020999999999</v>
      </c>
    </row>
    <row r="1183" spans="1:9" x14ac:dyDescent="0.25">
      <c r="A1183">
        <v>1182</v>
      </c>
      <c r="D1183">
        <v>196.55778000000001</v>
      </c>
      <c r="E1183">
        <v>7.53</v>
      </c>
      <c r="F1183">
        <v>180.66664800000001</v>
      </c>
      <c r="G1183">
        <v>10.748196</v>
      </c>
    </row>
    <row r="1184" spans="1:9" x14ac:dyDescent="0.25">
      <c r="A1184">
        <v>1183</v>
      </c>
      <c r="D1184">
        <v>196.56716399999999</v>
      </c>
      <c r="E1184">
        <v>7.5527319999999998</v>
      </c>
      <c r="F1184">
        <v>180.66664800000001</v>
      </c>
      <c r="G1184">
        <v>10.748196</v>
      </c>
    </row>
    <row r="1185" spans="1:9" x14ac:dyDescent="0.25">
      <c r="A1185">
        <v>1184</v>
      </c>
      <c r="D1185">
        <v>196.46623499999998</v>
      </c>
      <c r="E1185">
        <v>7.4515979999999997</v>
      </c>
      <c r="F1185">
        <v>180.66664800000001</v>
      </c>
      <c r="G1185">
        <v>10.748196</v>
      </c>
    </row>
    <row r="1186" spans="1:9" x14ac:dyDescent="0.25">
      <c r="A1186">
        <v>1185</v>
      </c>
      <c r="D1186">
        <v>196.50247100000001</v>
      </c>
      <c r="E1186">
        <v>7.489382</v>
      </c>
    </row>
    <row r="1187" spans="1:9" x14ac:dyDescent="0.25">
      <c r="A1187">
        <v>1186</v>
      </c>
      <c r="D1187">
        <v>196.52623599999998</v>
      </c>
      <c r="E1187">
        <v>7.5246909999999998</v>
      </c>
    </row>
    <row r="1188" spans="1:9" x14ac:dyDescent="0.25">
      <c r="A1188">
        <v>1187</v>
      </c>
      <c r="D1188">
        <v>196.53978999999998</v>
      </c>
      <c r="E1188">
        <v>7.5113919999999998</v>
      </c>
    </row>
    <row r="1189" spans="1:9" x14ac:dyDescent="0.25">
      <c r="A1189">
        <v>1188</v>
      </c>
      <c r="D1189">
        <v>196.548812</v>
      </c>
      <c r="E1189">
        <v>7.4765459999999999</v>
      </c>
    </row>
    <row r="1190" spans="1:9" x14ac:dyDescent="0.25">
      <c r="A1190">
        <v>1189</v>
      </c>
      <c r="D1190">
        <v>196.505</v>
      </c>
      <c r="E1190">
        <v>7.5060310000000001</v>
      </c>
    </row>
    <row r="1191" spans="1:9" x14ac:dyDescent="0.25">
      <c r="A1191">
        <v>1190</v>
      </c>
      <c r="B1191">
        <v>204.142989</v>
      </c>
      <c r="C1191">
        <v>8.8605160000000005</v>
      </c>
      <c r="D1191">
        <v>196.608813</v>
      </c>
      <c r="E1191">
        <v>7.4661340000000003</v>
      </c>
    </row>
    <row r="1192" spans="1:9" x14ac:dyDescent="0.25">
      <c r="A1192">
        <v>1191</v>
      </c>
      <c r="B1192">
        <v>204.209845</v>
      </c>
      <c r="C1192">
        <v>8.8673199999999994</v>
      </c>
      <c r="D1192">
        <v>196.65417300000001</v>
      </c>
      <c r="E1192">
        <v>7.4157219999999997</v>
      </c>
    </row>
    <row r="1193" spans="1:9" x14ac:dyDescent="0.25">
      <c r="A1193">
        <v>1192</v>
      </c>
      <c r="B1193">
        <v>204.202269</v>
      </c>
      <c r="C1193">
        <v>8.8908240000000003</v>
      </c>
      <c r="D1193">
        <v>196.45293699999999</v>
      </c>
      <c r="E1193">
        <v>7.4815459999999998</v>
      </c>
    </row>
    <row r="1194" spans="1:9" x14ac:dyDescent="0.25">
      <c r="A1194">
        <v>1193</v>
      </c>
      <c r="B1194">
        <v>204.20195999999999</v>
      </c>
      <c r="C1194">
        <v>8.8419589999999992</v>
      </c>
    </row>
    <row r="1195" spans="1:9" x14ac:dyDescent="0.25">
      <c r="A1195">
        <v>1194</v>
      </c>
      <c r="B1195">
        <v>204.204173</v>
      </c>
      <c r="C1195">
        <v>8.8386080000000007</v>
      </c>
    </row>
    <row r="1196" spans="1:9" x14ac:dyDescent="0.25">
      <c r="A1196">
        <v>1195</v>
      </c>
      <c r="B1196">
        <v>204.15355199999999</v>
      </c>
      <c r="C1196">
        <v>8.8886599999999998</v>
      </c>
    </row>
    <row r="1197" spans="1:9" x14ac:dyDescent="0.25">
      <c r="A1197">
        <v>1196</v>
      </c>
      <c r="B1197">
        <v>204.141032</v>
      </c>
      <c r="C1197">
        <v>8.9052070000000008</v>
      </c>
      <c r="H1197">
        <v>201.13062200000002</v>
      </c>
      <c r="I1197">
        <v>5.4344840000000003</v>
      </c>
    </row>
    <row r="1198" spans="1:9" x14ac:dyDescent="0.25">
      <c r="A1198">
        <v>1197</v>
      </c>
      <c r="B1198">
        <v>204.16165000000001</v>
      </c>
      <c r="C1198">
        <v>8.8793810000000004</v>
      </c>
      <c r="H1198">
        <v>201.13062200000002</v>
      </c>
      <c r="I1198">
        <v>5.4344840000000003</v>
      </c>
    </row>
    <row r="1199" spans="1:9" x14ac:dyDescent="0.25">
      <c r="A1199">
        <v>1198</v>
      </c>
      <c r="B1199">
        <v>204.17340000000002</v>
      </c>
      <c r="C1199">
        <v>8.8835049999999995</v>
      </c>
      <c r="H1199">
        <v>201.19129000000001</v>
      </c>
      <c r="I1199">
        <v>5.4691749999999999</v>
      </c>
    </row>
    <row r="1200" spans="1:9" x14ac:dyDescent="0.25">
      <c r="A1200">
        <v>1199</v>
      </c>
      <c r="B1200">
        <v>204.142989</v>
      </c>
      <c r="C1200">
        <v>8.8605160000000005</v>
      </c>
      <c r="H1200">
        <v>201.22196099999999</v>
      </c>
      <c r="I1200">
        <v>5.4950000000000001</v>
      </c>
    </row>
    <row r="1201" spans="1:9" x14ac:dyDescent="0.25">
      <c r="A1201">
        <v>1200</v>
      </c>
      <c r="B1201">
        <v>204.142989</v>
      </c>
      <c r="C1201">
        <v>8.8605160000000005</v>
      </c>
      <c r="H1201">
        <v>201.15994899999998</v>
      </c>
      <c r="I1201">
        <v>5.477887</v>
      </c>
    </row>
    <row r="1202" spans="1:9" x14ac:dyDescent="0.25">
      <c r="A1202">
        <v>1201</v>
      </c>
      <c r="F1202">
        <v>204.963809</v>
      </c>
      <c r="G1202">
        <v>9.5685570000000002</v>
      </c>
      <c r="H1202">
        <v>201.10969</v>
      </c>
      <c r="I1202">
        <v>5.4657739999999997</v>
      </c>
    </row>
    <row r="1203" spans="1:9" x14ac:dyDescent="0.25">
      <c r="A1203">
        <v>1202</v>
      </c>
      <c r="F1203">
        <v>205.050051</v>
      </c>
      <c r="G1203">
        <v>9.5417000000000005</v>
      </c>
      <c r="H1203">
        <v>201.10525799999999</v>
      </c>
      <c r="I1203">
        <v>5.4497419999999996</v>
      </c>
    </row>
    <row r="1204" spans="1:9" x14ac:dyDescent="0.25">
      <c r="A1204">
        <v>1203</v>
      </c>
      <c r="F1204">
        <v>204.99551300000002</v>
      </c>
      <c r="G1204">
        <v>9.5432989999999993</v>
      </c>
      <c r="H1204">
        <v>201.146388</v>
      </c>
      <c r="I1204">
        <v>5.4695359999999997</v>
      </c>
    </row>
    <row r="1205" spans="1:9" x14ac:dyDescent="0.25">
      <c r="A1205">
        <v>1204</v>
      </c>
      <c r="F1205">
        <v>204.990409</v>
      </c>
      <c r="G1205">
        <v>9.5554120000000005</v>
      </c>
      <c r="H1205">
        <v>201.12902299999999</v>
      </c>
      <c r="I1205">
        <v>5.5121650000000004</v>
      </c>
    </row>
    <row r="1206" spans="1:9" x14ac:dyDescent="0.25">
      <c r="A1206">
        <v>1205</v>
      </c>
      <c r="F1206">
        <v>205.02999700000001</v>
      </c>
      <c r="G1206">
        <v>9.5529899999999994</v>
      </c>
      <c r="H1206">
        <v>201.183707</v>
      </c>
      <c r="I1206">
        <v>5.4941750000000003</v>
      </c>
    </row>
    <row r="1207" spans="1:9" x14ac:dyDescent="0.25">
      <c r="A1207">
        <v>1206</v>
      </c>
      <c r="F1207">
        <v>205.04438300000001</v>
      </c>
      <c r="G1207">
        <v>9.562011</v>
      </c>
      <c r="H1207">
        <v>201.181544</v>
      </c>
      <c r="I1207">
        <v>5.4796389999999997</v>
      </c>
    </row>
    <row r="1208" spans="1:9" x14ac:dyDescent="0.25">
      <c r="A1208">
        <v>1207</v>
      </c>
      <c r="D1208">
        <v>217.72113400000001</v>
      </c>
      <c r="E1208">
        <v>7.7061859999999998</v>
      </c>
      <c r="F1208">
        <v>205.07551100000001</v>
      </c>
      <c r="G1208">
        <v>9.6086600000000004</v>
      </c>
      <c r="H1208">
        <v>201.07705899999999</v>
      </c>
      <c r="I1208">
        <v>5.4785570000000003</v>
      </c>
    </row>
    <row r="1209" spans="1:9" x14ac:dyDescent="0.25">
      <c r="A1209">
        <v>1208</v>
      </c>
      <c r="D1209">
        <v>217.726598</v>
      </c>
      <c r="E1209">
        <v>7.788557</v>
      </c>
      <c r="F1209">
        <v>205.06329600000001</v>
      </c>
      <c r="G1209">
        <v>9.6220619999999997</v>
      </c>
      <c r="H1209">
        <v>201.13062200000002</v>
      </c>
      <c r="I1209">
        <v>5.4344840000000003</v>
      </c>
    </row>
    <row r="1210" spans="1:9" x14ac:dyDescent="0.25">
      <c r="A1210">
        <v>1209</v>
      </c>
      <c r="D1210">
        <v>217.702474</v>
      </c>
      <c r="E1210">
        <v>7.7844329999999999</v>
      </c>
      <c r="F1210">
        <v>205.067835</v>
      </c>
      <c r="G1210">
        <v>9.6131960000000003</v>
      </c>
    </row>
    <row r="1211" spans="1:9" x14ac:dyDescent="0.25">
      <c r="A1211">
        <v>1210</v>
      </c>
      <c r="D1211">
        <v>217.72072199999999</v>
      </c>
      <c r="E1211">
        <v>7.7497939999999996</v>
      </c>
      <c r="F1211">
        <v>205.061701</v>
      </c>
      <c r="G1211">
        <v>9.6279900000000005</v>
      </c>
    </row>
    <row r="1212" spans="1:9" x14ac:dyDescent="0.25">
      <c r="A1212">
        <v>1211</v>
      </c>
      <c r="D1212">
        <v>217.700052</v>
      </c>
      <c r="E1212">
        <v>7.6751550000000002</v>
      </c>
      <c r="F1212">
        <v>205.06525299999998</v>
      </c>
      <c r="G1212">
        <v>9.5990719999999996</v>
      </c>
    </row>
    <row r="1213" spans="1:9" x14ac:dyDescent="0.25">
      <c r="A1213">
        <v>1212</v>
      </c>
      <c r="D1213">
        <v>217.73412400000001</v>
      </c>
      <c r="E1213">
        <v>7.6715460000000002</v>
      </c>
      <c r="F1213">
        <v>205.002577</v>
      </c>
      <c r="G1213">
        <v>9.6393299999999993</v>
      </c>
    </row>
    <row r="1214" spans="1:9" x14ac:dyDescent="0.25">
      <c r="A1214">
        <v>1213</v>
      </c>
      <c r="D1214">
        <v>217.764433</v>
      </c>
      <c r="E1214">
        <v>7.7014440000000004</v>
      </c>
      <c r="F1214">
        <v>204.963809</v>
      </c>
      <c r="G1214">
        <v>9.5685570000000002</v>
      </c>
    </row>
    <row r="1215" spans="1:9" x14ac:dyDescent="0.25">
      <c r="A1215">
        <v>1214</v>
      </c>
      <c r="D1215">
        <v>217.82324700000001</v>
      </c>
      <c r="E1215">
        <v>7.721031</v>
      </c>
      <c r="F1215">
        <v>204.963809</v>
      </c>
      <c r="G1215">
        <v>9.5685570000000002</v>
      </c>
    </row>
    <row r="1216" spans="1:9" x14ac:dyDescent="0.25">
      <c r="A1216">
        <v>1215</v>
      </c>
      <c r="D1216">
        <v>217.835206</v>
      </c>
      <c r="E1216">
        <v>7.6706190000000003</v>
      </c>
    </row>
    <row r="1217" spans="1:9" x14ac:dyDescent="0.25">
      <c r="A1217">
        <v>1216</v>
      </c>
      <c r="D1217">
        <v>217.72113400000001</v>
      </c>
      <c r="E1217">
        <v>7.7061859999999998</v>
      </c>
    </row>
    <row r="1218" spans="1:9" x14ac:dyDescent="0.25">
      <c r="A1218">
        <v>1217</v>
      </c>
      <c r="B1218">
        <v>224.10154599999998</v>
      </c>
      <c r="C1218">
        <v>9.5727320000000002</v>
      </c>
      <c r="D1218">
        <v>217.72113400000001</v>
      </c>
      <c r="E1218">
        <v>7.7061859999999998</v>
      </c>
    </row>
    <row r="1219" spans="1:9" x14ac:dyDescent="0.25">
      <c r="A1219">
        <v>1218</v>
      </c>
      <c r="B1219">
        <v>224.14834999999999</v>
      </c>
      <c r="C1219">
        <v>9.6293310000000005</v>
      </c>
      <c r="D1219">
        <v>217.72113400000001</v>
      </c>
      <c r="E1219">
        <v>7.7061859999999998</v>
      </c>
    </row>
    <row r="1220" spans="1:9" x14ac:dyDescent="0.25">
      <c r="A1220">
        <v>1219</v>
      </c>
      <c r="B1220">
        <v>224.11077399999999</v>
      </c>
      <c r="C1220">
        <v>9.6247430000000005</v>
      </c>
      <c r="D1220">
        <v>217.64221599999999</v>
      </c>
      <c r="E1220">
        <v>7.6970109999999998</v>
      </c>
    </row>
    <row r="1221" spans="1:9" x14ac:dyDescent="0.25">
      <c r="A1221">
        <v>1220</v>
      </c>
      <c r="B1221">
        <v>224.098196</v>
      </c>
      <c r="C1221">
        <v>9.6096389999999996</v>
      </c>
      <c r="D1221">
        <v>217.72113400000001</v>
      </c>
      <c r="E1221">
        <v>7.7061859999999998</v>
      </c>
    </row>
    <row r="1222" spans="1:9" x14ac:dyDescent="0.25">
      <c r="A1222">
        <v>1221</v>
      </c>
      <c r="B1222">
        <v>224.12309199999999</v>
      </c>
      <c r="C1222">
        <v>9.5883509999999994</v>
      </c>
    </row>
    <row r="1223" spans="1:9" x14ac:dyDescent="0.25">
      <c r="A1223">
        <v>1222</v>
      </c>
      <c r="B1223">
        <v>224.10793799999999</v>
      </c>
      <c r="C1223">
        <v>9.5636080000000003</v>
      </c>
    </row>
    <row r="1224" spans="1:9" x14ac:dyDescent="0.25">
      <c r="A1224">
        <v>1223</v>
      </c>
      <c r="B1224">
        <v>224.14051599999999</v>
      </c>
      <c r="C1224">
        <v>9.5555149999999998</v>
      </c>
    </row>
    <row r="1225" spans="1:9" x14ac:dyDescent="0.25">
      <c r="A1225">
        <v>1224</v>
      </c>
      <c r="B1225">
        <v>224.042835</v>
      </c>
      <c r="C1225">
        <v>9.6830420000000004</v>
      </c>
    </row>
    <row r="1226" spans="1:9" x14ac:dyDescent="0.25">
      <c r="A1226">
        <v>1225</v>
      </c>
      <c r="B1226">
        <v>224.08025799999999</v>
      </c>
      <c r="C1226">
        <v>9.7138150000000003</v>
      </c>
      <c r="H1226">
        <v>221.19876299999999</v>
      </c>
      <c r="I1226">
        <v>6.4689180000000004</v>
      </c>
    </row>
    <row r="1227" spans="1:9" x14ac:dyDescent="0.25">
      <c r="A1227">
        <v>1226</v>
      </c>
      <c r="B1227">
        <v>224.03603200000001</v>
      </c>
      <c r="C1227">
        <v>9.6050000000000004</v>
      </c>
      <c r="H1227">
        <v>221.20829900000001</v>
      </c>
      <c r="I1227">
        <v>6.4920109999999998</v>
      </c>
    </row>
    <row r="1228" spans="1:9" x14ac:dyDescent="0.25">
      <c r="A1228">
        <v>1227</v>
      </c>
      <c r="B1228">
        <v>224.04659699999999</v>
      </c>
      <c r="C1228">
        <v>9.5219079999999998</v>
      </c>
      <c r="H1228">
        <v>221.17979399999999</v>
      </c>
      <c r="I1228">
        <v>6.4153609999999999</v>
      </c>
    </row>
    <row r="1229" spans="1:9" x14ac:dyDescent="0.25">
      <c r="A1229">
        <v>1228</v>
      </c>
      <c r="B1229">
        <v>224.10154599999998</v>
      </c>
      <c r="C1229">
        <v>9.5727320000000002</v>
      </c>
      <c r="H1229">
        <v>221.16726800000001</v>
      </c>
      <c r="I1229">
        <v>6.4338150000000001</v>
      </c>
    </row>
    <row r="1230" spans="1:9" x14ac:dyDescent="0.25">
      <c r="A1230">
        <v>1229</v>
      </c>
      <c r="B1230">
        <v>224.10154599999998</v>
      </c>
      <c r="C1230">
        <v>9.5727320000000002</v>
      </c>
      <c r="H1230">
        <v>221.09675300000001</v>
      </c>
      <c r="I1230">
        <v>6.4228350000000001</v>
      </c>
    </row>
    <row r="1231" spans="1:9" x14ac:dyDescent="0.25">
      <c r="A1231">
        <v>1230</v>
      </c>
      <c r="H1231">
        <v>221.12066999999999</v>
      </c>
      <c r="I1231">
        <v>6.4105670000000003</v>
      </c>
    </row>
    <row r="1232" spans="1:9" x14ac:dyDescent="0.25">
      <c r="A1232">
        <v>1231</v>
      </c>
      <c r="F1232">
        <v>225.025361</v>
      </c>
      <c r="G1232">
        <v>10.617990000000001</v>
      </c>
      <c r="H1232">
        <v>221.125103</v>
      </c>
      <c r="I1232">
        <v>6.3940720000000004</v>
      </c>
    </row>
    <row r="1233" spans="1:9" x14ac:dyDescent="0.25">
      <c r="A1233">
        <v>1232</v>
      </c>
      <c r="F1233">
        <v>225.00726900000001</v>
      </c>
      <c r="G1233">
        <v>10.630671</v>
      </c>
      <c r="H1233">
        <v>221.14036200000001</v>
      </c>
      <c r="I1233">
        <v>6.3563400000000003</v>
      </c>
    </row>
    <row r="1234" spans="1:9" x14ac:dyDescent="0.25">
      <c r="A1234">
        <v>1233</v>
      </c>
      <c r="F1234">
        <v>224.99953500000001</v>
      </c>
      <c r="G1234">
        <v>10.592268000000001</v>
      </c>
      <c r="H1234">
        <v>221.13984600000001</v>
      </c>
      <c r="I1234">
        <v>6.3769590000000003</v>
      </c>
    </row>
    <row r="1235" spans="1:9" x14ac:dyDescent="0.25">
      <c r="A1235">
        <v>1234</v>
      </c>
      <c r="D1235">
        <v>236.965464</v>
      </c>
      <c r="E1235">
        <v>7.6227320000000001</v>
      </c>
      <c r="F1235">
        <v>224.999123</v>
      </c>
      <c r="G1235">
        <v>10.647010999999999</v>
      </c>
      <c r="H1235">
        <v>221.12639100000001</v>
      </c>
      <c r="I1235">
        <v>6.3468559999999998</v>
      </c>
    </row>
    <row r="1236" spans="1:9" x14ac:dyDescent="0.25">
      <c r="A1236">
        <v>1235</v>
      </c>
      <c r="D1236">
        <v>236.961547</v>
      </c>
      <c r="E1236">
        <v>7.646598</v>
      </c>
      <c r="F1236">
        <v>224.99773300000001</v>
      </c>
      <c r="G1236">
        <v>10.723608</v>
      </c>
      <c r="H1236">
        <v>221.116546</v>
      </c>
      <c r="I1236">
        <v>6.3311339999999996</v>
      </c>
    </row>
    <row r="1237" spans="1:9" x14ac:dyDescent="0.25">
      <c r="A1237">
        <v>1236</v>
      </c>
      <c r="D1237">
        <v>236.96453600000001</v>
      </c>
      <c r="E1237">
        <v>7.6299479999999997</v>
      </c>
      <c r="F1237">
        <v>224.98010299999999</v>
      </c>
      <c r="G1237">
        <v>10.735001</v>
      </c>
      <c r="H1237">
        <v>221.11896899999999</v>
      </c>
      <c r="I1237">
        <v>6.352887</v>
      </c>
    </row>
    <row r="1238" spans="1:9" x14ac:dyDescent="0.25">
      <c r="A1238">
        <v>1237</v>
      </c>
      <c r="D1238">
        <v>237.012372</v>
      </c>
      <c r="E1238">
        <v>7.5652059999999999</v>
      </c>
      <c r="F1238">
        <v>224.981392</v>
      </c>
      <c r="G1238">
        <v>10.774330000000001</v>
      </c>
      <c r="H1238">
        <v>221.12700999999998</v>
      </c>
      <c r="I1238">
        <v>6.4684530000000002</v>
      </c>
    </row>
    <row r="1239" spans="1:9" x14ac:dyDescent="0.25">
      <c r="A1239">
        <v>1238</v>
      </c>
      <c r="D1239">
        <v>237.053145</v>
      </c>
      <c r="E1239">
        <v>7.6605670000000003</v>
      </c>
      <c r="F1239">
        <v>224.954846</v>
      </c>
      <c r="G1239">
        <v>10.748969000000001</v>
      </c>
      <c r="H1239">
        <v>221.19876299999999</v>
      </c>
      <c r="I1239">
        <v>6.4689180000000004</v>
      </c>
    </row>
    <row r="1240" spans="1:9" x14ac:dyDescent="0.25">
      <c r="A1240">
        <v>1239</v>
      </c>
      <c r="D1240">
        <v>237.025206</v>
      </c>
      <c r="E1240">
        <v>7.6526810000000003</v>
      </c>
      <c r="F1240">
        <v>224.91855699999999</v>
      </c>
      <c r="G1240">
        <v>10.705978999999999</v>
      </c>
    </row>
    <row r="1241" spans="1:9" x14ac:dyDescent="0.25">
      <c r="A1241">
        <v>1240</v>
      </c>
      <c r="D1241">
        <v>237.000516</v>
      </c>
      <c r="E1241">
        <v>7.614484</v>
      </c>
      <c r="F1241">
        <v>224.90221600000001</v>
      </c>
      <c r="G1241">
        <v>10.752268000000001</v>
      </c>
    </row>
    <row r="1242" spans="1:9" x14ac:dyDescent="0.25">
      <c r="A1242">
        <v>1241</v>
      </c>
      <c r="D1242">
        <v>236.955827</v>
      </c>
      <c r="E1242">
        <v>7.6026809999999996</v>
      </c>
      <c r="F1242">
        <v>224.89829900000001</v>
      </c>
      <c r="G1242">
        <v>10.754846000000001</v>
      </c>
    </row>
    <row r="1243" spans="1:9" x14ac:dyDescent="0.25">
      <c r="A1243">
        <v>1242</v>
      </c>
      <c r="D1243">
        <v>236.996444</v>
      </c>
      <c r="E1243">
        <v>7.6611349999999998</v>
      </c>
      <c r="F1243">
        <v>224.90618699999999</v>
      </c>
      <c r="G1243">
        <v>10.732526</v>
      </c>
    </row>
    <row r="1244" spans="1:9" x14ac:dyDescent="0.25">
      <c r="A1244">
        <v>1243</v>
      </c>
      <c r="D1244">
        <v>236.98149599999999</v>
      </c>
      <c r="E1244">
        <v>7.6517520000000001</v>
      </c>
      <c r="F1244">
        <v>224.858609</v>
      </c>
      <c r="G1244">
        <v>10.790516</v>
      </c>
    </row>
    <row r="1245" spans="1:9" x14ac:dyDescent="0.25">
      <c r="A1245">
        <v>1244</v>
      </c>
      <c r="D1245">
        <v>237.00211400000001</v>
      </c>
      <c r="E1245">
        <v>7.6371650000000004</v>
      </c>
      <c r="F1245">
        <v>224.89845399999999</v>
      </c>
      <c r="G1245">
        <v>10.797423</v>
      </c>
    </row>
    <row r="1246" spans="1:9" x14ac:dyDescent="0.25">
      <c r="A1246">
        <v>1245</v>
      </c>
      <c r="D1246">
        <v>237.00994900000001</v>
      </c>
      <c r="E1246">
        <v>7.6435570000000004</v>
      </c>
      <c r="F1246">
        <v>225.025361</v>
      </c>
      <c r="G1246">
        <v>10.617990000000001</v>
      </c>
    </row>
    <row r="1247" spans="1:9" x14ac:dyDescent="0.25">
      <c r="A1247">
        <v>1246</v>
      </c>
      <c r="D1247">
        <v>237.041135</v>
      </c>
      <c r="E1247">
        <v>7.63232</v>
      </c>
    </row>
    <row r="1248" spans="1:9" x14ac:dyDescent="0.25">
      <c r="A1248">
        <v>1247</v>
      </c>
      <c r="D1248">
        <v>237.05000200000001</v>
      </c>
      <c r="E1248">
        <v>7.6394840000000004</v>
      </c>
    </row>
    <row r="1249" spans="1:11" x14ac:dyDescent="0.25">
      <c r="A1249">
        <v>1248</v>
      </c>
      <c r="B1249">
        <v>245.48912300000001</v>
      </c>
      <c r="C1249">
        <v>8.8652569999999997</v>
      </c>
      <c r="D1249">
        <v>237.005257</v>
      </c>
      <c r="E1249">
        <v>7.57</v>
      </c>
    </row>
    <row r="1250" spans="1:11" x14ac:dyDescent="0.25">
      <c r="A1250">
        <v>1249</v>
      </c>
      <c r="B1250">
        <v>245.55366000000001</v>
      </c>
      <c r="C1250">
        <v>8.8261350000000007</v>
      </c>
      <c r="D1250">
        <v>237.002578</v>
      </c>
      <c r="E1250">
        <v>7.5947420000000001</v>
      </c>
    </row>
    <row r="1251" spans="1:11" x14ac:dyDescent="0.25">
      <c r="A1251">
        <v>1250</v>
      </c>
      <c r="B1251">
        <v>245.527064</v>
      </c>
      <c r="C1251">
        <v>8.8350000000000009</v>
      </c>
      <c r="D1251">
        <v>236.965464</v>
      </c>
      <c r="E1251">
        <v>7.6227320000000001</v>
      </c>
    </row>
    <row r="1252" spans="1:11" x14ac:dyDescent="0.25">
      <c r="A1252">
        <v>1251</v>
      </c>
      <c r="B1252">
        <v>245.526961</v>
      </c>
      <c r="C1252">
        <v>8.8429900000000004</v>
      </c>
      <c r="D1252">
        <v>236.965464</v>
      </c>
      <c r="E1252">
        <v>7.6227320000000001</v>
      </c>
    </row>
    <row r="1253" spans="1:11" x14ac:dyDescent="0.25">
      <c r="A1253">
        <v>1252</v>
      </c>
      <c r="B1253">
        <v>245.518145</v>
      </c>
      <c r="C1253">
        <v>8.8348969999999998</v>
      </c>
    </row>
    <row r="1254" spans="1:11" x14ac:dyDescent="0.25">
      <c r="A1254">
        <v>1253</v>
      </c>
      <c r="B1254">
        <v>245.48912300000001</v>
      </c>
      <c r="C1254">
        <v>8.8652569999999997</v>
      </c>
      <c r="J1254">
        <v>235.960103</v>
      </c>
      <c r="K1254">
        <v>14.390051</v>
      </c>
    </row>
    <row r="1255" spans="1:11" x14ac:dyDescent="0.25">
      <c r="A1255">
        <v>1254</v>
      </c>
    </row>
    <row r="1256" spans="1:11" x14ac:dyDescent="0.25">
      <c r="A1256">
        <v>1255</v>
      </c>
    </row>
    <row r="1257" spans="1:11" x14ac:dyDescent="0.25">
      <c r="A1257">
        <v>1256</v>
      </c>
    </row>
    <row r="1258" spans="1:11" x14ac:dyDescent="0.25">
      <c r="A1258">
        <v>1257</v>
      </c>
    </row>
    <row r="1259" spans="1:11" x14ac:dyDescent="0.25">
      <c r="A1259">
        <v>1258</v>
      </c>
    </row>
    <row r="1260" spans="1:11" x14ac:dyDescent="0.25">
      <c r="A1260">
        <v>1259</v>
      </c>
    </row>
    <row r="1261" spans="1:11" x14ac:dyDescent="0.25">
      <c r="A1261">
        <v>1260</v>
      </c>
    </row>
    <row r="1262" spans="1:11" x14ac:dyDescent="0.25">
      <c r="A1262">
        <v>1261</v>
      </c>
    </row>
    <row r="1263" spans="1:11" x14ac:dyDescent="0.25">
      <c r="A1263">
        <v>1262</v>
      </c>
    </row>
    <row r="1264" spans="1:1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1" x14ac:dyDescent="0.25">
      <c r="A1281">
        <v>1280</v>
      </c>
    </row>
    <row r="1282" spans="1:11" x14ac:dyDescent="0.25">
      <c r="A1282">
        <v>1281</v>
      </c>
    </row>
    <row r="1283" spans="1:11" x14ac:dyDescent="0.25">
      <c r="A1283">
        <v>1282</v>
      </c>
    </row>
    <row r="1284" spans="1:11" x14ac:dyDescent="0.25">
      <c r="A1284">
        <v>1283</v>
      </c>
    </row>
    <row r="1285" spans="1:11" x14ac:dyDescent="0.25">
      <c r="A1285">
        <v>1284</v>
      </c>
    </row>
    <row r="1286" spans="1:11" x14ac:dyDescent="0.25">
      <c r="A1286">
        <v>1285</v>
      </c>
    </row>
    <row r="1287" spans="1:11" x14ac:dyDescent="0.25">
      <c r="A1287">
        <v>1286</v>
      </c>
      <c r="J1287">
        <v>235.65922599999999</v>
      </c>
      <c r="K1287">
        <v>14.261186</v>
      </c>
    </row>
    <row r="1288" spans="1:11" x14ac:dyDescent="0.25">
      <c r="A1288">
        <v>1287</v>
      </c>
      <c r="B1288">
        <v>261.462062</v>
      </c>
      <c r="C1288">
        <v>8.7586089999999999</v>
      </c>
    </row>
    <row r="1289" spans="1:11" x14ac:dyDescent="0.25">
      <c r="A1289">
        <v>1288</v>
      </c>
      <c r="B1289">
        <v>261.46820000000002</v>
      </c>
      <c r="C1289">
        <v>8.7466500000000007</v>
      </c>
      <c r="H1289">
        <v>271.184077</v>
      </c>
      <c r="I1289">
        <v>10.61</v>
      </c>
    </row>
    <row r="1290" spans="1:11" x14ac:dyDescent="0.25">
      <c r="A1290">
        <v>1289</v>
      </c>
      <c r="B1290">
        <v>261.41747499999997</v>
      </c>
      <c r="C1290">
        <v>8.7184019999999993</v>
      </c>
      <c r="H1290">
        <v>271.20376499999998</v>
      </c>
      <c r="I1290">
        <v>10.591599</v>
      </c>
    </row>
    <row r="1291" spans="1:11" x14ac:dyDescent="0.25">
      <c r="A1291">
        <v>1290</v>
      </c>
      <c r="B1291">
        <v>261.41701</v>
      </c>
      <c r="C1291">
        <v>8.7130930000000006</v>
      </c>
      <c r="H1291">
        <v>271.21593000000001</v>
      </c>
      <c r="I1291">
        <v>10.602061000000001</v>
      </c>
    </row>
    <row r="1292" spans="1:11" x14ac:dyDescent="0.25">
      <c r="A1292">
        <v>1291</v>
      </c>
      <c r="B1292">
        <v>261.44422800000001</v>
      </c>
      <c r="C1292">
        <v>8.7240210000000005</v>
      </c>
      <c r="H1292">
        <v>271.21000199999997</v>
      </c>
      <c r="I1292">
        <v>10.625309</v>
      </c>
    </row>
    <row r="1293" spans="1:11" x14ac:dyDescent="0.25">
      <c r="A1293">
        <v>1292</v>
      </c>
      <c r="B1293">
        <v>261.39716599999997</v>
      </c>
      <c r="C1293">
        <v>8.6748969999999996</v>
      </c>
      <c r="H1293">
        <v>271.22015599999997</v>
      </c>
      <c r="I1293">
        <v>10.633918</v>
      </c>
    </row>
    <row r="1294" spans="1:11" x14ac:dyDescent="0.25">
      <c r="A1294">
        <v>1293</v>
      </c>
      <c r="B1294">
        <v>261.428042</v>
      </c>
      <c r="C1294">
        <v>8.6638149999999996</v>
      </c>
      <c r="H1294">
        <v>271.22942999999998</v>
      </c>
      <c r="I1294">
        <v>10.630774000000001</v>
      </c>
    </row>
    <row r="1295" spans="1:11" x14ac:dyDescent="0.25">
      <c r="A1295">
        <v>1294</v>
      </c>
      <c r="B1295">
        <v>261.41531299999997</v>
      </c>
      <c r="C1295">
        <v>8.6528360000000006</v>
      </c>
      <c r="H1295">
        <v>271.23066999999998</v>
      </c>
      <c r="I1295">
        <v>10.614072</v>
      </c>
    </row>
    <row r="1296" spans="1:11" x14ac:dyDescent="0.25">
      <c r="A1296">
        <v>1295</v>
      </c>
      <c r="B1296">
        <v>261.44005500000003</v>
      </c>
      <c r="C1296">
        <v>8.7084019999999995</v>
      </c>
      <c r="H1296">
        <v>271.21752800000002</v>
      </c>
      <c r="I1296">
        <v>10.603609000000001</v>
      </c>
    </row>
    <row r="1297" spans="1:9" x14ac:dyDescent="0.25">
      <c r="A1297">
        <v>1296</v>
      </c>
      <c r="B1297">
        <v>261.43881499999998</v>
      </c>
      <c r="C1297">
        <v>8.6693300000000004</v>
      </c>
      <c r="H1297">
        <v>271.206031</v>
      </c>
      <c r="I1297">
        <v>10.609021</v>
      </c>
    </row>
    <row r="1298" spans="1:9" x14ac:dyDescent="0.25">
      <c r="A1298">
        <v>1297</v>
      </c>
      <c r="B1298">
        <v>261.45159799999999</v>
      </c>
      <c r="C1298">
        <v>8.7338149999999999</v>
      </c>
      <c r="H1298">
        <v>271.22386799999998</v>
      </c>
      <c r="I1298">
        <v>10.568918</v>
      </c>
    </row>
    <row r="1299" spans="1:9" x14ac:dyDescent="0.25">
      <c r="A1299">
        <v>1298</v>
      </c>
      <c r="B1299">
        <v>261.45185700000002</v>
      </c>
      <c r="C1299">
        <v>8.7331959999999995</v>
      </c>
      <c r="H1299">
        <v>271.21195899999998</v>
      </c>
      <c r="I1299">
        <v>10.582216000000001</v>
      </c>
    </row>
    <row r="1300" spans="1:9" x14ac:dyDescent="0.25">
      <c r="A1300">
        <v>1299</v>
      </c>
      <c r="B1300">
        <v>261.41371400000003</v>
      </c>
      <c r="C1300">
        <v>8.6990719999999992</v>
      </c>
      <c r="H1300">
        <v>271.21644500000002</v>
      </c>
      <c r="I1300">
        <v>10.587113</v>
      </c>
    </row>
    <row r="1301" spans="1:9" x14ac:dyDescent="0.25">
      <c r="A1301">
        <v>1300</v>
      </c>
      <c r="B1301">
        <v>261.45200999999997</v>
      </c>
      <c r="C1301">
        <v>8.6869080000000007</v>
      </c>
      <c r="H1301">
        <v>271.22304400000002</v>
      </c>
      <c r="I1301">
        <v>10.594227</v>
      </c>
    </row>
    <row r="1302" spans="1:9" x14ac:dyDescent="0.25">
      <c r="A1302">
        <v>1301</v>
      </c>
      <c r="B1302">
        <v>261.40943399999998</v>
      </c>
      <c r="C1302">
        <v>8.6763929999999991</v>
      </c>
      <c r="H1302">
        <v>271.20989900000001</v>
      </c>
      <c r="I1302">
        <v>10.608351000000001</v>
      </c>
    </row>
    <row r="1303" spans="1:9" x14ac:dyDescent="0.25">
      <c r="A1303">
        <v>1302</v>
      </c>
      <c r="B1303">
        <v>261.39804300000003</v>
      </c>
      <c r="C1303">
        <v>8.6747940000000003</v>
      </c>
      <c r="H1303">
        <v>271.21639499999998</v>
      </c>
      <c r="I1303">
        <v>10.625876</v>
      </c>
    </row>
    <row r="1304" spans="1:9" x14ac:dyDescent="0.25">
      <c r="A1304">
        <v>1303</v>
      </c>
      <c r="B1304">
        <v>261.44350700000001</v>
      </c>
      <c r="C1304">
        <v>8.7087629999999994</v>
      </c>
      <c r="H1304">
        <v>271.21124199999997</v>
      </c>
      <c r="I1304">
        <v>10.629588</v>
      </c>
    </row>
    <row r="1305" spans="1:9" x14ac:dyDescent="0.25">
      <c r="A1305">
        <v>1304</v>
      </c>
      <c r="B1305">
        <v>261.462062</v>
      </c>
      <c r="C1305">
        <v>8.7120099999999994</v>
      </c>
      <c r="H1305">
        <v>271.21284000000003</v>
      </c>
      <c r="I1305">
        <v>10.624743</v>
      </c>
    </row>
    <row r="1306" spans="1:9" x14ac:dyDescent="0.25">
      <c r="A1306">
        <v>1305</v>
      </c>
      <c r="B1306">
        <v>261.49051600000001</v>
      </c>
      <c r="C1306">
        <v>8.7320609999999999</v>
      </c>
      <c r="H1306">
        <v>271.23923000000002</v>
      </c>
      <c r="I1306">
        <v>10.591289</v>
      </c>
    </row>
    <row r="1307" spans="1:9" x14ac:dyDescent="0.25">
      <c r="A1307">
        <v>1306</v>
      </c>
      <c r="B1307">
        <v>261.50371100000001</v>
      </c>
      <c r="C1307">
        <v>8.7151549999999993</v>
      </c>
      <c r="H1307">
        <v>271.24118699999997</v>
      </c>
      <c r="I1307">
        <v>10.601751999999999</v>
      </c>
    </row>
    <row r="1308" spans="1:9" x14ac:dyDescent="0.25">
      <c r="A1308">
        <v>1307</v>
      </c>
      <c r="B1308">
        <v>261.46628800000002</v>
      </c>
      <c r="C1308">
        <v>8.7687120000000007</v>
      </c>
      <c r="H1308">
        <v>271.25293999999997</v>
      </c>
      <c r="I1308">
        <v>10.580978999999999</v>
      </c>
    </row>
    <row r="1309" spans="1:9" x14ac:dyDescent="0.25">
      <c r="A1309">
        <v>1308</v>
      </c>
      <c r="B1309">
        <v>261.462062</v>
      </c>
      <c r="C1309">
        <v>8.7586089999999999</v>
      </c>
      <c r="D1309">
        <v>251.37995000000001</v>
      </c>
      <c r="E1309">
        <v>10.333608999999999</v>
      </c>
      <c r="H1309">
        <v>271.20896800000003</v>
      </c>
      <c r="I1309">
        <v>10.536495</v>
      </c>
    </row>
    <row r="1310" spans="1:9" x14ac:dyDescent="0.25">
      <c r="A1310">
        <v>1309</v>
      </c>
      <c r="D1310">
        <v>251.364589</v>
      </c>
      <c r="E1310">
        <v>10.321339999999999</v>
      </c>
      <c r="H1310">
        <v>271.17886599999997</v>
      </c>
      <c r="I1310">
        <v>10.616288000000001</v>
      </c>
    </row>
    <row r="1311" spans="1:9" x14ac:dyDescent="0.25">
      <c r="A1311">
        <v>1310</v>
      </c>
      <c r="D1311">
        <v>251.39273299999999</v>
      </c>
      <c r="E1311">
        <v>10.31598</v>
      </c>
      <c r="F1311">
        <v>261.22180400000002</v>
      </c>
      <c r="G1311">
        <v>7.6261340000000004</v>
      </c>
    </row>
    <row r="1312" spans="1:9" x14ac:dyDescent="0.25">
      <c r="A1312">
        <v>1311</v>
      </c>
      <c r="D1312">
        <v>251.37577299999998</v>
      </c>
      <c r="E1312">
        <v>10.308711000000001</v>
      </c>
      <c r="F1312">
        <v>261.08608500000003</v>
      </c>
      <c r="G1312">
        <v>7.5797939999999997</v>
      </c>
    </row>
    <row r="1313" spans="1:9" x14ac:dyDescent="0.25">
      <c r="A1313">
        <v>1312</v>
      </c>
      <c r="D1313">
        <v>251.37654800000001</v>
      </c>
      <c r="E1313">
        <v>10.323195999999999</v>
      </c>
      <c r="F1313">
        <v>261.11005299999999</v>
      </c>
      <c r="G1313">
        <v>7.6009789999999997</v>
      </c>
    </row>
    <row r="1314" spans="1:9" x14ac:dyDescent="0.25">
      <c r="A1314">
        <v>1313</v>
      </c>
      <c r="D1314">
        <v>251.36051399999999</v>
      </c>
      <c r="E1314">
        <v>10.31</v>
      </c>
      <c r="F1314">
        <v>261.14773100000002</v>
      </c>
      <c r="G1314">
        <v>7.6373709999999999</v>
      </c>
    </row>
    <row r="1315" spans="1:9" x14ac:dyDescent="0.25">
      <c r="A1315">
        <v>1314</v>
      </c>
      <c r="D1315">
        <v>251.36835400000001</v>
      </c>
      <c r="E1315">
        <v>10.346907</v>
      </c>
      <c r="F1315">
        <v>261.16128800000001</v>
      </c>
      <c r="G1315">
        <v>7.6290209999999998</v>
      </c>
    </row>
    <row r="1316" spans="1:9" x14ac:dyDescent="0.25">
      <c r="A1316">
        <v>1315</v>
      </c>
      <c r="D1316">
        <v>251.37567000000001</v>
      </c>
      <c r="E1316">
        <v>10.32067</v>
      </c>
      <c r="F1316">
        <v>261.16324900000001</v>
      </c>
      <c r="G1316">
        <v>7.589124</v>
      </c>
    </row>
    <row r="1317" spans="1:9" x14ac:dyDescent="0.25">
      <c r="A1317">
        <v>1316</v>
      </c>
      <c r="D1317">
        <v>251.36958999999999</v>
      </c>
      <c r="E1317">
        <v>10.345980000000001</v>
      </c>
      <c r="F1317">
        <v>261.13963999999999</v>
      </c>
      <c r="G1317">
        <v>7.6009270000000004</v>
      </c>
    </row>
    <row r="1318" spans="1:9" x14ac:dyDescent="0.25">
      <c r="A1318">
        <v>1317</v>
      </c>
      <c r="D1318">
        <v>251.341803</v>
      </c>
      <c r="E1318">
        <v>10.326442999999999</v>
      </c>
      <c r="F1318">
        <v>261.13902200000001</v>
      </c>
      <c r="G1318">
        <v>7.6149480000000001</v>
      </c>
    </row>
    <row r="1319" spans="1:9" x14ac:dyDescent="0.25">
      <c r="A1319">
        <v>1318</v>
      </c>
      <c r="D1319">
        <v>251.300982</v>
      </c>
      <c r="E1319">
        <v>10.321598</v>
      </c>
      <c r="F1319">
        <v>261.14845500000001</v>
      </c>
      <c r="G1319">
        <v>7.6804639999999997</v>
      </c>
    </row>
    <row r="1320" spans="1:9" x14ac:dyDescent="0.25">
      <c r="A1320">
        <v>1319</v>
      </c>
      <c r="D1320">
        <v>251.33365900000001</v>
      </c>
      <c r="E1320">
        <v>10.339793999999999</v>
      </c>
      <c r="F1320">
        <v>261.08891899999998</v>
      </c>
      <c r="G1320">
        <v>7.6619080000000004</v>
      </c>
    </row>
    <row r="1321" spans="1:9" x14ac:dyDescent="0.25">
      <c r="A1321">
        <v>1320</v>
      </c>
      <c r="D1321">
        <v>251.36871200000002</v>
      </c>
      <c r="E1321">
        <v>10.33732</v>
      </c>
      <c r="F1321">
        <v>261.07923</v>
      </c>
      <c r="G1321">
        <v>7.6708249999999998</v>
      </c>
    </row>
    <row r="1322" spans="1:9" x14ac:dyDescent="0.25">
      <c r="A1322">
        <v>1321</v>
      </c>
      <c r="D1322">
        <v>251.367942</v>
      </c>
      <c r="E1322">
        <v>10.346804000000001</v>
      </c>
      <c r="F1322">
        <v>261.08216700000003</v>
      </c>
      <c r="G1322">
        <v>7.6674230000000003</v>
      </c>
    </row>
    <row r="1323" spans="1:9" x14ac:dyDescent="0.25">
      <c r="A1323">
        <v>1322</v>
      </c>
      <c r="D1323">
        <v>251.40520699999999</v>
      </c>
      <c r="E1323">
        <v>10.397320000000001</v>
      </c>
      <c r="F1323">
        <v>261.08515399999999</v>
      </c>
      <c r="G1323">
        <v>7.6677840000000002</v>
      </c>
    </row>
    <row r="1324" spans="1:9" x14ac:dyDescent="0.25">
      <c r="A1324">
        <v>1323</v>
      </c>
      <c r="D1324">
        <v>251.39582300000001</v>
      </c>
      <c r="E1324">
        <v>10.406134</v>
      </c>
      <c r="F1324">
        <v>261.12577699999997</v>
      </c>
      <c r="G1324">
        <v>7.6654640000000001</v>
      </c>
    </row>
    <row r="1325" spans="1:9" x14ac:dyDescent="0.25">
      <c r="A1325">
        <v>1324</v>
      </c>
      <c r="D1325">
        <v>251.39242400000001</v>
      </c>
      <c r="E1325">
        <v>10.401134000000001</v>
      </c>
      <c r="F1325">
        <v>261.15654599999999</v>
      </c>
      <c r="G1325">
        <v>7.6731439999999997</v>
      </c>
    </row>
    <row r="1326" spans="1:9" x14ac:dyDescent="0.25">
      <c r="A1326">
        <v>1325</v>
      </c>
      <c r="D1326">
        <v>251.37995000000001</v>
      </c>
      <c r="E1326">
        <v>10.333608999999999</v>
      </c>
      <c r="F1326">
        <v>261.10969</v>
      </c>
      <c r="G1326">
        <v>7.6960829999999998</v>
      </c>
    </row>
    <row r="1327" spans="1:9" x14ac:dyDescent="0.25">
      <c r="A1327">
        <v>1326</v>
      </c>
      <c r="D1327">
        <v>251.37995000000001</v>
      </c>
      <c r="E1327">
        <v>10.333608999999999</v>
      </c>
      <c r="F1327">
        <v>261.09768200000002</v>
      </c>
      <c r="G1327">
        <v>7.7020109999999997</v>
      </c>
    </row>
    <row r="1328" spans="1:9" x14ac:dyDescent="0.25">
      <c r="A1328">
        <v>1327</v>
      </c>
      <c r="F1328">
        <v>261.064639</v>
      </c>
      <c r="G1328">
        <v>7.6657209999999996</v>
      </c>
      <c r="H1328">
        <v>251.46582699999999</v>
      </c>
      <c r="I1328">
        <v>11.274072</v>
      </c>
    </row>
    <row r="1329" spans="1:9" x14ac:dyDescent="0.25">
      <c r="A1329">
        <v>1328</v>
      </c>
      <c r="F1329">
        <v>261.22180400000002</v>
      </c>
      <c r="G1329">
        <v>7.6261340000000004</v>
      </c>
      <c r="H1329">
        <v>251.487269</v>
      </c>
      <c r="I1329">
        <v>11.252731000000001</v>
      </c>
    </row>
    <row r="1330" spans="1:9" x14ac:dyDescent="0.25">
      <c r="A1330">
        <v>1329</v>
      </c>
      <c r="B1330">
        <v>239.86428000000001</v>
      </c>
      <c r="C1330">
        <v>8.7284020000000009</v>
      </c>
      <c r="F1330">
        <v>261.22180400000002</v>
      </c>
      <c r="G1330">
        <v>7.6261340000000004</v>
      </c>
      <c r="H1330">
        <v>251.43237199999999</v>
      </c>
      <c r="I1330">
        <v>11.173247</v>
      </c>
    </row>
    <row r="1331" spans="1:9" x14ac:dyDescent="0.25">
      <c r="A1331">
        <v>1330</v>
      </c>
      <c r="B1331">
        <v>239.82654600000001</v>
      </c>
      <c r="C1331">
        <v>8.7949490000000008</v>
      </c>
      <c r="H1331">
        <v>251.45613700000001</v>
      </c>
      <c r="I1331">
        <v>11.178762000000001</v>
      </c>
    </row>
    <row r="1332" spans="1:9" x14ac:dyDescent="0.25">
      <c r="A1332">
        <v>1331</v>
      </c>
      <c r="B1332">
        <v>239.818198</v>
      </c>
      <c r="C1332">
        <v>8.8173709999999996</v>
      </c>
      <c r="H1332">
        <v>251.44809599999999</v>
      </c>
      <c r="I1332">
        <v>11.203659999999999</v>
      </c>
    </row>
    <row r="1333" spans="1:9" x14ac:dyDescent="0.25">
      <c r="A1333">
        <v>1332</v>
      </c>
      <c r="B1333">
        <v>239.83113399999999</v>
      </c>
      <c r="C1333">
        <v>8.7680930000000004</v>
      </c>
      <c r="H1333">
        <v>251.44680299999999</v>
      </c>
      <c r="I1333">
        <v>11.255051999999999</v>
      </c>
    </row>
    <row r="1334" spans="1:9" x14ac:dyDescent="0.25">
      <c r="A1334">
        <v>1333</v>
      </c>
      <c r="B1334">
        <v>239.80799200000001</v>
      </c>
      <c r="C1334">
        <v>8.7418040000000001</v>
      </c>
      <c r="H1334">
        <v>251.46087499999999</v>
      </c>
      <c r="I1334">
        <v>11.246340999999999</v>
      </c>
    </row>
    <row r="1335" spans="1:9" x14ac:dyDescent="0.25">
      <c r="A1335">
        <v>1334</v>
      </c>
      <c r="B1335">
        <v>239.825568</v>
      </c>
      <c r="C1335">
        <v>8.7054120000000008</v>
      </c>
      <c r="H1335">
        <v>251.469435</v>
      </c>
      <c r="I1335">
        <v>11.232783</v>
      </c>
    </row>
    <row r="1336" spans="1:9" x14ac:dyDescent="0.25">
      <c r="A1336">
        <v>1335</v>
      </c>
      <c r="B1336">
        <v>239.87237099999999</v>
      </c>
      <c r="C1336">
        <v>8.7368559999999995</v>
      </c>
      <c r="H1336">
        <v>251.47118599999999</v>
      </c>
      <c r="I1336">
        <v>11.266185999999999</v>
      </c>
    </row>
    <row r="1337" spans="1:9" x14ac:dyDescent="0.25">
      <c r="A1337">
        <v>1336</v>
      </c>
      <c r="B1337">
        <v>239.89361099999999</v>
      </c>
      <c r="C1337">
        <v>8.7361850000000008</v>
      </c>
      <c r="H1337">
        <v>251.47520700000001</v>
      </c>
      <c r="I1337">
        <v>11.262268000000001</v>
      </c>
    </row>
    <row r="1338" spans="1:9" x14ac:dyDescent="0.25">
      <c r="A1338">
        <v>1337</v>
      </c>
      <c r="B1338">
        <v>239.85706199999998</v>
      </c>
      <c r="C1338">
        <v>8.7539689999999997</v>
      </c>
      <c r="H1338">
        <v>251.48082600000001</v>
      </c>
      <c r="I1338">
        <v>11.225721999999999</v>
      </c>
    </row>
    <row r="1339" spans="1:9" x14ac:dyDescent="0.25">
      <c r="A1339">
        <v>1338</v>
      </c>
      <c r="B1339">
        <v>239.83664999999999</v>
      </c>
      <c r="C1339">
        <v>8.7825260000000007</v>
      </c>
      <c r="H1339">
        <v>251.48551800000001</v>
      </c>
      <c r="I1339">
        <v>11.218093</v>
      </c>
    </row>
    <row r="1340" spans="1:9" x14ac:dyDescent="0.25">
      <c r="A1340">
        <v>1339</v>
      </c>
      <c r="B1340">
        <v>239.833609</v>
      </c>
      <c r="C1340">
        <v>8.7678349999999998</v>
      </c>
      <c r="H1340">
        <v>251.53386599999999</v>
      </c>
      <c r="I1340">
        <v>11.171392000000001</v>
      </c>
    </row>
    <row r="1341" spans="1:9" x14ac:dyDescent="0.25">
      <c r="A1341">
        <v>1340</v>
      </c>
      <c r="B1341">
        <v>239.790875</v>
      </c>
      <c r="C1341">
        <v>8.7511849999999995</v>
      </c>
      <c r="H1341">
        <v>251.48855900000001</v>
      </c>
      <c r="I1341">
        <v>11.240722</v>
      </c>
    </row>
    <row r="1342" spans="1:9" x14ac:dyDescent="0.25">
      <c r="A1342">
        <v>1341</v>
      </c>
      <c r="B1342">
        <v>239.77675299999999</v>
      </c>
      <c r="C1342">
        <v>8.7310309999999998</v>
      </c>
      <c r="H1342">
        <v>251.473456</v>
      </c>
      <c r="I1342">
        <v>11.252166000000001</v>
      </c>
    </row>
    <row r="1343" spans="1:9" x14ac:dyDescent="0.25">
      <c r="A1343">
        <v>1342</v>
      </c>
      <c r="B1343">
        <v>239.76025799999999</v>
      </c>
      <c r="C1343">
        <v>8.76098</v>
      </c>
      <c r="H1343">
        <v>251.43247500000001</v>
      </c>
      <c r="I1343">
        <v>11.248969000000001</v>
      </c>
    </row>
    <row r="1344" spans="1:9" x14ac:dyDescent="0.25">
      <c r="A1344">
        <v>1343</v>
      </c>
      <c r="B1344">
        <v>239.880774</v>
      </c>
      <c r="C1344">
        <v>8.8112370000000002</v>
      </c>
      <c r="H1344">
        <v>251.487269</v>
      </c>
      <c r="I1344">
        <v>11.252731000000001</v>
      </c>
    </row>
    <row r="1345" spans="1:9" x14ac:dyDescent="0.25">
      <c r="A1345">
        <v>1344</v>
      </c>
      <c r="B1345">
        <v>239.85216600000001</v>
      </c>
      <c r="C1345">
        <v>8.7745879999999996</v>
      </c>
      <c r="H1345">
        <v>251.487269</v>
      </c>
      <c r="I1345">
        <v>11.252731000000001</v>
      </c>
    </row>
    <row r="1346" spans="1:9" x14ac:dyDescent="0.25">
      <c r="A1346">
        <v>1345</v>
      </c>
      <c r="B1346">
        <v>239.86428000000001</v>
      </c>
      <c r="C1346">
        <v>8.7284020000000009</v>
      </c>
    </row>
    <row r="1347" spans="1:9" x14ac:dyDescent="0.25">
      <c r="A1347">
        <v>1346</v>
      </c>
    </row>
    <row r="1348" spans="1:9" x14ac:dyDescent="0.25">
      <c r="A1348">
        <v>1347</v>
      </c>
      <c r="F1348">
        <v>238.704589</v>
      </c>
      <c r="G1348">
        <v>7.1480410000000001</v>
      </c>
    </row>
    <row r="1349" spans="1:9" x14ac:dyDescent="0.25">
      <c r="A1349">
        <v>1348</v>
      </c>
      <c r="D1349">
        <v>227.79123799999999</v>
      </c>
      <c r="E1349">
        <v>8.6553609999999992</v>
      </c>
      <c r="F1349">
        <v>238.747424</v>
      </c>
      <c r="G1349">
        <v>7.1656190000000004</v>
      </c>
    </row>
    <row r="1350" spans="1:9" x14ac:dyDescent="0.25">
      <c r="A1350">
        <v>1349</v>
      </c>
      <c r="D1350">
        <v>227.72860800000001</v>
      </c>
      <c r="E1350">
        <v>8.6089169999999999</v>
      </c>
      <c r="F1350">
        <v>238.70891799999998</v>
      </c>
      <c r="G1350">
        <v>7.1870620000000001</v>
      </c>
    </row>
    <row r="1351" spans="1:9" x14ac:dyDescent="0.25">
      <c r="A1351">
        <v>1350</v>
      </c>
      <c r="D1351">
        <v>227.71974299999999</v>
      </c>
      <c r="E1351">
        <v>8.6113920000000004</v>
      </c>
      <c r="F1351">
        <v>238.710465</v>
      </c>
      <c r="G1351">
        <v>7.1725770000000004</v>
      </c>
    </row>
    <row r="1352" spans="1:9" x14ac:dyDescent="0.25">
      <c r="A1352">
        <v>1351</v>
      </c>
      <c r="D1352">
        <v>227.72051500000001</v>
      </c>
      <c r="E1352">
        <v>8.6154130000000002</v>
      </c>
      <c r="F1352">
        <v>238.71700899999999</v>
      </c>
      <c r="G1352">
        <v>7.199897</v>
      </c>
    </row>
    <row r="1353" spans="1:9" x14ac:dyDescent="0.25">
      <c r="A1353">
        <v>1352</v>
      </c>
      <c r="D1353">
        <v>227.74994699999999</v>
      </c>
      <c r="E1353">
        <v>8.5907730000000004</v>
      </c>
      <c r="F1353">
        <v>238.74123800000001</v>
      </c>
      <c r="G1353">
        <v>7.1769069999999999</v>
      </c>
    </row>
    <row r="1354" spans="1:9" x14ac:dyDescent="0.25">
      <c r="A1354">
        <v>1353</v>
      </c>
      <c r="D1354">
        <v>227.75763000000001</v>
      </c>
      <c r="E1354">
        <v>8.6251029999999993</v>
      </c>
      <c r="F1354">
        <v>238.707989</v>
      </c>
      <c r="G1354">
        <v>7.1324740000000002</v>
      </c>
    </row>
    <row r="1355" spans="1:9" x14ac:dyDescent="0.25">
      <c r="A1355">
        <v>1354</v>
      </c>
      <c r="D1355">
        <v>227.73479499999999</v>
      </c>
      <c r="E1355">
        <v>8.6173719999999996</v>
      </c>
      <c r="F1355">
        <v>238.638453</v>
      </c>
      <c r="G1355">
        <v>7.102887</v>
      </c>
    </row>
    <row r="1356" spans="1:9" x14ac:dyDescent="0.25">
      <c r="A1356">
        <v>1355</v>
      </c>
      <c r="D1356">
        <v>227.76381599999999</v>
      </c>
      <c r="E1356">
        <v>8.561598</v>
      </c>
      <c r="F1356">
        <v>238.64391799999999</v>
      </c>
      <c r="G1356">
        <v>7.1378349999999999</v>
      </c>
    </row>
    <row r="1357" spans="1:9" x14ac:dyDescent="0.25">
      <c r="A1357">
        <v>1356</v>
      </c>
      <c r="D1357">
        <v>227.736752</v>
      </c>
      <c r="E1357">
        <v>8.6239690000000007</v>
      </c>
      <c r="F1357">
        <v>238.643452</v>
      </c>
      <c r="G1357">
        <v>7.1237110000000001</v>
      </c>
    </row>
    <row r="1358" spans="1:9" x14ac:dyDescent="0.25">
      <c r="A1358">
        <v>1357</v>
      </c>
      <c r="D1358">
        <v>227.75087600000001</v>
      </c>
      <c r="E1358">
        <v>8.6658760000000008</v>
      </c>
      <c r="F1358">
        <v>238.625462</v>
      </c>
      <c r="G1358">
        <v>7.1647930000000004</v>
      </c>
    </row>
    <row r="1359" spans="1:9" x14ac:dyDescent="0.25">
      <c r="A1359">
        <v>1358</v>
      </c>
      <c r="D1359">
        <v>227.76350500000001</v>
      </c>
      <c r="E1359">
        <v>8.6310310000000001</v>
      </c>
      <c r="F1359">
        <v>238.62876399999999</v>
      </c>
      <c r="G1359">
        <v>7.1957740000000001</v>
      </c>
    </row>
    <row r="1360" spans="1:9" x14ac:dyDescent="0.25">
      <c r="A1360">
        <v>1359</v>
      </c>
      <c r="D1360">
        <v>227.77561800000001</v>
      </c>
      <c r="E1360">
        <v>8.6526800000000001</v>
      </c>
      <c r="F1360">
        <v>238.610207</v>
      </c>
      <c r="G1360">
        <v>7.217886</v>
      </c>
    </row>
    <row r="1361" spans="1:9" x14ac:dyDescent="0.25">
      <c r="A1361">
        <v>1360</v>
      </c>
      <c r="D1361">
        <v>227.87123800000001</v>
      </c>
      <c r="E1361">
        <v>8.6433509999999991</v>
      </c>
      <c r="F1361">
        <v>238.454587</v>
      </c>
      <c r="G1361">
        <v>7.2408770000000002</v>
      </c>
    </row>
    <row r="1362" spans="1:9" x14ac:dyDescent="0.25">
      <c r="A1362">
        <v>1361</v>
      </c>
      <c r="D1362">
        <v>227.79123799999999</v>
      </c>
      <c r="E1362">
        <v>8.6553609999999992</v>
      </c>
      <c r="F1362">
        <v>238.704589</v>
      </c>
      <c r="G1362">
        <v>7.1480410000000001</v>
      </c>
    </row>
    <row r="1363" spans="1:9" x14ac:dyDescent="0.25">
      <c r="A1363">
        <v>1362</v>
      </c>
    </row>
    <row r="1364" spans="1:9" x14ac:dyDescent="0.25">
      <c r="A1364">
        <v>1363</v>
      </c>
      <c r="B1364">
        <v>218.420928</v>
      </c>
      <c r="C1364">
        <v>6.3978869999999999</v>
      </c>
    </row>
    <row r="1365" spans="1:9" x14ac:dyDescent="0.25">
      <c r="A1365">
        <v>1364</v>
      </c>
      <c r="B1365">
        <v>218.374278</v>
      </c>
      <c r="C1365">
        <v>6.46</v>
      </c>
    </row>
    <row r="1366" spans="1:9" x14ac:dyDescent="0.25">
      <c r="A1366">
        <v>1365</v>
      </c>
      <c r="B1366">
        <v>218.42144300000001</v>
      </c>
      <c r="C1366">
        <v>6.3994330000000001</v>
      </c>
    </row>
    <row r="1367" spans="1:9" x14ac:dyDescent="0.25">
      <c r="A1367">
        <v>1366</v>
      </c>
      <c r="B1367">
        <v>218.45082500000001</v>
      </c>
      <c r="C1367">
        <v>6.3917010000000003</v>
      </c>
      <c r="H1367">
        <v>226.008351</v>
      </c>
      <c r="I1367">
        <v>10.008298999999999</v>
      </c>
    </row>
    <row r="1368" spans="1:9" x14ac:dyDescent="0.25">
      <c r="A1368">
        <v>1367</v>
      </c>
      <c r="B1368">
        <v>218.435722</v>
      </c>
      <c r="C1368">
        <v>6.3945879999999997</v>
      </c>
      <c r="H1368">
        <v>226.03665000000001</v>
      </c>
      <c r="I1368">
        <v>9.9906699999999997</v>
      </c>
    </row>
    <row r="1369" spans="1:9" x14ac:dyDescent="0.25">
      <c r="A1369">
        <v>1368</v>
      </c>
      <c r="B1369">
        <v>218.47206199999999</v>
      </c>
      <c r="C1369">
        <v>6.4646910000000002</v>
      </c>
      <c r="H1369">
        <v>226.00180399999999</v>
      </c>
      <c r="I1369">
        <v>9.9943299999999997</v>
      </c>
    </row>
    <row r="1370" spans="1:9" x14ac:dyDescent="0.25">
      <c r="A1370">
        <v>1369</v>
      </c>
      <c r="B1370">
        <v>218.45427899999999</v>
      </c>
      <c r="C1370">
        <v>6.3948450000000001</v>
      </c>
      <c r="H1370">
        <v>226.013814</v>
      </c>
      <c r="I1370">
        <v>9.9457229999999992</v>
      </c>
    </row>
    <row r="1371" spans="1:9" x14ac:dyDescent="0.25">
      <c r="A1371">
        <v>1370</v>
      </c>
      <c r="B1371">
        <v>218.431185</v>
      </c>
      <c r="C1371">
        <v>6.450412</v>
      </c>
      <c r="H1371">
        <v>226.034897</v>
      </c>
      <c r="I1371">
        <v>9.9782989999999998</v>
      </c>
    </row>
    <row r="1372" spans="1:9" x14ac:dyDescent="0.25">
      <c r="A1372">
        <v>1371</v>
      </c>
      <c r="B1372">
        <v>218.51623699999999</v>
      </c>
      <c r="C1372">
        <v>6.4684020000000002</v>
      </c>
      <c r="H1372">
        <v>225.993866</v>
      </c>
      <c r="I1372">
        <v>9.9438659999999999</v>
      </c>
    </row>
    <row r="1373" spans="1:9" x14ac:dyDescent="0.25">
      <c r="A1373">
        <v>1372</v>
      </c>
      <c r="B1373">
        <v>218.50567000000001</v>
      </c>
      <c r="C1373">
        <v>6.4741239999999998</v>
      </c>
      <c r="H1373">
        <v>225.99309299999999</v>
      </c>
      <c r="I1373">
        <v>9.9606180000000002</v>
      </c>
    </row>
    <row r="1374" spans="1:9" x14ac:dyDescent="0.25">
      <c r="A1374">
        <v>1373</v>
      </c>
      <c r="B1374">
        <v>218.474279</v>
      </c>
      <c r="C1374">
        <v>6.4155670000000002</v>
      </c>
      <c r="H1374">
        <v>226.05309399999999</v>
      </c>
      <c r="I1374">
        <v>9.9625249999999994</v>
      </c>
    </row>
    <row r="1375" spans="1:9" x14ac:dyDescent="0.25">
      <c r="A1375">
        <v>1374</v>
      </c>
      <c r="B1375">
        <v>218.66154699999998</v>
      </c>
      <c r="C1375">
        <v>6.3747420000000004</v>
      </c>
      <c r="H1375">
        <v>226.051391</v>
      </c>
      <c r="I1375">
        <v>9.9689689999999995</v>
      </c>
    </row>
    <row r="1376" spans="1:9" x14ac:dyDescent="0.25">
      <c r="A1376">
        <v>1375</v>
      </c>
      <c r="B1376">
        <v>218.420928</v>
      </c>
      <c r="C1376">
        <v>6.3978869999999999</v>
      </c>
      <c r="H1376">
        <v>226.03360799999999</v>
      </c>
      <c r="I1376">
        <v>10.017576999999999</v>
      </c>
    </row>
    <row r="1377" spans="1:9" x14ac:dyDescent="0.25">
      <c r="A1377">
        <v>1376</v>
      </c>
      <c r="H1377">
        <v>226.15484599999999</v>
      </c>
      <c r="I1377">
        <v>10.043454000000001</v>
      </c>
    </row>
    <row r="1378" spans="1:9" x14ac:dyDescent="0.25">
      <c r="A1378">
        <v>1377</v>
      </c>
      <c r="H1378">
        <v>226.008351</v>
      </c>
      <c r="I1378">
        <v>10.008298999999999</v>
      </c>
    </row>
    <row r="1379" spans="1:9" x14ac:dyDescent="0.25">
      <c r="A1379">
        <v>1378</v>
      </c>
      <c r="F1379">
        <v>217.424691</v>
      </c>
      <c r="G1379">
        <v>5.9036600000000004</v>
      </c>
    </row>
    <row r="1380" spans="1:9" x14ac:dyDescent="0.25">
      <c r="A1380">
        <v>1379</v>
      </c>
      <c r="F1380">
        <v>217.367062</v>
      </c>
      <c r="G1380">
        <v>5.8669070000000003</v>
      </c>
    </row>
    <row r="1381" spans="1:9" x14ac:dyDescent="0.25">
      <c r="A1381">
        <v>1380</v>
      </c>
      <c r="F1381">
        <v>217.406443</v>
      </c>
      <c r="G1381">
        <v>5.8659280000000003</v>
      </c>
    </row>
    <row r="1382" spans="1:9" x14ac:dyDescent="0.25">
      <c r="A1382">
        <v>1381</v>
      </c>
      <c r="D1382">
        <v>205.582831</v>
      </c>
      <c r="E1382">
        <v>6.997268</v>
      </c>
      <c r="F1382">
        <v>217.40025700000001</v>
      </c>
      <c r="G1382">
        <v>5.8709800000000003</v>
      </c>
    </row>
    <row r="1383" spans="1:9" x14ac:dyDescent="0.25">
      <c r="A1383">
        <v>1382</v>
      </c>
      <c r="D1383">
        <v>205.59968800000001</v>
      </c>
      <c r="E1383">
        <v>6.9802059999999999</v>
      </c>
      <c r="F1383">
        <v>217.37092799999999</v>
      </c>
      <c r="G1383">
        <v>5.8699479999999999</v>
      </c>
    </row>
    <row r="1384" spans="1:9" x14ac:dyDescent="0.25">
      <c r="A1384">
        <v>1383</v>
      </c>
      <c r="D1384">
        <v>205.59953200000001</v>
      </c>
      <c r="E1384">
        <v>7.0123709999999999</v>
      </c>
      <c r="F1384">
        <v>217.39170100000001</v>
      </c>
      <c r="G1384">
        <v>5.8856700000000002</v>
      </c>
    </row>
    <row r="1385" spans="1:9" x14ac:dyDescent="0.25">
      <c r="A1385">
        <v>1384</v>
      </c>
      <c r="D1385">
        <v>205.59685400000001</v>
      </c>
      <c r="E1385">
        <v>7.0115980000000002</v>
      </c>
      <c r="F1385">
        <v>217.37866</v>
      </c>
      <c r="G1385">
        <v>5.9067530000000001</v>
      </c>
    </row>
    <row r="1386" spans="1:9" x14ac:dyDescent="0.25">
      <c r="A1386">
        <v>1385</v>
      </c>
      <c r="D1386">
        <v>205.57164599999999</v>
      </c>
      <c r="E1386">
        <v>7.0335049999999999</v>
      </c>
      <c r="F1386">
        <v>217.36340200000001</v>
      </c>
      <c r="G1386">
        <v>5.9195880000000001</v>
      </c>
    </row>
    <row r="1387" spans="1:9" x14ac:dyDescent="0.25">
      <c r="A1387">
        <v>1386</v>
      </c>
      <c r="D1387">
        <v>205.580569</v>
      </c>
      <c r="E1387">
        <v>7.0335570000000001</v>
      </c>
      <c r="F1387">
        <v>217.372938</v>
      </c>
      <c r="G1387">
        <v>5.9364429999999997</v>
      </c>
    </row>
    <row r="1388" spans="1:9" x14ac:dyDescent="0.25">
      <c r="A1388">
        <v>1387</v>
      </c>
      <c r="D1388">
        <v>205.56267800000001</v>
      </c>
      <c r="E1388">
        <v>7.0200509999999996</v>
      </c>
      <c r="F1388">
        <v>217.38572099999999</v>
      </c>
      <c r="G1388">
        <v>5.8916490000000001</v>
      </c>
    </row>
    <row r="1389" spans="1:9" x14ac:dyDescent="0.25">
      <c r="A1389">
        <v>1388</v>
      </c>
      <c r="D1389">
        <v>205.61963500000002</v>
      </c>
      <c r="E1389">
        <v>7.0145359999999997</v>
      </c>
      <c r="F1389">
        <v>217.40664899999999</v>
      </c>
      <c r="G1389">
        <v>5.8587629999999997</v>
      </c>
    </row>
    <row r="1390" spans="1:9" x14ac:dyDescent="0.25">
      <c r="A1390">
        <v>1389</v>
      </c>
      <c r="D1390">
        <v>205.63376099999999</v>
      </c>
      <c r="E1390">
        <v>7.0437630000000002</v>
      </c>
      <c r="F1390">
        <v>217.424691</v>
      </c>
      <c r="G1390">
        <v>5.9036600000000004</v>
      </c>
    </row>
    <row r="1391" spans="1:9" x14ac:dyDescent="0.25">
      <c r="A1391">
        <v>1390</v>
      </c>
      <c r="D1391">
        <v>205.65984600000002</v>
      </c>
      <c r="E1391">
        <v>7.0476809999999999</v>
      </c>
    </row>
    <row r="1392" spans="1:9" x14ac:dyDescent="0.25">
      <c r="A1392">
        <v>1391</v>
      </c>
      <c r="D1392">
        <v>205.662058</v>
      </c>
      <c r="E1392">
        <v>7.0920110000000003</v>
      </c>
    </row>
    <row r="1393" spans="1:9" x14ac:dyDescent="0.25">
      <c r="A1393">
        <v>1392</v>
      </c>
      <c r="D1393">
        <v>205.56634</v>
      </c>
      <c r="E1393">
        <v>7.020257</v>
      </c>
    </row>
    <row r="1394" spans="1:9" x14ac:dyDescent="0.25">
      <c r="A1394">
        <v>1393</v>
      </c>
      <c r="D1394">
        <v>205.582831</v>
      </c>
      <c r="E1394">
        <v>6.997268</v>
      </c>
    </row>
    <row r="1395" spans="1:9" x14ac:dyDescent="0.25">
      <c r="A1395">
        <v>1394</v>
      </c>
      <c r="B1395">
        <v>196.28036</v>
      </c>
      <c r="C1395">
        <v>5.5364430000000002</v>
      </c>
    </row>
    <row r="1396" spans="1:9" x14ac:dyDescent="0.25">
      <c r="A1396">
        <v>1395</v>
      </c>
      <c r="B1396">
        <v>196.348761</v>
      </c>
      <c r="C1396">
        <v>5.4856189999999998</v>
      </c>
    </row>
    <row r="1397" spans="1:9" x14ac:dyDescent="0.25">
      <c r="A1397">
        <v>1396</v>
      </c>
      <c r="B1397">
        <v>196.34061700000001</v>
      </c>
      <c r="C1397">
        <v>5.4952579999999998</v>
      </c>
    </row>
    <row r="1398" spans="1:9" x14ac:dyDescent="0.25">
      <c r="A1398">
        <v>1397</v>
      </c>
      <c r="B1398">
        <v>196.28824500000002</v>
      </c>
      <c r="C1398">
        <v>5.556546</v>
      </c>
      <c r="H1398">
        <v>203.67907199999999</v>
      </c>
      <c r="I1398">
        <v>9.0239170000000009</v>
      </c>
    </row>
    <row r="1399" spans="1:9" x14ac:dyDescent="0.25">
      <c r="A1399">
        <v>1398</v>
      </c>
      <c r="B1399">
        <v>196.28711200000001</v>
      </c>
      <c r="C1399">
        <v>5.5360310000000004</v>
      </c>
      <c r="H1399">
        <v>203.61525599999999</v>
      </c>
      <c r="I1399">
        <v>9.0096399999999992</v>
      </c>
    </row>
    <row r="1400" spans="1:9" x14ac:dyDescent="0.25">
      <c r="A1400">
        <v>1399</v>
      </c>
      <c r="B1400">
        <v>196.30474000000001</v>
      </c>
      <c r="C1400">
        <v>5.524794</v>
      </c>
      <c r="H1400">
        <v>203.658557</v>
      </c>
      <c r="I1400">
        <v>8.9991240000000001</v>
      </c>
    </row>
    <row r="1401" spans="1:9" x14ac:dyDescent="0.25">
      <c r="A1401">
        <v>1400</v>
      </c>
      <c r="B1401">
        <v>196.31015300000001</v>
      </c>
      <c r="C1401">
        <v>5.5050520000000001</v>
      </c>
      <c r="H1401">
        <v>203.63984500000001</v>
      </c>
      <c r="I1401">
        <v>9.0111860000000004</v>
      </c>
    </row>
    <row r="1402" spans="1:9" x14ac:dyDescent="0.25">
      <c r="A1402">
        <v>1401</v>
      </c>
      <c r="B1402">
        <v>196.32778400000001</v>
      </c>
      <c r="C1402">
        <v>5.4887110000000003</v>
      </c>
      <c r="H1402">
        <v>203.63097999999999</v>
      </c>
      <c r="I1402">
        <v>9.0123200000000008</v>
      </c>
    </row>
    <row r="1403" spans="1:9" x14ac:dyDescent="0.25">
      <c r="A1403">
        <v>1402</v>
      </c>
      <c r="B1403">
        <v>196.342421</v>
      </c>
      <c r="C1403">
        <v>5.4908770000000002</v>
      </c>
      <c r="H1403">
        <v>203.635516</v>
      </c>
      <c r="I1403">
        <v>9.0492270000000001</v>
      </c>
    </row>
    <row r="1404" spans="1:9" x14ac:dyDescent="0.25">
      <c r="A1404">
        <v>1403</v>
      </c>
      <c r="B1404">
        <v>196.291079</v>
      </c>
      <c r="C1404">
        <v>5.4756179999999999</v>
      </c>
      <c r="H1404">
        <v>203.63448199999999</v>
      </c>
      <c r="I1404">
        <v>9.0536600000000007</v>
      </c>
    </row>
    <row r="1405" spans="1:9" x14ac:dyDescent="0.25">
      <c r="A1405">
        <v>1404</v>
      </c>
      <c r="B1405">
        <v>196.28036</v>
      </c>
      <c r="C1405">
        <v>5.5364430000000002</v>
      </c>
      <c r="H1405">
        <v>203.654223</v>
      </c>
      <c r="I1405">
        <v>9.0570620000000002</v>
      </c>
    </row>
    <row r="1406" spans="1:9" x14ac:dyDescent="0.25">
      <c r="A1406">
        <v>1405</v>
      </c>
      <c r="H1406">
        <v>203.66195500000001</v>
      </c>
      <c r="I1406">
        <v>9.0287629999999996</v>
      </c>
    </row>
    <row r="1407" spans="1:9" x14ac:dyDescent="0.25">
      <c r="A1407">
        <v>1406</v>
      </c>
      <c r="H1407">
        <v>203.66670099999999</v>
      </c>
      <c r="I1407">
        <v>9.0164439999999999</v>
      </c>
    </row>
    <row r="1408" spans="1:9" x14ac:dyDescent="0.25">
      <c r="A1408">
        <v>1407</v>
      </c>
      <c r="H1408">
        <v>203.65757600000001</v>
      </c>
      <c r="I1408">
        <v>9.0239170000000009</v>
      </c>
    </row>
    <row r="1409" spans="1:9" x14ac:dyDescent="0.25">
      <c r="A1409">
        <v>1408</v>
      </c>
      <c r="F1409">
        <v>194.45308900000001</v>
      </c>
      <c r="G1409">
        <v>4.9325260000000002</v>
      </c>
      <c r="H1409">
        <v>203.65757600000001</v>
      </c>
      <c r="I1409">
        <v>9.0239170000000009</v>
      </c>
    </row>
    <row r="1410" spans="1:9" x14ac:dyDescent="0.25">
      <c r="A1410">
        <v>1409</v>
      </c>
      <c r="F1410">
        <v>194.44592499999999</v>
      </c>
      <c r="G1410">
        <v>4.9169590000000003</v>
      </c>
    </row>
    <row r="1411" spans="1:9" x14ac:dyDescent="0.25">
      <c r="A1411">
        <v>1410</v>
      </c>
      <c r="D1411">
        <v>180.65344899999999</v>
      </c>
      <c r="E1411">
        <v>6.9797419999999999</v>
      </c>
      <c r="F1411">
        <v>194.49221699999998</v>
      </c>
      <c r="G1411">
        <v>4.9161859999999997</v>
      </c>
    </row>
    <row r="1412" spans="1:9" x14ac:dyDescent="0.25">
      <c r="A1412">
        <v>1411</v>
      </c>
      <c r="D1412">
        <v>180.62788599999999</v>
      </c>
      <c r="E1412">
        <v>7.0238659999999999</v>
      </c>
      <c r="F1412">
        <v>194.45087699999999</v>
      </c>
      <c r="G1412">
        <v>4.8946909999999999</v>
      </c>
    </row>
    <row r="1413" spans="1:9" x14ac:dyDescent="0.25">
      <c r="A1413">
        <v>1412</v>
      </c>
      <c r="D1413">
        <v>180.642886</v>
      </c>
      <c r="E1413">
        <v>7.0014430000000001</v>
      </c>
      <c r="F1413">
        <v>194.433348</v>
      </c>
      <c r="G1413">
        <v>4.868093</v>
      </c>
    </row>
    <row r="1414" spans="1:9" x14ac:dyDescent="0.25">
      <c r="A1414">
        <v>1413</v>
      </c>
      <c r="D1414">
        <v>180.631495</v>
      </c>
      <c r="E1414">
        <v>7.0186599999999997</v>
      </c>
      <c r="F1414">
        <v>194.43592699999999</v>
      </c>
      <c r="G1414">
        <v>4.8662890000000001</v>
      </c>
    </row>
    <row r="1415" spans="1:9" x14ac:dyDescent="0.25">
      <c r="A1415">
        <v>1414</v>
      </c>
      <c r="D1415">
        <v>180.64670100000001</v>
      </c>
      <c r="E1415">
        <v>7.0173199999999998</v>
      </c>
      <c r="F1415">
        <v>194.47371200000001</v>
      </c>
      <c r="G1415">
        <v>4.9134539999999998</v>
      </c>
    </row>
    <row r="1416" spans="1:9" x14ac:dyDescent="0.25">
      <c r="A1416">
        <v>1415</v>
      </c>
      <c r="D1416">
        <v>180.67721399999999</v>
      </c>
      <c r="E1416">
        <v>7.0115470000000002</v>
      </c>
      <c r="F1416">
        <v>194.44252299999999</v>
      </c>
      <c r="G1416">
        <v>4.8852060000000002</v>
      </c>
    </row>
    <row r="1417" spans="1:9" x14ac:dyDescent="0.25">
      <c r="A1417">
        <v>1416</v>
      </c>
      <c r="D1417">
        <v>180.67881299999999</v>
      </c>
      <c r="E1417">
        <v>6.997268</v>
      </c>
      <c r="F1417">
        <v>194.43371100000002</v>
      </c>
      <c r="G1417">
        <v>4.8954120000000003</v>
      </c>
    </row>
    <row r="1418" spans="1:9" x14ac:dyDescent="0.25">
      <c r="A1418">
        <v>1417</v>
      </c>
      <c r="D1418">
        <v>180.65963600000001</v>
      </c>
      <c r="E1418">
        <v>7.0155669999999999</v>
      </c>
      <c r="F1418">
        <v>194.45308900000001</v>
      </c>
      <c r="G1418">
        <v>4.9325260000000002</v>
      </c>
    </row>
    <row r="1419" spans="1:9" x14ac:dyDescent="0.25">
      <c r="A1419">
        <v>1418</v>
      </c>
      <c r="D1419">
        <v>180.66308800000002</v>
      </c>
      <c r="E1419">
        <v>7.0256189999999998</v>
      </c>
    </row>
    <row r="1420" spans="1:9" x14ac:dyDescent="0.25">
      <c r="A1420">
        <v>1419</v>
      </c>
      <c r="D1420">
        <v>180.64979</v>
      </c>
      <c r="E1420">
        <v>7.0368050000000002</v>
      </c>
    </row>
    <row r="1421" spans="1:9" x14ac:dyDescent="0.25">
      <c r="A1421">
        <v>1420</v>
      </c>
      <c r="B1421">
        <v>172.74082099999998</v>
      </c>
      <c r="C1421">
        <v>4.8907220000000002</v>
      </c>
      <c r="D1421">
        <v>180.64695599999999</v>
      </c>
      <c r="E1421">
        <v>6.9930409999999998</v>
      </c>
    </row>
    <row r="1422" spans="1:9" x14ac:dyDescent="0.25">
      <c r="A1422">
        <v>1421</v>
      </c>
      <c r="B1422">
        <v>172.71871099999998</v>
      </c>
      <c r="C1422">
        <v>4.9167529999999999</v>
      </c>
      <c r="D1422">
        <v>180.64046300000001</v>
      </c>
      <c r="E1422">
        <v>7.0342269999999996</v>
      </c>
    </row>
    <row r="1423" spans="1:9" x14ac:dyDescent="0.25">
      <c r="A1423">
        <v>1422</v>
      </c>
      <c r="B1423">
        <v>172.720101</v>
      </c>
      <c r="C1423">
        <v>4.9147939999999997</v>
      </c>
      <c r="D1423">
        <v>180.65344899999999</v>
      </c>
      <c r="E1423">
        <v>6.9797419999999999</v>
      </c>
    </row>
    <row r="1424" spans="1:9" x14ac:dyDescent="0.25">
      <c r="A1424">
        <v>1423</v>
      </c>
      <c r="B1424">
        <v>172.766852</v>
      </c>
      <c r="C1424">
        <v>4.9173200000000001</v>
      </c>
    </row>
    <row r="1425" spans="1:9" x14ac:dyDescent="0.25">
      <c r="A1425">
        <v>1424</v>
      </c>
      <c r="B1425">
        <v>172.745204</v>
      </c>
      <c r="C1425">
        <v>4.9088659999999997</v>
      </c>
    </row>
    <row r="1426" spans="1:9" x14ac:dyDescent="0.25">
      <c r="A1426">
        <v>1425</v>
      </c>
      <c r="B1426">
        <v>172.75262499999999</v>
      </c>
      <c r="C1426">
        <v>4.9271140000000004</v>
      </c>
    </row>
    <row r="1427" spans="1:9" x14ac:dyDescent="0.25">
      <c r="A1427">
        <v>1426</v>
      </c>
      <c r="B1427">
        <v>172.749482</v>
      </c>
      <c r="C1427">
        <v>4.9377839999999997</v>
      </c>
    </row>
    <row r="1428" spans="1:9" x14ac:dyDescent="0.25">
      <c r="A1428">
        <v>1427</v>
      </c>
      <c r="B1428">
        <v>172.73741999999999</v>
      </c>
      <c r="C1428">
        <v>4.9391749999999996</v>
      </c>
    </row>
    <row r="1429" spans="1:9" x14ac:dyDescent="0.25">
      <c r="A1429">
        <v>1428</v>
      </c>
      <c r="B1429">
        <v>172.737008</v>
      </c>
      <c r="C1429">
        <v>4.9518040000000001</v>
      </c>
      <c r="H1429">
        <v>175.487368</v>
      </c>
      <c r="I1429">
        <v>8.6086600000000004</v>
      </c>
    </row>
    <row r="1430" spans="1:9" x14ac:dyDescent="0.25">
      <c r="A1430">
        <v>1429</v>
      </c>
      <c r="B1430">
        <v>172.722161</v>
      </c>
      <c r="C1430">
        <v>4.9873710000000004</v>
      </c>
      <c r="H1430">
        <v>175.44262800000001</v>
      </c>
      <c r="I1430">
        <v>8.5763920000000002</v>
      </c>
    </row>
    <row r="1431" spans="1:9" x14ac:dyDescent="0.25">
      <c r="A1431">
        <v>1430</v>
      </c>
      <c r="B1431">
        <v>172.74082099999998</v>
      </c>
      <c r="C1431">
        <v>4.8907220000000002</v>
      </c>
      <c r="H1431">
        <v>175.44154399999999</v>
      </c>
      <c r="I1431">
        <v>8.5787119999999994</v>
      </c>
    </row>
    <row r="1432" spans="1:9" x14ac:dyDescent="0.25">
      <c r="A1432">
        <v>1431</v>
      </c>
      <c r="B1432">
        <v>172.74082099999998</v>
      </c>
      <c r="C1432">
        <v>4.8907220000000002</v>
      </c>
      <c r="F1432">
        <v>172.32891499999999</v>
      </c>
      <c r="G1432">
        <v>4.0728859999999996</v>
      </c>
      <c r="H1432">
        <v>175.40144000000001</v>
      </c>
      <c r="I1432">
        <v>8.5932469999999999</v>
      </c>
    </row>
    <row r="1433" spans="1:9" x14ac:dyDescent="0.25">
      <c r="A1433">
        <v>1432</v>
      </c>
      <c r="F1433">
        <v>172.34994599999999</v>
      </c>
      <c r="G1433">
        <v>4.0920100000000001</v>
      </c>
      <c r="H1433">
        <v>175.459586</v>
      </c>
      <c r="I1433">
        <v>8.6283499999999993</v>
      </c>
    </row>
    <row r="1434" spans="1:9" x14ac:dyDescent="0.25">
      <c r="A1434">
        <v>1433</v>
      </c>
      <c r="F1434">
        <v>172.207627</v>
      </c>
      <c r="G1434">
        <v>4.0397420000000004</v>
      </c>
      <c r="H1434">
        <v>175.46293500000002</v>
      </c>
      <c r="I1434">
        <v>8.6224749999999997</v>
      </c>
    </row>
    <row r="1435" spans="1:9" x14ac:dyDescent="0.25">
      <c r="A1435">
        <v>1434</v>
      </c>
      <c r="F1435">
        <v>172.22896600000001</v>
      </c>
      <c r="G1435">
        <v>4.0892270000000002</v>
      </c>
      <c r="H1435">
        <v>175.46051299999999</v>
      </c>
      <c r="I1435">
        <v>8.6143300000000007</v>
      </c>
    </row>
    <row r="1436" spans="1:9" x14ac:dyDescent="0.25">
      <c r="A1436">
        <v>1435</v>
      </c>
      <c r="F1436">
        <v>172.28922299999999</v>
      </c>
      <c r="G1436">
        <v>4.1119589999999997</v>
      </c>
      <c r="H1436">
        <v>175.45613</v>
      </c>
      <c r="I1436">
        <v>8.6048969999999994</v>
      </c>
    </row>
    <row r="1437" spans="1:9" x14ac:dyDescent="0.25">
      <c r="A1437">
        <v>1436</v>
      </c>
      <c r="F1437">
        <v>172.27845100000002</v>
      </c>
      <c r="G1437">
        <v>4.1362889999999997</v>
      </c>
      <c r="H1437">
        <v>175.41881000000001</v>
      </c>
      <c r="I1437">
        <v>8.6056179999999998</v>
      </c>
    </row>
    <row r="1438" spans="1:9" x14ac:dyDescent="0.25">
      <c r="A1438">
        <v>1437</v>
      </c>
      <c r="F1438">
        <v>172.32226600000001</v>
      </c>
      <c r="G1438">
        <v>4.0938140000000001</v>
      </c>
      <c r="H1438">
        <v>175.487368</v>
      </c>
      <c r="I1438">
        <v>8.6086600000000004</v>
      </c>
    </row>
    <row r="1439" spans="1:9" x14ac:dyDescent="0.25">
      <c r="A1439">
        <v>1438</v>
      </c>
      <c r="F1439">
        <v>172.30747099999999</v>
      </c>
      <c r="G1439">
        <v>4.0508759999999997</v>
      </c>
      <c r="H1439">
        <v>175.487368</v>
      </c>
      <c r="I1439">
        <v>8.6086600000000004</v>
      </c>
    </row>
    <row r="1440" spans="1:9" x14ac:dyDescent="0.25">
      <c r="A1440">
        <v>1439</v>
      </c>
      <c r="D1440">
        <v>158.25515100000001</v>
      </c>
      <c r="E1440">
        <v>7.0944330000000004</v>
      </c>
      <c r="F1440">
        <v>172.30071900000002</v>
      </c>
      <c r="G1440">
        <v>4.0253100000000002</v>
      </c>
      <c r="H1440">
        <v>175.487368</v>
      </c>
      <c r="I1440">
        <v>8.6086600000000004</v>
      </c>
    </row>
    <row r="1441" spans="1:9" x14ac:dyDescent="0.25">
      <c r="A1441">
        <v>1440</v>
      </c>
      <c r="D1441">
        <v>158.18453399999999</v>
      </c>
      <c r="E1441">
        <v>7.0151539999999999</v>
      </c>
      <c r="F1441">
        <v>172.32891499999999</v>
      </c>
      <c r="G1441">
        <v>4.0728859999999996</v>
      </c>
    </row>
    <row r="1442" spans="1:9" x14ac:dyDescent="0.25">
      <c r="A1442">
        <v>1441</v>
      </c>
      <c r="D1442">
        <v>158.214688</v>
      </c>
      <c r="E1442">
        <v>7.0264430000000004</v>
      </c>
      <c r="F1442">
        <v>172.32891499999999</v>
      </c>
      <c r="G1442">
        <v>4.0728859999999996</v>
      </c>
    </row>
    <row r="1443" spans="1:9" x14ac:dyDescent="0.25">
      <c r="A1443">
        <v>1442</v>
      </c>
      <c r="D1443">
        <v>158.23071899999999</v>
      </c>
      <c r="E1443">
        <v>7.0723200000000004</v>
      </c>
      <c r="F1443">
        <v>172.32891499999999</v>
      </c>
      <c r="G1443">
        <v>4.0728859999999996</v>
      </c>
    </row>
    <row r="1444" spans="1:9" x14ac:dyDescent="0.25">
      <c r="A1444">
        <v>1443</v>
      </c>
      <c r="D1444">
        <v>158.200616</v>
      </c>
      <c r="E1444">
        <v>7.0528870000000001</v>
      </c>
    </row>
    <row r="1445" spans="1:9" x14ac:dyDescent="0.25">
      <c r="A1445">
        <v>1444</v>
      </c>
      <c r="D1445">
        <v>158.19489300000001</v>
      </c>
      <c r="E1445">
        <v>7.0896910000000002</v>
      </c>
    </row>
    <row r="1446" spans="1:9" x14ac:dyDescent="0.25">
      <c r="A1446">
        <v>1445</v>
      </c>
      <c r="D1446">
        <v>158.24329599999999</v>
      </c>
      <c r="E1446">
        <v>7.078557</v>
      </c>
    </row>
    <row r="1447" spans="1:9" x14ac:dyDescent="0.25">
      <c r="A1447">
        <v>1446</v>
      </c>
      <c r="D1447">
        <v>158.23912100000001</v>
      </c>
      <c r="E1447">
        <v>7.083196</v>
      </c>
    </row>
    <row r="1448" spans="1:9" x14ac:dyDescent="0.25">
      <c r="A1448">
        <v>1447</v>
      </c>
      <c r="B1448">
        <v>153.720358</v>
      </c>
      <c r="C1448">
        <v>5.3458759999999996</v>
      </c>
      <c r="D1448">
        <v>158.211286</v>
      </c>
      <c r="E1448">
        <v>7.0710829999999998</v>
      </c>
    </row>
    <row r="1449" spans="1:9" x14ac:dyDescent="0.25">
      <c r="A1449">
        <v>1448</v>
      </c>
      <c r="B1449">
        <v>153.66334799999998</v>
      </c>
      <c r="C1449">
        <v>5.389742</v>
      </c>
      <c r="D1449">
        <v>158.19087400000001</v>
      </c>
      <c r="E1449">
        <v>7.0447420000000003</v>
      </c>
    </row>
    <row r="1450" spans="1:9" x14ac:dyDescent="0.25">
      <c r="A1450">
        <v>1449</v>
      </c>
      <c r="B1450">
        <v>153.658038</v>
      </c>
      <c r="C1450">
        <v>5.3658250000000001</v>
      </c>
      <c r="D1450">
        <v>158.185203</v>
      </c>
      <c r="E1450">
        <v>7.046856</v>
      </c>
    </row>
    <row r="1451" spans="1:9" x14ac:dyDescent="0.25">
      <c r="A1451">
        <v>1450</v>
      </c>
      <c r="B1451">
        <v>153.646905</v>
      </c>
      <c r="C1451">
        <v>5.3915470000000001</v>
      </c>
      <c r="D1451">
        <v>158.25515100000001</v>
      </c>
      <c r="E1451">
        <v>7.0944330000000004</v>
      </c>
    </row>
    <row r="1452" spans="1:9" x14ac:dyDescent="0.25">
      <c r="A1452">
        <v>1451</v>
      </c>
      <c r="B1452">
        <v>153.68829600000001</v>
      </c>
      <c r="C1452">
        <v>5.4253090000000004</v>
      </c>
    </row>
    <row r="1453" spans="1:9" x14ac:dyDescent="0.25">
      <c r="A1453">
        <v>1452</v>
      </c>
      <c r="B1453">
        <v>153.740306</v>
      </c>
      <c r="C1453">
        <v>5.413557</v>
      </c>
    </row>
    <row r="1454" spans="1:9" x14ac:dyDescent="0.25">
      <c r="A1454">
        <v>1453</v>
      </c>
      <c r="B1454">
        <v>153.68767800000001</v>
      </c>
      <c r="C1454">
        <v>5.3539180000000002</v>
      </c>
    </row>
    <row r="1455" spans="1:9" x14ac:dyDescent="0.25">
      <c r="A1455">
        <v>1454</v>
      </c>
      <c r="B1455">
        <v>153.656904</v>
      </c>
      <c r="C1455">
        <v>5.3603610000000002</v>
      </c>
    </row>
    <row r="1456" spans="1:9" x14ac:dyDescent="0.25">
      <c r="A1456">
        <v>1455</v>
      </c>
      <c r="B1456">
        <v>153.56515200000001</v>
      </c>
      <c r="C1456">
        <v>5.4396909999999998</v>
      </c>
      <c r="H1456">
        <v>154.77767699999998</v>
      </c>
      <c r="I1456">
        <v>8.7078869999999995</v>
      </c>
    </row>
    <row r="1457" spans="1:9" x14ac:dyDescent="0.25">
      <c r="A1457">
        <v>1456</v>
      </c>
      <c r="B1457">
        <v>153.720358</v>
      </c>
      <c r="C1457">
        <v>5.3458759999999996</v>
      </c>
      <c r="H1457">
        <v>154.67685299999999</v>
      </c>
      <c r="I1457">
        <v>8.6101550000000007</v>
      </c>
    </row>
    <row r="1458" spans="1:9" x14ac:dyDescent="0.25">
      <c r="A1458">
        <v>1457</v>
      </c>
      <c r="F1458">
        <v>153.669533</v>
      </c>
      <c r="G1458">
        <v>4.6136080000000002</v>
      </c>
      <c r="H1458">
        <v>154.75283200000001</v>
      </c>
      <c r="I1458">
        <v>8.6547940000000008</v>
      </c>
    </row>
    <row r="1459" spans="1:9" x14ac:dyDescent="0.25">
      <c r="A1459">
        <v>1458</v>
      </c>
      <c r="F1459">
        <v>153.66381100000001</v>
      </c>
      <c r="G1459">
        <v>4.6004120000000004</v>
      </c>
      <c r="H1459">
        <v>154.74303900000001</v>
      </c>
      <c r="I1459">
        <v>8.7160309999999992</v>
      </c>
    </row>
    <row r="1460" spans="1:9" x14ac:dyDescent="0.25">
      <c r="A1460">
        <v>1459</v>
      </c>
      <c r="F1460">
        <v>153.65133700000001</v>
      </c>
      <c r="G1460">
        <v>4.5730409999999999</v>
      </c>
      <c r="H1460">
        <v>154.729018</v>
      </c>
      <c r="I1460">
        <v>8.6814429999999998</v>
      </c>
    </row>
    <row r="1461" spans="1:9" x14ac:dyDescent="0.25">
      <c r="A1461">
        <v>1460</v>
      </c>
      <c r="F1461">
        <v>153.61927500000002</v>
      </c>
      <c r="G1461">
        <v>4.5937109999999999</v>
      </c>
      <c r="H1461">
        <v>154.692317</v>
      </c>
      <c r="I1461">
        <v>8.7207220000000003</v>
      </c>
    </row>
    <row r="1462" spans="1:9" x14ac:dyDescent="0.25">
      <c r="A1462">
        <v>1461</v>
      </c>
      <c r="F1462">
        <v>153.67556400000001</v>
      </c>
      <c r="G1462">
        <v>4.597372</v>
      </c>
      <c r="H1462">
        <v>154.70211</v>
      </c>
      <c r="I1462">
        <v>8.7477839999999993</v>
      </c>
    </row>
    <row r="1463" spans="1:9" x14ac:dyDescent="0.25">
      <c r="A1463">
        <v>1462</v>
      </c>
      <c r="F1463">
        <v>153.70865700000002</v>
      </c>
      <c r="G1463">
        <v>4.6492779999999998</v>
      </c>
      <c r="H1463">
        <v>154.714224</v>
      </c>
      <c r="I1463">
        <v>8.7636590000000005</v>
      </c>
    </row>
    <row r="1464" spans="1:9" x14ac:dyDescent="0.25">
      <c r="A1464">
        <v>1463</v>
      </c>
      <c r="F1464">
        <v>153.70561599999999</v>
      </c>
      <c r="G1464">
        <v>4.7012890000000001</v>
      </c>
      <c r="H1464">
        <v>154.77767699999998</v>
      </c>
      <c r="I1464">
        <v>8.7078869999999995</v>
      </c>
    </row>
    <row r="1465" spans="1:9" x14ac:dyDescent="0.25">
      <c r="A1465">
        <v>1464</v>
      </c>
      <c r="D1465">
        <v>131.71734600000002</v>
      </c>
      <c r="E1465">
        <v>6.8032649999999997</v>
      </c>
      <c r="F1465">
        <v>153.652265</v>
      </c>
      <c r="G1465">
        <v>4.7144849999999998</v>
      </c>
      <c r="H1465">
        <v>154.77767699999998</v>
      </c>
      <c r="I1465">
        <v>8.7078869999999995</v>
      </c>
    </row>
    <row r="1466" spans="1:9" x14ac:dyDescent="0.25">
      <c r="A1466">
        <v>1465</v>
      </c>
      <c r="D1466">
        <v>131.74276</v>
      </c>
      <c r="E1466">
        <v>6.7059189999999997</v>
      </c>
      <c r="F1466">
        <v>153.75757400000001</v>
      </c>
      <c r="G1466">
        <v>4.7721650000000002</v>
      </c>
      <c r="H1466">
        <v>154.77767699999998</v>
      </c>
      <c r="I1466">
        <v>8.7078869999999995</v>
      </c>
    </row>
    <row r="1467" spans="1:9" x14ac:dyDescent="0.25">
      <c r="A1467">
        <v>1466</v>
      </c>
      <c r="D1467">
        <v>131.688164</v>
      </c>
      <c r="E1467">
        <v>6.725765</v>
      </c>
      <c r="F1467">
        <v>153.77010000000001</v>
      </c>
      <c r="G1467">
        <v>4.6839180000000002</v>
      </c>
    </row>
    <row r="1468" spans="1:9" x14ac:dyDescent="0.25">
      <c r="A1468">
        <v>1467</v>
      </c>
      <c r="D1468">
        <v>131.712097</v>
      </c>
      <c r="E1468">
        <v>6.7597449999999997</v>
      </c>
      <c r="F1468">
        <v>153.669533</v>
      </c>
      <c r="G1468">
        <v>4.6136080000000002</v>
      </c>
    </row>
    <row r="1469" spans="1:9" x14ac:dyDescent="0.25">
      <c r="A1469">
        <v>1468</v>
      </c>
      <c r="D1469">
        <v>131.70240000000001</v>
      </c>
      <c r="E1469">
        <v>6.7767350000000004</v>
      </c>
    </row>
    <row r="1470" spans="1:9" x14ac:dyDescent="0.25">
      <c r="A1470">
        <v>1469</v>
      </c>
      <c r="D1470">
        <v>131.71219600000001</v>
      </c>
      <c r="E1470">
        <v>6.8042350000000003</v>
      </c>
    </row>
    <row r="1471" spans="1:9" x14ac:dyDescent="0.25">
      <c r="A1471">
        <v>1470</v>
      </c>
      <c r="D1471">
        <v>131.73010200000002</v>
      </c>
      <c r="E1471">
        <v>6.7907149999999996</v>
      </c>
    </row>
    <row r="1472" spans="1:9" x14ac:dyDescent="0.25">
      <c r="A1472">
        <v>1471</v>
      </c>
      <c r="D1472">
        <v>131.77928500000002</v>
      </c>
      <c r="E1472">
        <v>6.7658670000000001</v>
      </c>
    </row>
    <row r="1473" spans="1:9" x14ac:dyDescent="0.25">
      <c r="A1473">
        <v>1472</v>
      </c>
      <c r="B1473">
        <v>125.59714500000001</v>
      </c>
      <c r="C1473">
        <v>4.9546939999999999</v>
      </c>
      <c r="D1473">
        <v>131.750561</v>
      </c>
      <c r="E1473">
        <v>6.7485720000000002</v>
      </c>
    </row>
    <row r="1474" spans="1:9" x14ac:dyDescent="0.25">
      <c r="A1474">
        <v>1473</v>
      </c>
      <c r="B1474">
        <v>125.62561400000001</v>
      </c>
      <c r="C1474">
        <v>4.9651529999999999</v>
      </c>
      <c r="D1474">
        <v>131.78582</v>
      </c>
      <c r="E1474">
        <v>6.7515309999999999</v>
      </c>
    </row>
    <row r="1475" spans="1:9" x14ac:dyDescent="0.25">
      <c r="A1475">
        <v>1474</v>
      </c>
      <c r="B1475">
        <v>125.63127500000002</v>
      </c>
      <c r="C1475">
        <v>4.9649999999999999</v>
      </c>
      <c r="D1475">
        <v>131.79857200000001</v>
      </c>
      <c r="E1475">
        <v>6.7526539999999997</v>
      </c>
    </row>
    <row r="1476" spans="1:9" x14ac:dyDescent="0.25">
      <c r="A1476">
        <v>1475</v>
      </c>
      <c r="B1476">
        <v>125.58388100000001</v>
      </c>
      <c r="C1476">
        <v>4.9885719999999996</v>
      </c>
      <c r="D1476">
        <v>131.77372300000002</v>
      </c>
      <c r="E1476">
        <v>6.7513269999999999</v>
      </c>
    </row>
    <row r="1477" spans="1:9" x14ac:dyDescent="0.25">
      <c r="A1477">
        <v>1476</v>
      </c>
      <c r="B1477">
        <v>125.57939100000002</v>
      </c>
      <c r="C1477">
        <v>4.9687250000000001</v>
      </c>
      <c r="D1477">
        <v>131.71734600000002</v>
      </c>
      <c r="E1477">
        <v>6.8032649999999997</v>
      </c>
    </row>
    <row r="1478" spans="1:9" x14ac:dyDescent="0.25">
      <c r="A1478">
        <v>1477</v>
      </c>
      <c r="B1478">
        <v>125.60229900000002</v>
      </c>
      <c r="C1478">
        <v>4.9874489999999998</v>
      </c>
    </row>
    <row r="1479" spans="1:9" x14ac:dyDescent="0.25">
      <c r="A1479">
        <v>1478</v>
      </c>
      <c r="B1479">
        <v>125.61219400000002</v>
      </c>
      <c r="C1479">
        <v>4.9839289999999998</v>
      </c>
    </row>
    <row r="1480" spans="1:9" x14ac:dyDescent="0.25">
      <c r="A1480">
        <v>1479</v>
      </c>
      <c r="B1480">
        <v>125.66311200000001</v>
      </c>
      <c r="C1480">
        <v>4.9244890000000003</v>
      </c>
    </row>
    <row r="1481" spans="1:9" x14ac:dyDescent="0.25">
      <c r="A1481">
        <v>1480</v>
      </c>
      <c r="B1481">
        <v>125.633163</v>
      </c>
      <c r="C1481">
        <v>4.9349999999999996</v>
      </c>
      <c r="H1481">
        <v>128.10010500000001</v>
      </c>
      <c r="I1481">
        <v>8.7494390000000006</v>
      </c>
    </row>
    <row r="1482" spans="1:9" x14ac:dyDescent="0.25">
      <c r="A1482">
        <v>1481</v>
      </c>
      <c r="B1482">
        <v>125.61913700000001</v>
      </c>
      <c r="C1482">
        <v>4.9604590000000002</v>
      </c>
      <c r="H1482">
        <v>128.072857</v>
      </c>
      <c r="I1482">
        <v>8.6571429999999996</v>
      </c>
    </row>
    <row r="1483" spans="1:9" x14ac:dyDescent="0.25">
      <c r="A1483">
        <v>1482</v>
      </c>
      <c r="B1483">
        <v>125.59714500000001</v>
      </c>
      <c r="C1483">
        <v>4.9546939999999999</v>
      </c>
      <c r="H1483">
        <v>128.074951</v>
      </c>
      <c r="I1483">
        <v>8.6788260000000008</v>
      </c>
    </row>
    <row r="1484" spans="1:9" x14ac:dyDescent="0.25">
      <c r="A1484">
        <v>1483</v>
      </c>
      <c r="B1484">
        <v>125.59714500000001</v>
      </c>
      <c r="C1484">
        <v>4.9546939999999999</v>
      </c>
      <c r="F1484">
        <v>125.58781</v>
      </c>
      <c r="G1484">
        <v>4.0156640000000001</v>
      </c>
      <c r="H1484">
        <v>128.093422</v>
      </c>
      <c r="I1484">
        <v>8.7090309999999995</v>
      </c>
    </row>
    <row r="1485" spans="1:9" x14ac:dyDescent="0.25">
      <c r="A1485">
        <v>1484</v>
      </c>
      <c r="F1485">
        <v>125.57739600000001</v>
      </c>
      <c r="G1485">
        <v>4.0707649999999997</v>
      </c>
      <c r="H1485">
        <v>128.069389</v>
      </c>
      <c r="I1485">
        <v>8.7246439999999996</v>
      </c>
    </row>
    <row r="1486" spans="1:9" x14ac:dyDescent="0.25">
      <c r="A1486">
        <v>1485</v>
      </c>
      <c r="F1486">
        <v>125.559589</v>
      </c>
      <c r="G1486">
        <v>4.0713780000000002</v>
      </c>
      <c r="H1486">
        <v>128.05372600000001</v>
      </c>
      <c r="I1486">
        <v>8.7267860000000006</v>
      </c>
    </row>
    <row r="1487" spans="1:9" x14ac:dyDescent="0.25">
      <c r="A1487">
        <v>1486</v>
      </c>
      <c r="F1487">
        <v>125.59000400000001</v>
      </c>
      <c r="G1487">
        <v>4.0417860000000001</v>
      </c>
      <c r="H1487">
        <v>128.050873</v>
      </c>
      <c r="I1487">
        <v>8.7231640000000006</v>
      </c>
    </row>
    <row r="1488" spans="1:9" x14ac:dyDescent="0.25">
      <c r="A1488">
        <v>1487</v>
      </c>
      <c r="F1488">
        <v>125.62158600000001</v>
      </c>
      <c r="G1488">
        <v>4.0367350000000002</v>
      </c>
      <c r="H1488">
        <v>128.06770700000001</v>
      </c>
      <c r="I1488">
        <v>8.7204599999999992</v>
      </c>
    </row>
    <row r="1489" spans="1:9" x14ac:dyDescent="0.25">
      <c r="A1489">
        <v>1488</v>
      </c>
      <c r="F1489">
        <v>125.642093</v>
      </c>
      <c r="G1489">
        <v>4.052092</v>
      </c>
      <c r="H1489">
        <v>128.115768</v>
      </c>
      <c r="I1489">
        <v>8.7349999999999994</v>
      </c>
    </row>
    <row r="1490" spans="1:9" x14ac:dyDescent="0.25">
      <c r="A1490">
        <v>1489</v>
      </c>
      <c r="F1490">
        <v>125.63913700000001</v>
      </c>
      <c r="G1490">
        <v>4.0425000000000004</v>
      </c>
      <c r="H1490">
        <v>128.09061400000002</v>
      </c>
      <c r="I1490">
        <v>8.7301529999999996</v>
      </c>
    </row>
    <row r="1491" spans="1:9" x14ac:dyDescent="0.25">
      <c r="A1491">
        <v>1490</v>
      </c>
      <c r="F1491">
        <v>125.64607600000001</v>
      </c>
      <c r="G1491">
        <v>4.0402560000000003</v>
      </c>
      <c r="H1491">
        <v>128.06291200000001</v>
      </c>
      <c r="I1491">
        <v>8.7268369999999997</v>
      </c>
    </row>
    <row r="1492" spans="1:9" x14ac:dyDescent="0.25">
      <c r="A1492">
        <v>1491</v>
      </c>
      <c r="D1492">
        <v>109.502296</v>
      </c>
      <c r="E1492">
        <v>6.9731129999999997</v>
      </c>
      <c r="F1492">
        <v>125.642448</v>
      </c>
      <c r="G1492">
        <v>4.0496939999999997</v>
      </c>
      <c r="H1492">
        <v>128.048778</v>
      </c>
      <c r="I1492">
        <v>8.7615309999999997</v>
      </c>
    </row>
    <row r="1493" spans="1:9" x14ac:dyDescent="0.25">
      <c r="A1493">
        <v>1492</v>
      </c>
      <c r="D1493">
        <v>109.52949100000001</v>
      </c>
      <c r="E1493">
        <v>6.9268369999999999</v>
      </c>
      <c r="F1493">
        <v>125.65438800000001</v>
      </c>
      <c r="G1493">
        <v>4.0691329999999999</v>
      </c>
      <c r="H1493">
        <v>128.10010500000001</v>
      </c>
      <c r="I1493">
        <v>8.7494390000000006</v>
      </c>
    </row>
    <row r="1494" spans="1:9" x14ac:dyDescent="0.25">
      <c r="A1494">
        <v>1493</v>
      </c>
      <c r="D1494">
        <v>109.50893000000001</v>
      </c>
      <c r="E1494">
        <v>6.9276020000000003</v>
      </c>
      <c r="F1494">
        <v>125.62709000000001</v>
      </c>
      <c r="G1494">
        <v>4.0313270000000001</v>
      </c>
    </row>
    <row r="1495" spans="1:9" x14ac:dyDescent="0.25">
      <c r="A1495">
        <v>1494</v>
      </c>
      <c r="D1495">
        <v>109.522091</v>
      </c>
      <c r="E1495">
        <v>6.9233169999999999</v>
      </c>
      <c r="F1495">
        <v>125.58781</v>
      </c>
      <c r="G1495">
        <v>4.0156640000000001</v>
      </c>
    </row>
    <row r="1496" spans="1:9" x14ac:dyDescent="0.25">
      <c r="A1496">
        <v>1495</v>
      </c>
      <c r="D1496">
        <v>109.51995100000001</v>
      </c>
      <c r="E1496">
        <v>6.9343880000000002</v>
      </c>
      <c r="F1496">
        <v>125.58781</v>
      </c>
      <c r="G1496">
        <v>4.0156640000000001</v>
      </c>
    </row>
    <row r="1497" spans="1:9" x14ac:dyDescent="0.25">
      <c r="A1497">
        <v>1496</v>
      </c>
      <c r="D1497">
        <v>109.51785600000001</v>
      </c>
      <c r="E1497">
        <v>6.9537760000000004</v>
      </c>
    </row>
    <row r="1498" spans="1:9" x14ac:dyDescent="0.25">
      <c r="A1498">
        <v>1497</v>
      </c>
      <c r="D1498">
        <v>109.515411</v>
      </c>
      <c r="E1498">
        <v>6.9525509999999997</v>
      </c>
    </row>
    <row r="1499" spans="1:9" x14ac:dyDescent="0.25">
      <c r="A1499">
        <v>1498</v>
      </c>
      <c r="D1499">
        <v>109.495205</v>
      </c>
      <c r="E1499">
        <v>6.9527039999999998</v>
      </c>
    </row>
    <row r="1500" spans="1:9" x14ac:dyDescent="0.25">
      <c r="A1500">
        <v>1499</v>
      </c>
      <c r="D1500">
        <v>109.49285900000001</v>
      </c>
      <c r="E1500">
        <v>6.9595919999999998</v>
      </c>
    </row>
    <row r="1501" spans="1:9" x14ac:dyDescent="0.25">
      <c r="A1501">
        <v>1500</v>
      </c>
      <c r="B1501">
        <v>102.78495000000001</v>
      </c>
      <c r="C1501">
        <v>5.0018370000000001</v>
      </c>
      <c r="D1501">
        <v>109.52454400000001</v>
      </c>
      <c r="E1501">
        <v>6.9824999999999999</v>
      </c>
    </row>
    <row r="1502" spans="1:9" x14ac:dyDescent="0.25">
      <c r="A1502">
        <v>1501</v>
      </c>
      <c r="B1502">
        <v>102.717602</v>
      </c>
      <c r="C1502">
        <v>5.0003060000000001</v>
      </c>
      <c r="D1502">
        <v>109.50040800000001</v>
      </c>
      <c r="E1502">
        <v>6.9588270000000003</v>
      </c>
    </row>
    <row r="1503" spans="1:9" x14ac:dyDescent="0.25">
      <c r="A1503">
        <v>1502</v>
      </c>
      <c r="B1503">
        <v>102.74337</v>
      </c>
      <c r="C1503">
        <v>4.9982139999999999</v>
      </c>
      <c r="D1503">
        <v>109.47740200000001</v>
      </c>
      <c r="E1503">
        <v>6.9510709999999998</v>
      </c>
    </row>
    <row r="1504" spans="1:9" x14ac:dyDescent="0.25">
      <c r="A1504">
        <v>1503</v>
      </c>
      <c r="B1504">
        <v>102.73086900000001</v>
      </c>
      <c r="C1504">
        <v>5.013827</v>
      </c>
      <c r="D1504">
        <v>109.502296</v>
      </c>
      <c r="E1504">
        <v>6.9731129999999997</v>
      </c>
    </row>
    <row r="1505" spans="1:9" x14ac:dyDescent="0.25">
      <c r="A1505">
        <v>1504</v>
      </c>
      <c r="B1505">
        <v>102.727451</v>
      </c>
      <c r="C1505">
        <v>5.0079589999999996</v>
      </c>
    </row>
    <row r="1506" spans="1:9" x14ac:dyDescent="0.25">
      <c r="A1506">
        <v>1505</v>
      </c>
      <c r="B1506">
        <v>102.734848</v>
      </c>
      <c r="C1506">
        <v>4.9855609999999997</v>
      </c>
    </row>
    <row r="1507" spans="1:9" x14ac:dyDescent="0.25">
      <c r="A1507">
        <v>1506</v>
      </c>
      <c r="B1507">
        <v>102.739338</v>
      </c>
      <c r="C1507">
        <v>4.9683669999999998</v>
      </c>
    </row>
    <row r="1508" spans="1:9" x14ac:dyDescent="0.25">
      <c r="A1508">
        <v>1507</v>
      </c>
      <c r="B1508">
        <v>102.72306</v>
      </c>
      <c r="C1508">
        <v>4.9856119999999997</v>
      </c>
    </row>
    <row r="1509" spans="1:9" x14ac:dyDescent="0.25">
      <c r="A1509">
        <v>1508</v>
      </c>
      <c r="B1509">
        <v>102.65551400000001</v>
      </c>
      <c r="C1509">
        <v>5.0128060000000003</v>
      </c>
      <c r="H1509">
        <v>104.946022</v>
      </c>
      <c r="I1509">
        <v>8.6007650000000009</v>
      </c>
    </row>
    <row r="1510" spans="1:9" x14ac:dyDescent="0.25">
      <c r="A1510">
        <v>1509</v>
      </c>
      <c r="B1510">
        <v>102.670101</v>
      </c>
      <c r="C1510">
        <v>5.0490310000000003</v>
      </c>
      <c r="H1510">
        <v>104.94760500000001</v>
      </c>
      <c r="I1510">
        <v>8.6015309999999996</v>
      </c>
    </row>
    <row r="1511" spans="1:9" x14ac:dyDescent="0.25">
      <c r="A1511">
        <v>1510</v>
      </c>
      <c r="B1511">
        <v>102.78495000000001</v>
      </c>
      <c r="C1511">
        <v>5.0018370000000001</v>
      </c>
      <c r="H1511">
        <v>104.95719500000001</v>
      </c>
      <c r="I1511">
        <v>8.5981120000000004</v>
      </c>
    </row>
    <row r="1512" spans="1:9" x14ac:dyDescent="0.25">
      <c r="A1512">
        <v>1511</v>
      </c>
      <c r="F1512">
        <v>102.244083</v>
      </c>
      <c r="G1512">
        <v>4.0079589999999996</v>
      </c>
      <c r="H1512">
        <v>104.959236</v>
      </c>
      <c r="I1512">
        <v>8.5989789999999999</v>
      </c>
    </row>
    <row r="1513" spans="1:9" x14ac:dyDescent="0.25">
      <c r="A1513">
        <v>1512</v>
      </c>
      <c r="F1513">
        <v>102.23459200000001</v>
      </c>
      <c r="G1513">
        <v>4.0612750000000002</v>
      </c>
      <c r="H1513">
        <v>104.97163400000001</v>
      </c>
      <c r="I1513">
        <v>8.6270919999999993</v>
      </c>
    </row>
    <row r="1514" spans="1:9" x14ac:dyDescent="0.25">
      <c r="A1514">
        <v>1513</v>
      </c>
      <c r="F1514">
        <v>102.24438800000001</v>
      </c>
      <c r="G1514">
        <v>4.0201019999999996</v>
      </c>
      <c r="H1514">
        <v>104.939438</v>
      </c>
      <c r="I1514">
        <v>8.6242350000000005</v>
      </c>
    </row>
    <row r="1515" spans="1:9" x14ac:dyDescent="0.25">
      <c r="A1515">
        <v>1514</v>
      </c>
      <c r="F1515">
        <v>102.245918</v>
      </c>
      <c r="G1515">
        <v>4.0345409999999999</v>
      </c>
      <c r="H1515">
        <v>104.957245</v>
      </c>
      <c r="I1515">
        <v>8.6123480000000008</v>
      </c>
    </row>
    <row r="1516" spans="1:9" x14ac:dyDescent="0.25">
      <c r="A1516">
        <v>1515</v>
      </c>
      <c r="F1516">
        <v>102.25893000000001</v>
      </c>
      <c r="G1516">
        <v>4.0222959999999999</v>
      </c>
      <c r="H1516">
        <v>104.93908300000001</v>
      </c>
      <c r="I1516">
        <v>8.6079600000000003</v>
      </c>
    </row>
    <row r="1517" spans="1:9" x14ac:dyDescent="0.25">
      <c r="A1517">
        <v>1516</v>
      </c>
      <c r="F1517">
        <v>102.28229900000001</v>
      </c>
      <c r="G1517">
        <v>4.0526530000000003</v>
      </c>
      <c r="H1517">
        <v>104.92408400000001</v>
      </c>
      <c r="I1517">
        <v>8.5916329999999999</v>
      </c>
    </row>
    <row r="1518" spans="1:9" x14ac:dyDescent="0.25">
      <c r="A1518">
        <v>1517</v>
      </c>
      <c r="F1518">
        <v>102.25663400000001</v>
      </c>
      <c r="G1518">
        <v>4.0206629999999999</v>
      </c>
      <c r="H1518">
        <v>104.90255300000001</v>
      </c>
      <c r="I1518">
        <v>8.5964790000000004</v>
      </c>
    </row>
    <row r="1519" spans="1:9" x14ac:dyDescent="0.25">
      <c r="A1519">
        <v>1518</v>
      </c>
      <c r="D1519">
        <v>87.869898000000006</v>
      </c>
      <c r="E1519">
        <v>7.597194</v>
      </c>
      <c r="F1519">
        <v>102.26638</v>
      </c>
      <c r="G1519">
        <v>4.0136229999999999</v>
      </c>
      <c r="H1519">
        <v>104.96525600000001</v>
      </c>
      <c r="I1519">
        <v>8.5430100000000007</v>
      </c>
    </row>
    <row r="1520" spans="1:9" x14ac:dyDescent="0.25">
      <c r="A1520">
        <v>1519</v>
      </c>
      <c r="D1520">
        <v>87.837042000000011</v>
      </c>
      <c r="E1520">
        <v>7.5770920000000004</v>
      </c>
      <c r="F1520">
        <v>102.27689000000001</v>
      </c>
      <c r="G1520">
        <v>3.9641839999999999</v>
      </c>
      <c r="H1520">
        <v>104.962551</v>
      </c>
      <c r="I1520">
        <v>8.6227549999999997</v>
      </c>
    </row>
    <row r="1521" spans="1:9" x14ac:dyDescent="0.25">
      <c r="A1521">
        <v>1520</v>
      </c>
      <c r="D1521">
        <v>87.860510000000005</v>
      </c>
      <c r="E1521">
        <v>7.560867</v>
      </c>
      <c r="F1521">
        <v>102.28903200000001</v>
      </c>
      <c r="G1521">
        <v>3.958367</v>
      </c>
      <c r="H1521">
        <v>104.946022</v>
      </c>
      <c r="I1521">
        <v>8.6007650000000009</v>
      </c>
    </row>
    <row r="1522" spans="1:9" x14ac:dyDescent="0.25">
      <c r="A1522">
        <v>1521</v>
      </c>
      <c r="D1522">
        <v>87.806122000000002</v>
      </c>
      <c r="E1522">
        <v>7.5713780000000002</v>
      </c>
      <c r="F1522">
        <v>102.296325</v>
      </c>
      <c r="G1522">
        <v>4.022551</v>
      </c>
    </row>
    <row r="1523" spans="1:9" x14ac:dyDescent="0.25">
      <c r="A1523">
        <v>1522</v>
      </c>
      <c r="D1523">
        <v>87.839235000000002</v>
      </c>
      <c r="E1523">
        <v>7.6100009999999996</v>
      </c>
      <c r="F1523">
        <v>102.244083</v>
      </c>
      <c r="G1523">
        <v>4.0079589999999996</v>
      </c>
    </row>
    <row r="1524" spans="1:9" x14ac:dyDescent="0.25">
      <c r="A1524">
        <v>1523</v>
      </c>
      <c r="D1524">
        <v>87.838419000000002</v>
      </c>
      <c r="E1524">
        <v>7.5562250000000004</v>
      </c>
    </row>
    <row r="1525" spans="1:9" x14ac:dyDescent="0.25">
      <c r="A1525">
        <v>1524</v>
      </c>
      <c r="D1525">
        <v>87.852602000000005</v>
      </c>
      <c r="E1525">
        <v>7.5355109999999996</v>
      </c>
    </row>
    <row r="1526" spans="1:9" x14ac:dyDescent="0.25">
      <c r="A1526">
        <v>1525</v>
      </c>
      <c r="D1526">
        <v>87.873777000000004</v>
      </c>
      <c r="E1526">
        <v>7.5691329999999999</v>
      </c>
    </row>
    <row r="1527" spans="1:9" x14ac:dyDescent="0.25">
      <c r="A1527">
        <v>1526</v>
      </c>
      <c r="D1527">
        <v>87.843471000000008</v>
      </c>
      <c r="E1527">
        <v>7.6161729999999999</v>
      </c>
    </row>
    <row r="1528" spans="1:9" x14ac:dyDescent="0.25">
      <c r="A1528">
        <v>1527</v>
      </c>
      <c r="D1528">
        <v>87.813980000000001</v>
      </c>
      <c r="E1528">
        <v>7.6026020000000001</v>
      </c>
    </row>
    <row r="1529" spans="1:9" x14ac:dyDescent="0.25">
      <c r="A1529">
        <v>1528</v>
      </c>
      <c r="B1529">
        <v>81.143776000000003</v>
      </c>
      <c r="C1529">
        <v>6.5260720000000001</v>
      </c>
      <c r="D1529">
        <v>87.755256000000003</v>
      </c>
      <c r="E1529">
        <v>7.5982649999999996</v>
      </c>
    </row>
    <row r="1530" spans="1:9" x14ac:dyDescent="0.25">
      <c r="A1530">
        <v>1529</v>
      </c>
      <c r="B1530">
        <v>81.133724000000001</v>
      </c>
      <c r="C1530">
        <v>6.5470920000000001</v>
      </c>
      <c r="D1530">
        <v>87.854694000000009</v>
      </c>
      <c r="E1530">
        <v>7.6002549999999998</v>
      </c>
    </row>
    <row r="1531" spans="1:9" x14ac:dyDescent="0.25">
      <c r="A1531">
        <v>1530</v>
      </c>
      <c r="B1531">
        <v>81.131224000000003</v>
      </c>
      <c r="C1531">
        <v>6.5332660000000002</v>
      </c>
      <c r="D1531">
        <v>87.869898000000006</v>
      </c>
      <c r="E1531">
        <v>7.597194</v>
      </c>
    </row>
    <row r="1532" spans="1:9" x14ac:dyDescent="0.25">
      <c r="A1532">
        <v>1531</v>
      </c>
      <c r="B1532">
        <v>81.105511000000007</v>
      </c>
      <c r="C1532">
        <v>6.5272449999999997</v>
      </c>
    </row>
    <row r="1533" spans="1:9" x14ac:dyDescent="0.25">
      <c r="A1533">
        <v>1532</v>
      </c>
      <c r="B1533">
        <v>81.128877000000003</v>
      </c>
      <c r="C1533">
        <v>6.5374489999999996</v>
      </c>
    </row>
    <row r="1534" spans="1:9" x14ac:dyDescent="0.25">
      <c r="A1534">
        <v>1533</v>
      </c>
      <c r="B1534">
        <v>81.130510000000001</v>
      </c>
      <c r="C1534">
        <v>6.536327</v>
      </c>
    </row>
    <row r="1535" spans="1:9" x14ac:dyDescent="0.25">
      <c r="A1535">
        <v>1534</v>
      </c>
      <c r="B1535">
        <v>81.161224000000004</v>
      </c>
      <c r="C1535">
        <v>6.5166329999999997</v>
      </c>
    </row>
    <row r="1536" spans="1:9" x14ac:dyDescent="0.25">
      <c r="A1536">
        <v>1535</v>
      </c>
      <c r="B1536">
        <v>81.169592000000009</v>
      </c>
      <c r="C1536">
        <v>6.5289289999999998</v>
      </c>
      <c r="H1536">
        <v>84.664438000000004</v>
      </c>
      <c r="I1536">
        <v>9.3230609999999992</v>
      </c>
    </row>
    <row r="1537" spans="1:9" x14ac:dyDescent="0.25">
      <c r="A1537">
        <v>1536</v>
      </c>
      <c r="B1537">
        <v>81.180052000000003</v>
      </c>
      <c r="C1537">
        <v>6.5147959999999996</v>
      </c>
      <c r="H1537">
        <v>84.679336000000006</v>
      </c>
      <c r="I1537">
        <v>9.2793369999999999</v>
      </c>
    </row>
    <row r="1538" spans="1:9" x14ac:dyDescent="0.25">
      <c r="A1538">
        <v>1537</v>
      </c>
      <c r="B1538">
        <v>81.173878000000002</v>
      </c>
      <c r="C1538">
        <v>6.5426529999999996</v>
      </c>
      <c r="H1538">
        <v>84.690357000000006</v>
      </c>
      <c r="I1538">
        <v>9.2668370000000007</v>
      </c>
    </row>
    <row r="1539" spans="1:9" x14ac:dyDescent="0.25">
      <c r="A1539">
        <v>1538</v>
      </c>
      <c r="B1539">
        <v>81.201990000000009</v>
      </c>
      <c r="C1539">
        <v>6.4985720000000002</v>
      </c>
      <c r="H1539">
        <v>84.697449000000006</v>
      </c>
      <c r="I1539">
        <v>9.2808679999999999</v>
      </c>
    </row>
    <row r="1540" spans="1:9" x14ac:dyDescent="0.25">
      <c r="A1540">
        <v>1539</v>
      </c>
      <c r="B1540">
        <v>81.143776000000003</v>
      </c>
      <c r="C1540">
        <v>6.5260720000000001</v>
      </c>
      <c r="F1540">
        <v>81.030459000000008</v>
      </c>
      <c r="G1540">
        <v>5.3244899999999999</v>
      </c>
      <c r="H1540">
        <v>84.650001000000003</v>
      </c>
      <c r="I1540">
        <v>9.2745409999999993</v>
      </c>
    </row>
    <row r="1541" spans="1:9" x14ac:dyDescent="0.25">
      <c r="A1541">
        <v>1540</v>
      </c>
      <c r="B1541">
        <v>81.143776000000003</v>
      </c>
      <c r="C1541">
        <v>6.5260720000000001</v>
      </c>
      <c r="F1541">
        <v>80.966122000000013</v>
      </c>
      <c r="G1541">
        <v>5.2675000000000001</v>
      </c>
      <c r="H1541">
        <v>84.650102000000004</v>
      </c>
      <c r="I1541">
        <v>9.2931629999999998</v>
      </c>
    </row>
    <row r="1542" spans="1:9" x14ac:dyDescent="0.25">
      <c r="A1542">
        <v>1541</v>
      </c>
      <c r="F1542">
        <v>80.984847000000002</v>
      </c>
      <c r="G1542">
        <v>5.2592860000000003</v>
      </c>
      <c r="H1542">
        <v>84.641531000000015</v>
      </c>
      <c r="I1542">
        <v>9.2851029999999994</v>
      </c>
    </row>
    <row r="1543" spans="1:9" x14ac:dyDescent="0.25">
      <c r="A1543">
        <v>1542</v>
      </c>
      <c r="F1543">
        <v>80.996888000000013</v>
      </c>
      <c r="G1543">
        <v>5.2434700000000003</v>
      </c>
      <c r="H1543">
        <v>84.643776000000003</v>
      </c>
      <c r="I1543">
        <v>9.2784700000000004</v>
      </c>
    </row>
    <row r="1544" spans="1:9" x14ac:dyDescent="0.25">
      <c r="A1544">
        <v>1543</v>
      </c>
      <c r="F1544">
        <v>80.980919</v>
      </c>
      <c r="G1544">
        <v>5.2243370000000002</v>
      </c>
      <c r="H1544">
        <v>84.653980000000004</v>
      </c>
      <c r="I1544">
        <v>9.2881129999999992</v>
      </c>
    </row>
    <row r="1545" spans="1:9" x14ac:dyDescent="0.25">
      <c r="A1545">
        <v>1544</v>
      </c>
      <c r="F1545">
        <v>81.002704000000008</v>
      </c>
      <c r="G1545">
        <v>5.2471940000000004</v>
      </c>
      <c r="H1545">
        <v>84.634336000000005</v>
      </c>
      <c r="I1545">
        <v>9.2623979999999992</v>
      </c>
    </row>
    <row r="1546" spans="1:9" x14ac:dyDescent="0.25">
      <c r="A1546">
        <v>1545</v>
      </c>
      <c r="F1546">
        <v>81.017500000000013</v>
      </c>
      <c r="G1546">
        <v>5.2556630000000002</v>
      </c>
      <c r="H1546">
        <v>84.599848000000009</v>
      </c>
      <c r="I1546">
        <v>9.2445400000000006</v>
      </c>
    </row>
    <row r="1547" spans="1:9" x14ac:dyDescent="0.25">
      <c r="A1547">
        <v>1546</v>
      </c>
      <c r="D1547">
        <v>71.089847000000006</v>
      </c>
      <c r="E1547">
        <v>7.7632139999999996</v>
      </c>
      <c r="F1547">
        <v>80.970256000000006</v>
      </c>
      <c r="G1547">
        <v>5.277806</v>
      </c>
      <c r="H1547">
        <v>84.664438000000004</v>
      </c>
      <c r="I1547">
        <v>9.3230609999999992</v>
      </c>
    </row>
    <row r="1548" spans="1:9" x14ac:dyDescent="0.25">
      <c r="A1548">
        <v>1547</v>
      </c>
      <c r="D1548">
        <v>71.036275000000003</v>
      </c>
      <c r="E1548">
        <v>7.7866330000000001</v>
      </c>
      <c r="F1548">
        <v>80.953214000000003</v>
      </c>
      <c r="G1548">
        <v>5.2745410000000001</v>
      </c>
      <c r="H1548">
        <v>84.664438000000004</v>
      </c>
      <c r="I1548">
        <v>9.3230609999999992</v>
      </c>
    </row>
    <row r="1549" spans="1:9" x14ac:dyDescent="0.25">
      <c r="A1549">
        <v>1548</v>
      </c>
      <c r="D1549">
        <v>71.035663000000014</v>
      </c>
      <c r="E1549">
        <v>7.8175509999999999</v>
      </c>
      <c r="F1549">
        <v>80.972755000000006</v>
      </c>
      <c r="G1549">
        <v>5.3221429999999996</v>
      </c>
    </row>
    <row r="1550" spans="1:9" x14ac:dyDescent="0.25">
      <c r="A1550">
        <v>1549</v>
      </c>
      <c r="D1550">
        <v>71.049745000000001</v>
      </c>
      <c r="E1550">
        <v>7.7721429999999998</v>
      </c>
      <c r="F1550">
        <v>80.992143000000013</v>
      </c>
      <c r="G1550">
        <v>5.3348469999999999</v>
      </c>
    </row>
    <row r="1551" spans="1:9" x14ac:dyDescent="0.25">
      <c r="A1551">
        <v>1550</v>
      </c>
      <c r="D1551">
        <v>71.071428000000012</v>
      </c>
      <c r="E1551">
        <v>7.7598979999999997</v>
      </c>
      <c r="F1551">
        <v>80.979286000000002</v>
      </c>
      <c r="G1551">
        <v>5.3214800000000002</v>
      </c>
    </row>
    <row r="1552" spans="1:9" x14ac:dyDescent="0.25">
      <c r="A1552">
        <v>1551</v>
      </c>
      <c r="D1552">
        <v>71.003265000000013</v>
      </c>
      <c r="E1552">
        <v>7.7746940000000002</v>
      </c>
      <c r="F1552">
        <v>80.951836</v>
      </c>
      <c r="G1552">
        <v>5.2456129999999996</v>
      </c>
    </row>
    <row r="1553" spans="1:9" x14ac:dyDescent="0.25">
      <c r="A1553">
        <v>1552</v>
      </c>
      <c r="D1553">
        <v>71.000969000000012</v>
      </c>
      <c r="E1553">
        <v>7.7801020000000003</v>
      </c>
      <c r="F1553">
        <v>80.934898000000004</v>
      </c>
      <c r="G1553">
        <v>5.2786229999999996</v>
      </c>
    </row>
    <row r="1554" spans="1:9" x14ac:dyDescent="0.25">
      <c r="A1554">
        <v>1553</v>
      </c>
      <c r="D1554">
        <v>71.042500000000004</v>
      </c>
      <c r="E1554">
        <v>7.802041</v>
      </c>
      <c r="F1554">
        <v>81.030459000000008</v>
      </c>
      <c r="G1554">
        <v>5.3244899999999999</v>
      </c>
    </row>
    <row r="1555" spans="1:9" x14ac:dyDescent="0.25">
      <c r="A1555">
        <v>1554</v>
      </c>
      <c r="D1555">
        <v>71.055969000000005</v>
      </c>
      <c r="E1555">
        <v>7.8108680000000001</v>
      </c>
    </row>
    <row r="1556" spans="1:9" x14ac:dyDescent="0.25">
      <c r="A1556">
        <v>1555</v>
      </c>
      <c r="D1556">
        <v>71.072908000000012</v>
      </c>
      <c r="E1556">
        <v>7.7982139999999998</v>
      </c>
    </row>
    <row r="1557" spans="1:9" x14ac:dyDescent="0.25">
      <c r="A1557">
        <v>1556</v>
      </c>
      <c r="D1557">
        <v>71.068061</v>
      </c>
      <c r="E1557">
        <v>7.8008680000000004</v>
      </c>
    </row>
    <row r="1558" spans="1:9" x14ac:dyDescent="0.25">
      <c r="A1558">
        <v>1557</v>
      </c>
      <c r="D1558">
        <v>71.062959000000006</v>
      </c>
      <c r="E1558">
        <v>7.8278569999999998</v>
      </c>
    </row>
    <row r="1559" spans="1:9" x14ac:dyDescent="0.25">
      <c r="A1559">
        <v>1558</v>
      </c>
      <c r="B1559">
        <v>63.164916000000005</v>
      </c>
      <c r="C1559">
        <v>5.124117</v>
      </c>
      <c r="D1559">
        <v>71.082244000000003</v>
      </c>
      <c r="E1559">
        <v>7.8525510000000001</v>
      </c>
    </row>
    <row r="1560" spans="1:9" x14ac:dyDescent="0.25">
      <c r="A1560">
        <v>1559</v>
      </c>
      <c r="B1560">
        <v>63.236343000000005</v>
      </c>
      <c r="C1560">
        <v>5.0971130000000002</v>
      </c>
      <c r="D1560">
        <v>71.10392800000001</v>
      </c>
      <c r="E1560">
        <v>7.8709189999999998</v>
      </c>
    </row>
    <row r="1561" spans="1:9" x14ac:dyDescent="0.25">
      <c r="A1561">
        <v>1560</v>
      </c>
      <c r="B1561">
        <v>63.236759000000006</v>
      </c>
      <c r="C1561">
        <v>5.1020599999999998</v>
      </c>
      <c r="D1561">
        <v>71.089847000000006</v>
      </c>
      <c r="E1561">
        <v>7.7632139999999996</v>
      </c>
    </row>
    <row r="1562" spans="1:9" x14ac:dyDescent="0.25">
      <c r="A1562">
        <v>1561</v>
      </c>
      <c r="B1562">
        <v>63.249950000000005</v>
      </c>
      <c r="C1562">
        <v>5.0958240000000004</v>
      </c>
    </row>
    <row r="1563" spans="1:9" x14ac:dyDescent="0.25">
      <c r="A1563">
        <v>1562</v>
      </c>
      <c r="B1563">
        <v>63.220729000000006</v>
      </c>
      <c r="C1563">
        <v>5.0962360000000002</v>
      </c>
    </row>
    <row r="1564" spans="1:9" x14ac:dyDescent="0.25">
      <c r="A1564">
        <v>1563</v>
      </c>
      <c r="B1564">
        <v>63.211399000000007</v>
      </c>
      <c r="C1564">
        <v>5.1225709999999998</v>
      </c>
      <c r="H1564">
        <v>70.329949000000013</v>
      </c>
      <c r="I1564">
        <v>9.3655100000000004</v>
      </c>
    </row>
    <row r="1565" spans="1:9" x14ac:dyDescent="0.25">
      <c r="A1565">
        <v>1564</v>
      </c>
      <c r="B1565">
        <v>63.178157000000006</v>
      </c>
      <c r="C1565">
        <v>5.1458130000000004</v>
      </c>
      <c r="H1565">
        <v>70.345459000000005</v>
      </c>
      <c r="I1565">
        <v>9.3037759999999992</v>
      </c>
    </row>
    <row r="1566" spans="1:9" x14ac:dyDescent="0.25">
      <c r="A1566">
        <v>1565</v>
      </c>
      <c r="B1566">
        <v>63.233455000000006</v>
      </c>
      <c r="C1566">
        <v>5.090929</v>
      </c>
      <c r="H1566">
        <v>70.351377000000014</v>
      </c>
      <c r="I1566">
        <v>9.3039280000000009</v>
      </c>
    </row>
    <row r="1567" spans="1:9" x14ac:dyDescent="0.25">
      <c r="A1567">
        <v>1566</v>
      </c>
      <c r="B1567">
        <v>63.220420000000004</v>
      </c>
      <c r="C1567">
        <v>5.087269</v>
      </c>
      <c r="H1567">
        <v>70.299336000000011</v>
      </c>
      <c r="I1567">
        <v>9.3565310000000004</v>
      </c>
    </row>
    <row r="1568" spans="1:9" x14ac:dyDescent="0.25">
      <c r="A1568">
        <v>1567</v>
      </c>
      <c r="B1568">
        <v>63.223926000000006</v>
      </c>
      <c r="C1568">
        <v>5.1161289999999999</v>
      </c>
      <c r="H1568">
        <v>70.286836000000008</v>
      </c>
      <c r="I1568">
        <v>9.3660720000000008</v>
      </c>
    </row>
    <row r="1569" spans="1:9" x14ac:dyDescent="0.25">
      <c r="A1569">
        <v>1568</v>
      </c>
      <c r="B1569">
        <v>63.212947000000007</v>
      </c>
      <c r="C1569">
        <v>5.159573</v>
      </c>
      <c r="H1569">
        <v>70.308622000000014</v>
      </c>
      <c r="I1569">
        <v>9.3550509999999996</v>
      </c>
    </row>
    <row r="1570" spans="1:9" x14ac:dyDescent="0.25">
      <c r="A1570">
        <v>1569</v>
      </c>
      <c r="B1570">
        <v>63.258399000000004</v>
      </c>
      <c r="C1570">
        <v>5.1514309999999996</v>
      </c>
      <c r="H1570">
        <v>70.315357000000006</v>
      </c>
      <c r="I1570">
        <v>9.3495919999999995</v>
      </c>
    </row>
    <row r="1571" spans="1:9" x14ac:dyDescent="0.25">
      <c r="A1571">
        <v>1570</v>
      </c>
      <c r="B1571">
        <v>63.232013000000002</v>
      </c>
      <c r="C1571">
        <v>5.1673039999999997</v>
      </c>
      <c r="H1571">
        <v>70.311734000000001</v>
      </c>
      <c r="I1571">
        <v>9.3405609999999992</v>
      </c>
    </row>
    <row r="1572" spans="1:9" x14ac:dyDescent="0.25">
      <c r="A1572">
        <v>1571</v>
      </c>
      <c r="B1572">
        <v>63.164916000000005</v>
      </c>
      <c r="C1572">
        <v>5.124117</v>
      </c>
      <c r="H1572">
        <v>70.302857000000003</v>
      </c>
      <c r="I1572">
        <v>9.3367349999999991</v>
      </c>
    </row>
    <row r="1573" spans="1:9" x14ac:dyDescent="0.25">
      <c r="A1573">
        <v>1572</v>
      </c>
      <c r="F1573">
        <v>63.374977000000001</v>
      </c>
      <c r="G1573">
        <v>4.9461139999999997</v>
      </c>
      <c r="H1573">
        <v>70.339183000000006</v>
      </c>
      <c r="I1573">
        <v>9.3723980000000005</v>
      </c>
    </row>
    <row r="1574" spans="1:9" x14ac:dyDescent="0.25">
      <c r="A1574">
        <v>1573</v>
      </c>
      <c r="F1574">
        <v>63.397083000000002</v>
      </c>
      <c r="G1574">
        <v>4.9745609999999996</v>
      </c>
      <c r="H1574">
        <v>70.353265000000007</v>
      </c>
      <c r="I1574">
        <v>9.3615820000000003</v>
      </c>
    </row>
    <row r="1575" spans="1:9" x14ac:dyDescent="0.25">
      <c r="A1575">
        <v>1574</v>
      </c>
      <c r="F1575">
        <v>63.448619000000008</v>
      </c>
      <c r="G1575">
        <v>4.9236959999999996</v>
      </c>
      <c r="H1575">
        <v>70.335816000000008</v>
      </c>
      <c r="I1575">
        <v>9.342041</v>
      </c>
    </row>
    <row r="1576" spans="1:9" x14ac:dyDescent="0.25">
      <c r="A1576">
        <v>1575</v>
      </c>
      <c r="F1576">
        <v>63.450889000000004</v>
      </c>
      <c r="G1576">
        <v>4.9042149999999998</v>
      </c>
      <c r="H1576">
        <v>70.30954100000001</v>
      </c>
      <c r="I1576">
        <v>9.2750509999999995</v>
      </c>
    </row>
    <row r="1577" spans="1:9" x14ac:dyDescent="0.25">
      <c r="A1577">
        <v>1576</v>
      </c>
      <c r="D1577">
        <v>51.172569000000003</v>
      </c>
      <c r="E1577">
        <v>7.825037</v>
      </c>
      <c r="F1577">
        <v>63.457332000000001</v>
      </c>
      <c r="G1577">
        <v>4.9133370000000003</v>
      </c>
      <c r="H1577">
        <v>70.329949000000013</v>
      </c>
      <c r="I1577">
        <v>9.3655100000000004</v>
      </c>
    </row>
    <row r="1578" spans="1:9" x14ac:dyDescent="0.25">
      <c r="A1578">
        <v>1577</v>
      </c>
      <c r="D1578">
        <v>51.203903000000004</v>
      </c>
      <c r="E1578">
        <v>7.8183379999999998</v>
      </c>
      <c r="F1578">
        <v>63.452537000000007</v>
      </c>
      <c r="G1578">
        <v>4.9116879999999998</v>
      </c>
      <c r="H1578">
        <v>70.329949000000013</v>
      </c>
      <c r="I1578">
        <v>9.3655100000000004</v>
      </c>
    </row>
    <row r="1579" spans="1:9" x14ac:dyDescent="0.25">
      <c r="A1579">
        <v>1578</v>
      </c>
      <c r="D1579">
        <v>51.185813000000003</v>
      </c>
      <c r="E1579">
        <v>7.7908179999999998</v>
      </c>
      <c r="F1579">
        <v>63.466197000000001</v>
      </c>
      <c r="G1579">
        <v>4.8601530000000004</v>
      </c>
    </row>
    <row r="1580" spans="1:9" x14ac:dyDescent="0.25">
      <c r="A1580">
        <v>1579</v>
      </c>
      <c r="D1580">
        <v>51.198749000000007</v>
      </c>
      <c r="E1580">
        <v>7.841323</v>
      </c>
      <c r="F1580">
        <v>63.420021000000006</v>
      </c>
      <c r="G1580">
        <v>4.81609</v>
      </c>
    </row>
    <row r="1581" spans="1:9" x14ac:dyDescent="0.25">
      <c r="A1581">
        <v>1580</v>
      </c>
      <c r="D1581">
        <v>51.184783000000003</v>
      </c>
      <c r="E1581">
        <v>7.830965</v>
      </c>
      <c r="F1581">
        <v>63.432746000000002</v>
      </c>
      <c r="G1581">
        <v>4.8387140000000004</v>
      </c>
    </row>
    <row r="1582" spans="1:9" x14ac:dyDescent="0.25">
      <c r="A1582">
        <v>1581</v>
      </c>
      <c r="D1582">
        <v>51.148036000000005</v>
      </c>
      <c r="E1582">
        <v>7.7588140000000001</v>
      </c>
      <c r="F1582">
        <v>63.453876000000001</v>
      </c>
      <c r="G1582">
        <v>4.8709239999999996</v>
      </c>
    </row>
    <row r="1583" spans="1:9" x14ac:dyDescent="0.25">
      <c r="A1583">
        <v>1582</v>
      </c>
      <c r="D1583">
        <v>51.165405000000007</v>
      </c>
      <c r="E1583">
        <v>7.775048</v>
      </c>
      <c r="F1583">
        <v>63.469493000000007</v>
      </c>
      <c r="G1583">
        <v>4.8796330000000001</v>
      </c>
    </row>
    <row r="1584" spans="1:9" x14ac:dyDescent="0.25">
      <c r="A1584">
        <v>1583</v>
      </c>
      <c r="D1584">
        <v>51.162826000000003</v>
      </c>
      <c r="E1584">
        <v>7.8139060000000002</v>
      </c>
      <c r="F1584">
        <v>63.470622000000006</v>
      </c>
      <c r="G1584">
        <v>4.8972579999999999</v>
      </c>
    </row>
    <row r="1585" spans="1:9" x14ac:dyDescent="0.25">
      <c r="A1585">
        <v>1584</v>
      </c>
      <c r="D1585">
        <v>51.165458000000001</v>
      </c>
      <c r="E1585">
        <v>7.7561349999999996</v>
      </c>
      <c r="F1585">
        <v>63.434963000000003</v>
      </c>
      <c r="G1585">
        <v>4.8731390000000001</v>
      </c>
    </row>
    <row r="1586" spans="1:9" x14ac:dyDescent="0.25">
      <c r="A1586">
        <v>1585</v>
      </c>
      <c r="D1586">
        <v>51.168239000000007</v>
      </c>
      <c r="E1586">
        <v>7.772265</v>
      </c>
      <c r="F1586">
        <v>63.416202000000006</v>
      </c>
      <c r="G1586">
        <v>4.9021540000000003</v>
      </c>
    </row>
    <row r="1587" spans="1:9" x14ac:dyDescent="0.25">
      <c r="A1587">
        <v>1586</v>
      </c>
      <c r="D1587">
        <v>51.166126000000006</v>
      </c>
      <c r="E1587">
        <v>7.8055060000000003</v>
      </c>
      <c r="F1587">
        <v>63.374977000000001</v>
      </c>
      <c r="G1587">
        <v>4.9461139999999997</v>
      </c>
    </row>
    <row r="1588" spans="1:9" x14ac:dyDescent="0.25">
      <c r="A1588">
        <v>1587</v>
      </c>
      <c r="D1588">
        <v>51.193542000000008</v>
      </c>
      <c r="E1588">
        <v>7.7838089999999998</v>
      </c>
      <c r="F1588">
        <v>63.374977000000001</v>
      </c>
      <c r="G1588">
        <v>4.9461139999999997</v>
      </c>
    </row>
    <row r="1589" spans="1:9" x14ac:dyDescent="0.25">
      <c r="A1589">
        <v>1588</v>
      </c>
      <c r="D1589">
        <v>51.193130000000004</v>
      </c>
      <c r="E1589">
        <v>7.8433330000000003</v>
      </c>
    </row>
    <row r="1590" spans="1:9" x14ac:dyDescent="0.25">
      <c r="A1590">
        <v>1589</v>
      </c>
      <c r="B1590">
        <v>43.000595000000004</v>
      </c>
      <c r="C1590">
        <v>6.0175869999999998</v>
      </c>
      <c r="D1590">
        <v>51.177154000000002</v>
      </c>
      <c r="E1590">
        <v>7.8238529999999997</v>
      </c>
    </row>
    <row r="1591" spans="1:9" x14ac:dyDescent="0.25">
      <c r="A1591">
        <v>1590</v>
      </c>
      <c r="B1591">
        <v>42.954830000000001</v>
      </c>
      <c r="C1591">
        <v>6.051291</v>
      </c>
      <c r="D1591">
        <v>51.172569000000003</v>
      </c>
      <c r="E1591">
        <v>7.825037</v>
      </c>
    </row>
    <row r="1592" spans="1:9" x14ac:dyDescent="0.25">
      <c r="A1592">
        <v>1591</v>
      </c>
      <c r="B1592">
        <v>42.981063000000006</v>
      </c>
      <c r="C1592">
        <v>6.0177930000000002</v>
      </c>
      <c r="D1592">
        <v>51.172569000000003</v>
      </c>
      <c r="E1592">
        <v>7.825037</v>
      </c>
    </row>
    <row r="1593" spans="1:9" x14ac:dyDescent="0.25">
      <c r="A1593">
        <v>1592</v>
      </c>
      <c r="B1593">
        <v>42.991420000000005</v>
      </c>
      <c r="C1593">
        <v>6.0003219999999997</v>
      </c>
    </row>
    <row r="1594" spans="1:9" x14ac:dyDescent="0.25">
      <c r="A1594">
        <v>1593</v>
      </c>
      <c r="B1594">
        <v>42.977455000000006</v>
      </c>
      <c r="C1594">
        <v>6.0136700000000003</v>
      </c>
    </row>
    <row r="1595" spans="1:9" x14ac:dyDescent="0.25">
      <c r="A1595">
        <v>1594</v>
      </c>
      <c r="B1595">
        <v>42.983947000000008</v>
      </c>
      <c r="C1595">
        <v>6.0096499999999997</v>
      </c>
      <c r="H1595">
        <v>49.750190000000003</v>
      </c>
      <c r="I1595">
        <v>9.0482840000000007</v>
      </c>
    </row>
    <row r="1596" spans="1:9" x14ac:dyDescent="0.25">
      <c r="A1596">
        <v>1595</v>
      </c>
      <c r="B1596">
        <v>43.007602000000006</v>
      </c>
      <c r="C1596">
        <v>5.9984669999999998</v>
      </c>
      <c r="H1596">
        <v>49.721176000000007</v>
      </c>
      <c r="I1596">
        <v>9.0995609999999996</v>
      </c>
    </row>
    <row r="1597" spans="1:9" x14ac:dyDescent="0.25">
      <c r="A1597">
        <v>1596</v>
      </c>
      <c r="B1597">
        <v>42.970497000000002</v>
      </c>
      <c r="C1597">
        <v>5.9987760000000003</v>
      </c>
      <c r="H1597">
        <v>49.719116000000007</v>
      </c>
      <c r="I1597">
        <v>9.0089620000000004</v>
      </c>
    </row>
    <row r="1598" spans="1:9" x14ac:dyDescent="0.25">
      <c r="A1598">
        <v>1597</v>
      </c>
      <c r="B1598">
        <v>43.027137000000003</v>
      </c>
      <c r="C1598">
        <v>5.9959939999999996</v>
      </c>
      <c r="H1598">
        <v>49.709529000000003</v>
      </c>
      <c r="I1598">
        <v>9.0590539999999997</v>
      </c>
    </row>
    <row r="1599" spans="1:9" x14ac:dyDescent="0.25">
      <c r="A1599">
        <v>1598</v>
      </c>
      <c r="B1599">
        <v>43.012653000000007</v>
      </c>
      <c r="C1599">
        <v>6.0203699999999998</v>
      </c>
      <c r="H1599">
        <v>49.736534000000006</v>
      </c>
      <c r="I1599">
        <v>9.0411710000000003</v>
      </c>
    </row>
    <row r="1600" spans="1:9" x14ac:dyDescent="0.25">
      <c r="A1600">
        <v>1599</v>
      </c>
      <c r="B1600">
        <v>42.968334000000006</v>
      </c>
      <c r="C1600">
        <v>6.0213999999999999</v>
      </c>
      <c r="H1600">
        <v>49.743179000000005</v>
      </c>
      <c r="I1600">
        <v>9.0566840000000006</v>
      </c>
    </row>
    <row r="1601" spans="1:9" x14ac:dyDescent="0.25">
      <c r="A1601">
        <v>1600</v>
      </c>
      <c r="B1601">
        <v>43.007190000000001</v>
      </c>
      <c r="C1601">
        <v>6.0047030000000001</v>
      </c>
      <c r="H1601">
        <v>49.734111000000006</v>
      </c>
      <c r="I1601">
        <v>9.0824510000000007</v>
      </c>
    </row>
    <row r="1602" spans="1:9" x14ac:dyDescent="0.25">
      <c r="A1602">
        <v>1601</v>
      </c>
      <c r="B1602">
        <v>42.949367000000002</v>
      </c>
      <c r="C1602">
        <v>6.0046520000000001</v>
      </c>
      <c r="H1602">
        <v>49.709529000000003</v>
      </c>
      <c r="I1602">
        <v>9.0546729999999993</v>
      </c>
    </row>
    <row r="1603" spans="1:9" x14ac:dyDescent="0.25">
      <c r="A1603">
        <v>1602</v>
      </c>
      <c r="B1603">
        <v>42.990753000000005</v>
      </c>
      <c r="C1603">
        <v>5.8331929999999996</v>
      </c>
      <c r="H1603">
        <v>49.703807000000005</v>
      </c>
      <c r="I1603">
        <v>9.0594660000000005</v>
      </c>
    </row>
    <row r="1604" spans="1:9" x14ac:dyDescent="0.25">
      <c r="A1604">
        <v>1603</v>
      </c>
      <c r="B1604">
        <v>43.000595000000004</v>
      </c>
      <c r="C1604">
        <v>6.0175869999999998</v>
      </c>
      <c r="H1604">
        <v>49.705562000000008</v>
      </c>
      <c r="I1604">
        <v>9.0624549999999999</v>
      </c>
    </row>
    <row r="1605" spans="1:9" x14ac:dyDescent="0.25">
      <c r="A1605">
        <v>1604</v>
      </c>
      <c r="H1605">
        <v>49.680980000000005</v>
      </c>
      <c r="I1605">
        <v>9.0173100000000002</v>
      </c>
    </row>
    <row r="1606" spans="1:9" x14ac:dyDescent="0.25">
      <c r="A1606">
        <v>1605</v>
      </c>
      <c r="F1606">
        <v>42.075378000000008</v>
      </c>
      <c r="G1606">
        <v>5.4380709999999999</v>
      </c>
      <c r="H1606">
        <v>49.698036000000002</v>
      </c>
      <c r="I1606">
        <v>9.0413259999999998</v>
      </c>
    </row>
    <row r="1607" spans="1:9" x14ac:dyDescent="0.25">
      <c r="A1607">
        <v>1606</v>
      </c>
      <c r="F1607">
        <v>42.032657000000007</v>
      </c>
      <c r="G1607">
        <v>5.4206000000000003</v>
      </c>
      <c r="H1607">
        <v>49.719940000000001</v>
      </c>
      <c r="I1607">
        <v>9.0217930000000006</v>
      </c>
    </row>
    <row r="1608" spans="1:9" x14ac:dyDescent="0.25">
      <c r="A1608">
        <v>1607</v>
      </c>
      <c r="D1608">
        <v>31.812149000000005</v>
      </c>
      <c r="E1608">
        <v>8.3666750000000008</v>
      </c>
      <c r="F1608">
        <v>42.058269000000003</v>
      </c>
      <c r="G1608">
        <v>5.3925140000000003</v>
      </c>
      <c r="H1608">
        <v>49.662734000000007</v>
      </c>
      <c r="I1608">
        <v>8.9875229999999995</v>
      </c>
    </row>
    <row r="1609" spans="1:9" x14ac:dyDescent="0.25">
      <c r="A1609">
        <v>1608</v>
      </c>
      <c r="D1609">
        <v>31.801738</v>
      </c>
      <c r="E1609">
        <v>8.3537400000000002</v>
      </c>
      <c r="F1609">
        <v>42.056827000000006</v>
      </c>
      <c r="G1609">
        <v>5.3644790000000002</v>
      </c>
      <c r="H1609">
        <v>49.665157000000008</v>
      </c>
      <c r="I1609">
        <v>8.9735049999999994</v>
      </c>
    </row>
    <row r="1610" spans="1:9" x14ac:dyDescent="0.25">
      <c r="A1610">
        <v>1609</v>
      </c>
      <c r="D1610">
        <v>31.765457000000005</v>
      </c>
      <c r="E1610">
        <v>8.3515750000000004</v>
      </c>
      <c r="F1610">
        <v>42.047187000000001</v>
      </c>
      <c r="G1610">
        <v>5.4014810000000004</v>
      </c>
      <c r="H1610">
        <v>49.750190000000003</v>
      </c>
      <c r="I1610">
        <v>9.0482840000000007</v>
      </c>
    </row>
    <row r="1611" spans="1:9" x14ac:dyDescent="0.25">
      <c r="A1611">
        <v>1610</v>
      </c>
      <c r="D1611">
        <v>31.747112000000001</v>
      </c>
      <c r="E1611">
        <v>8.3363720000000008</v>
      </c>
      <c r="F1611">
        <v>42.064559000000003</v>
      </c>
      <c r="G1611">
        <v>5.4030269999999998</v>
      </c>
      <c r="H1611">
        <v>49.750190000000003</v>
      </c>
      <c r="I1611">
        <v>9.0482840000000007</v>
      </c>
    </row>
    <row r="1612" spans="1:9" x14ac:dyDescent="0.25">
      <c r="A1612">
        <v>1611</v>
      </c>
      <c r="D1612">
        <v>31.747163</v>
      </c>
      <c r="E1612">
        <v>8.3588930000000001</v>
      </c>
      <c r="F1612">
        <v>42.074760000000005</v>
      </c>
      <c r="G1612">
        <v>5.4245169999999998</v>
      </c>
    </row>
    <row r="1613" spans="1:9" x14ac:dyDescent="0.25">
      <c r="A1613">
        <v>1612</v>
      </c>
      <c r="D1613">
        <v>31.746337000000004</v>
      </c>
      <c r="E1613">
        <v>8.3433810000000008</v>
      </c>
      <c r="F1613">
        <v>42.060176000000006</v>
      </c>
      <c r="G1613">
        <v>5.4063249999999998</v>
      </c>
    </row>
    <row r="1614" spans="1:9" x14ac:dyDescent="0.25">
      <c r="A1614">
        <v>1613</v>
      </c>
      <c r="D1614">
        <v>31.827352000000005</v>
      </c>
      <c r="E1614">
        <v>8.3754369999999998</v>
      </c>
      <c r="F1614">
        <v>42.053218000000001</v>
      </c>
      <c r="G1614">
        <v>5.414777</v>
      </c>
    </row>
    <row r="1615" spans="1:9" x14ac:dyDescent="0.25">
      <c r="A1615">
        <v>1614</v>
      </c>
      <c r="D1615">
        <v>31.795503000000004</v>
      </c>
      <c r="E1615">
        <v>8.3471430000000009</v>
      </c>
      <c r="F1615">
        <v>42.058166000000007</v>
      </c>
      <c r="G1615">
        <v>5.4192090000000004</v>
      </c>
    </row>
    <row r="1616" spans="1:9" x14ac:dyDescent="0.25">
      <c r="A1616">
        <v>1615</v>
      </c>
      <c r="D1616">
        <v>31.805141000000006</v>
      </c>
      <c r="E1616">
        <v>8.3449790000000004</v>
      </c>
      <c r="F1616">
        <v>42.056465000000003</v>
      </c>
      <c r="G1616">
        <v>5.4023570000000003</v>
      </c>
    </row>
    <row r="1617" spans="1:11" x14ac:dyDescent="0.25">
      <c r="A1617">
        <v>1616</v>
      </c>
      <c r="D1617">
        <v>31.825960000000009</v>
      </c>
      <c r="E1617">
        <v>8.3578109999999999</v>
      </c>
      <c r="F1617">
        <v>42.047447000000005</v>
      </c>
      <c r="G1617">
        <v>5.4392050000000003</v>
      </c>
    </row>
    <row r="1618" spans="1:11" x14ac:dyDescent="0.25">
      <c r="A1618">
        <v>1617</v>
      </c>
      <c r="D1618">
        <v>31.788906000000004</v>
      </c>
      <c r="E1618">
        <v>8.3232820000000007</v>
      </c>
      <c r="F1618">
        <v>42.062084000000006</v>
      </c>
      <c r="G1618">
        <v>5.482443</v>
      </c>
    </row>
    <row r="1619" spans="1:11" x14ac:dyDescent="0.25">
      <c r="A1619">
        <v>1618</v>
      </c>
      <c r="D1619">
        <v>31.782876000000002</v>
      </c>
      <c r="E1619">
        <v>8.3527609999999992</v>
      </c>
      <c r="F1619">
        <v>42.061103000000003</v>
      </c>
      <c r="G1619">
        <v>5.4931109999999999</v>
      </c>
    </row>
    <row r="1620" spans="1:11" x14ac:dyDescent="0.25">
      <c r="A1620">
        <v>1619</v>
      </c>
      <c r="D1620">
        <v>31.752830000000003</v>
      </c>
      <c r="E1620">
        <v>8.3478650000000005</v>
      </c>
      <c r="F1620">
        <v>42.043273000000006</v>
      </c>
      <c r="G1620">
        <v>5.4712079999999998</v>
      </c>
    </row>
    <row r="1621" spans="1:11" x14ac:dyDescent="0.25">
      <c r="A1621">
        <v>1620</v>
      </c>
      <c r="B1621">
        <v>25.998693000000003</v>
      </c>
      <c r="C1621">
        <v>6.4123489999999999</v>
      </c>
      <c r="D1621">
        <v>31.744483000000002</v>
      </c>
      <c r="E1621">
        <v>8.343845</v>
      </c>
      <c r="F1621">
        <v>42.011062000000003</v>
      </c>
      <c r="G1621">
        <v>5.4551809999999996</v>
      </c>
    </row>
    <row r="1622" spans="1:11" x14ac:dyDescent="0.25">
      <c r="A1622">
        <v>1621</v>
      </c>
      <c r="B1622">
        <v>25.969060000000006</v>
      </c>
      <c r="C1622">
        <v>6.4326020000000002</v>
      </c>
      <c r="D1622">
        <v>31.767364000000001</v>
      </c>
      <c r="E1622">
        <v>8.3485859999999992</v>
      </c>
      <c r="F1622">
        <v>42.005805000000002</v>
      </c>
      <c r="G1622">
        <v>5.4699200000000001</v>
      </c>
    </row>
    <row r="1623" spans="1:11" x14ac:dyDescent="0.25">
      <c r="A1623">
        <v>1622</v>
      </c>
      <c r="B1623">
        <v>25.976635999999999</v>
      </c>
      <c r="C1623">
        <v>6.4000310000000002</v>
      </c>
      <c r="D1623">
        <v>31.772363000000006</v>
      </c>
      <c r="E1623">
        <v>8.3610579999999999</v>
      </c>
      <c r="F1623">
        <v>42.075378000000008</v>
      </c>
      <c r="G1623">
        <v>5.4380709999999999</v>
      </c>
    </row>
    <row r="1624" spans="1:11" x14ac:dyDescent="0.25">
      <c r="A1624">
        <v>1623</v>
      </c>
      <c r="B1624">
        <v>25.987974000000008</v>
      </c>
      <c r="C1624">
        <v>6.3816329999999999</v>
      </c>
      <c r="D1624">
        <v>31.748039000000006</v>
      </c>
      <c r="E1624">
        <v>8.3524519999999995</v>
      </c>
    </row>
    <row r="1625" spans="1:11" x14ac:dyDescent="0.25">
      <c r="A1625">
        <v>1624</v>
      </c>
      <c r="B1625">
        <v>25.978336000000006</v>
      </c>
      <c r="C1625">
        <v>6.3874050000000002</v>
      </c>
      <c r="D1625">
        <v>31.691709000000003</v>
      </c>
      <c r="E1625">
        <v>8.3210149999999992</v>
      </c>
    </row>
    <row r="1626" spans="1:11" x14ac:dyDescent="0.25">
      <c r="A1626">
        <v>1625</v>
      </c>
      <c r="B1626">
        <v>25.982357000000007</v>
      </c>
      <c r="C1626">
        <v>6.3859620000000001</v>
      </c>
      <c r="D1626">
        <v>31.665013999999999</v>
      </c>
      <c r="E1626">
        <v>8.3837840000000003</v>
      </c>
    </row>
    <row r="1627" spans="1:11" x14ac:dyDescent="0.25">
      <c r="A1627">
        <v>1626</v>
      </c>
      <c r="B1627">
        <v>25.980760000000004</v>
      </c>
      <c r="C1627">
        <v>6.3799320000000002</v>
      </c>
    </row>
    <row r="1628" spans="1:11" x14ac:dyDescent="0.25">
      <c r="A1628">
        <v>1627</v>
      </c>
      <c r="B1628">
        <v>26.003332</v>
      </c>
      <c r="C1628">
        <v>6.4123489999999999</v>
      </c>
      <c r="H1628">
        <v>31.563026000000008</v>
      </c>
      <c r="I1628">
        <v>9.7025769999999998</v>
      </c>
    </row>
    <row r="1629" spans="1:11" x14ac:dyDescent="0.25">
      <c r="A1629">
        <v>1628</v>
      </c>
      <c r="B1629">
        <v>26.003332</v>
      </c>
      <c r="C1629">
        <v>6.4123489999999999</v>
      </c>
      <c r="H1629">
        <v>31.563026000000008</v>
      </c>
      <c r="I1629">
        <v>9.7025769999999998</v>
      </c>
      <c r="J1629">
        <v>38.197132000000003</v>
      </c>
      <c r="K1629">
        <v>13.953322999999999</v>
      </c>
    </row>
    <row r="1630" spans="1:11" x14ac:dyDescent="0.25">
      <c r="A1630">
        <v>1629</v>
      </c>
    </row>
    <row r="1631" spans="1:11" x14ac:dyDescent="0.25">
      <c r="A1631">
        <v>1630</v>
      </c>
    </row>
    <row r="1632" spans="1:1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1" x14ac:dyDescent="0.25">
      <c r="A1649">
        <v>1648</v>
      </c>
    </row>
    <row r="1650" spans="1:11" x14ac:dyDescent="0.25">
      <c r="A1650">
        <v>1649</v>
      </c>
    </row>
    <row r="1651" spans="1:11" x14ac:dyDescent="0.25">
      <c r="A1651">
        <v>1650</v>
      </c>
    </row>
    <row r="1652" spans="1:11" x14ac:dyDescent="0.25">
      <c r="A1652">
        <v>1651</v>
      </c>
    </row>
    <row r="1653" spans="1:11" x14ac:dyDescent="0.25">
      <c r="A1653">
        <v>1652</v>
      </c>
    </row>
    <row r="1654" spans="1:11" x14ac:dyDescent="0.25">
      <c r="A1654">
        <v>1653</v>
      </c>
    </row>
    <row r="1655" spans="1:11" x14ac:dyDescent="0.25">
      <c r="A1655">
        <v>1654</v>
      </c>
    </row>
    <row r="1656" spans="1:11" x14ac:dyDescent="0.25">
      <c r="A1656">
        <v>1655</v>
      </c>
    </row>
    <row r="1657" spans="1:11" x14ac:dyDescent="0.25">
      <c r="A1657">
        <v>1656</v>
      </c>
    </row>
    <row r="1658" spans="1:11" x14ac:dyDescent="0.25">
      <c r="A1658">
        <v>1657</v>
      </c>
    </row>
    <row r="1659" spans="1:11" x14ac:dyDescent="0.25">
      <c r="A1659">
        <v>1658</v>
      </c>
    </row>
    <row r="1660" spans="1:11" x14ac:dyDescent="0.25">
      <c r="A1660">
        <v>1659</v>
      </c>
    </row>
    <row r="1661" spans="1:11" x14ac:dyDescent="0.25">
      <c r="A1661">
        <v>1660</v>
      </c>
    </row>
    <row r="1662" spans="1:11" x14ac:dyDescent="0.25">
      <c r="A1662">
        <v>1661</v>
      </c>
      <c r="J1662">
        <v>38.713672000000003</v>
      </c>
      <c r="K1662">
        <v>13.996408000000001</v>
      </c>
    </row>
    <row r="1663" spans="1:11" x14ac:dyDescent="0.25">
      <c r="A1663">
        <v>1662</v>
      </c>
    </row>
    <row r="1664" spans="1:11" x14ac:dyDescent="0.25">
      <c r="A1664">
        <v>1663</v>
      </c>
      <c r="F1664">
        <v>32.932941</v>
      </c>
      <c r="G1664">
        <v>8.575704</v>
      </c>
    </row>
    <row r="1665" spans="1:7" x14ac:dyDescent="0.25">
      <c r="A1665">
        <v>1664</v>
      </c>
      <c r="F1665">
        <v>32.932941</v>
      </c>
      <c r="G1665">
        <v>8.575704</v>
      </c>
    </row>
    <row r="1666" spans="1:7" x14ac:dyDescent="0.25">
      <c r="A1666">
        <v>1665</v>
      </c>
      <c r="D1666">
        <v>44.607467000000007</v>
      </c>
      <c r="E1666">
        <v>7.3807510000000001</v>
      </c>
      <c r="F1666">
        <v>32.983701000000003</v>
      </c>
      <c r="G1666">
        <v>8.593019</v>
      </c>
    </row>
    <row r="1667" spans="1:7" x14ac:dyDescent="0.25">
      <c r="A1667">
        <v>1666</v>
      </c>
      <c r="D1667">
        <v>44.635349000000005</v>
      </c>
      <c r="E1667">
        <v>7.4074970000000002</v>
      </c>
      <c r="F1667">
        <v>32.970563000000006</v>
      </c>
      <c r="G1667">
        <v>8.5792070000000002</v>
      </c>
    </row>
    <row r="1668" spans="1:7" x14ac:dyDescent="0.25">
      <c r="A1668">
        <v>1667</v>
      </c>
      <c r="D1668">
        <v>44.637874000000004</v>
      </c>
      <c r="E1668">
        <v>7.3835850000000001</v>
      </c>
      <c r="F1668">
        <v>32.973344000000004</v>
      </c>
      <c r="G1668">
        <v>8.5561199999999999</v>
      </c>
    </row>
    <row r="1669" spans="1:7" x14ac:dyDescent="0.25">
      <c r="A1669">
        <v>1668</v>
      </c>
      <c r="D1669">
        <v>44.628189000000006</v>
      </c>
      <c r="E1669">
        <v>7.3678150000000002</v>
      </c>
      <c r="F1669">
        <v>32.962264000000005</v>
      </c>
      <c r="G1669">
        <v>8.5608090000000008</v>
      </c>
    </row>
    <row r="1670" spans="1:7" x14ac:dyDescent="0.25">
      <c r="A1670">
        <v>1669</v>
      </c>
      <c r="D1670">
        <v>44.621952000000007</v>
      </c>
      <c r="E1670">
        <v>7.324268</v>
      </c>
      <c r="F1670">
        <v>32.955873000000004</v>
      </c>
      <c r="G1670">
        <v>8.57864</v>
      </c>
    </row>
    <row r="1671" spans="1:7" x14ac:dyDescent="0.25">
      <c r="A1671">
        <v>1670</v>
      </c>
      <c r="D1671">
        <v>44.605926000000004</v>
      </c>
      <c r="E1671">
        <v>7.3400889999999999</v>
      </c>
      <c r="F1671">
        <v>32.983909000000004</v>
      </c>
      <c r="G1671">
        <v>8.5400919999999996</v>
      </c>
    </row>
    <row r="1672" spans="1:7" x14ac:dyDescent="0.25">
      <c r="A1672">
        <v>1671</v>
      </c>
      <c r="D1672">
        <v>44.622829000000003</v>
      </c>
      <c r="E1672">
        <v>7.3503449999999999</v>
      </c>
      <c r="F1672">
        <v>32.990659000000008</v>
      </c>
      <c r="G1672">
        <v>8.5355570000000007</v>
      </c>
    </row>
    <row r="1673" spans="1:7" x14ac:dyDescent="0.25">
      <c r="A1673">
        <v>1672</v>
      </c>
      <c r="D1673">
        <v>44.657405000000004</v>
      </c>
      <c r="E1673">
        <v>7.3295250000000003</v>
      </c>
      <c r="F1673">
        <v>32.972986000000006</v>
      </c>
      <c r="G1673">
        <v>8.5193750000000001</v>
      </c>
    </row>
    <row r="1674" spans="1:7" x14ac:dyDescent="0.25">
      <c r="A1674">
        <v>1673</v>
      </c>
      <c r="D1674">
        <v>44.608242000000004</v>
      </c>
      <c r="E1674">
        <v>7.3626620000000003</v>
      </c>
      <c r="F1674">
        <v>32.983394000000004</v>
      </c>
      <c r="G1674">
        <v>8.516076</v>
      </c>
    </row>
    <row r="1675" spans="1:7" x14ac:dyDescent="0.25">
      <c r="A1675">
        <v>1674</v>
      </c>
      <c r="D1675">
        <v>44.607521000000006</v>
      </c>
      <c r="E1675">
        <v>7.3439030000000001</v>
      </c>
      <c r="F1675">
        <v>33.010501000000005</v>
      </c>
      <c r="G1675">
        <v>8.5066450000000007</v>
      </c>
    </row>
    <row r="1676" spans="1:7" x14ac:dyDescent="0.25">
      <c r="A1676">
        <v>1675</v>
      </c>
      <c r="D1676">
        <v>44.628288000000005</v>
      </c>
      <c r="E1676">
        <v>7.3372549999999999</v>
      </c>
      <c r="F1676">
        <v>32.984529000000009</v>
      </c>
      <c r="G1676">
        <v>8.5582320000000003</v>
      </c>
    </row>
    <row r="1677" spans="1:7" x14ac:dyDescent="0.25">
      <c r="A1677">
        <v>1676</v>
      </c>
      <c r="D1677">
        <v>44.657974000000003</v>
      </c>
      <c r="E1677">
        <v>7.3324109999999996</v>
      </c>
      <c r="F1677">
        <v>32.97370500000001</v>
      </c>
      <c r="G1677">
        <v>8.5406589999999998</v>
      </c>
    </row>
    <row r="1678" spans="1:7" x14ac:dyDescent="0.25">
      <c r="A1678">
        <v>1677</v>
      </c>
      <c r="D1678">
        <v>44.651844000000004</v>
      </c>
      <c r="E1678">
        <v>7.3507059999999997</v>
      </c>
      <c r="F1678">
        <v>32.952886000000007</v>
      </c>
      <c r="G1678">
        <v>8.5080880000000008</v>
      </c>
    </row>
    <row r="1679" spans="1:7" x14ac:dyDescent="0.25">
      <c r="A1679">
        <v>1678</v>
      </c>
      <c r="D1679">
        <v>44.648338000000003</v>
      </c>
      <c r="E1679">
        <v>7.3474589999999997</v>
      </c>
      <c r="F1679">
        <v>32.951030000000003</v>
      </c>
      <c r="G1679">
        <v>8.4819600000000008</v>
      </c>
    </row>
    <row r="1680" spans="1:7" x14ac:dyDescent="0.25">
      <c r="A1680">
        <v>1679</v>
      </c>
      <c r="D1680">
        <v>44.667045000000002</v>
      </c>
      <c r="E1680">
        <v>7.3082399999999996</v>
      </c>
      <c r="F1680">
        <v>32.932941</v>
      </c>
      <c r="G1680">
        <v>8.575704</v>
      </c>
    </row>
    <row r="1681" spans="1:9" x14ac:dyDescent="0.25">
      <c r="A1681">
        <v>1680</v>
      </c>
      <c r="D1681">
        <v>44.607467000000007</v>
      </c>
      <c r="E1681">
        <v>7.3807510000000001</v>
      </c>
    </row>
    <row r="1682" spans="1:9" x14ac:dyDescent="0.25">
      <c r="A1682">
        <v>1681</v>
      </c>
      <c r="D1682">
        <v>44.607467000000007</v>
      </c>
      <c r="E1682">
        <v>7.3807510000000001</v>
      </c>
    </row>
    <row r="1683" spans="1:9" x14ac:dyDescent="0.25">
      <c r="A1683">
        <v>1682</v>
      </c>
      <c r="B1683">
        <v>54.278659000000005</v>
      </c>
      <c r="C1683">
        <v>9.3389430000000004</v>
      </c>
    </row>
    <row r="1684" spans="1:9" x14ac:dyDescent="0.25">
      <c r="A1684">
        <v>1683</v>
      </c>
      <c r="B1684">
        <v>54.301387000000005</v>
      </c>
      <c r="C1684">
        <v>9.3138959999999997</v>
      </c>
      <c r="H1684">
        <v>45.023876000000001</v>
      </c>
      <c r="I1684">
        <v>6.460019</v>
      </c>
    </row>
    <row r="1685" spans="1:9" x14ac:dyDescent="0.25">
      <c r="A1685">
        <v>1684</v>
      </c>
      <c r="B1685">
        <v>54.298706000000003</v>
      </c>
      <c r="C1685">
        <v>9.3280689999999993</v>
      </c>
      <c r="H1685">
        <v>45.092418000000002</v>
      </c>
      <c r="I1685">
        <v>6.4360549999999996</v>
      </c>
    </row>
    <row r="1686" spans="1:9" x14ac:dyDescent="0.25">
      <c r="A1686">
        <v>1685</v>
      </c>
      <c r="B1686">
        <v>54.312725000000007</v>
      </c>
      <c r="C1686">
        <v>9.3282749999999997</v>
      </c>
      <c r="H1686">
        <v>45.043411000000006</v>
      </c>
      <c r="I1686">
        <v>6.4926399999999997</v>
      </c>
    </row>
    <row r="1687" spans="1:9" x14ac:dyDescent="0.25">
      <c r="A1687">
        <v>1686</v>
      </c>
      <c r="B1687">
        <v>54.280414000000007</v>
      </c>
      <c r="C1687">
        <v>9.3187920000000002</v>
      </c>
      <c r="H1687">
        <v>45.029495000000004</v>
      </c>
      <c r="I1687">
        <v>6.5068650000000003</v>
      </c>
    </row>
    <row r="1688" spans="1:9" x14ac:dyDescent="0.25">
      <c r="A1688">
        <v>1687</v>
      </c>
      <c r="B1688">
        <v>54.259643000000004</v>
      </c>
      <c r="C1688">
        <v>9.3200819999999993</v>
      </c>
      <c r="H1688">
        <v>45.043872000000007</v>
      </c>
      <c r="I1688">
        <v>6.5226860000000002</v>
      </c>
    </row>
    <row r="1689" spans="1:9" x14ac:dyDescent="0.25">
      <c r="A1689">
        <v>1688</v>
      </c>
      <c r="B1689">
        <v>54.226608000000006</v>
      </c>
      <c r="C1689">
        <v>9.3538370000000004</v>
      </c>
      <c r="H1689">
        <v>45.062736000000001</v>
      </c>
      <c r="I1689">
        <v>6.4659449999999996</v>
      </c>
    </row>
    <row r="1690" spans="1:9" x14ac:dyDescent="0.25">
      <c r="A1690">
        <v>1689</v>
      </c>
      <c r="B1690">
        <v>54.230731000000006</v>
      </c>
      <c r="C1690">
        <v>9.3519299999999994</v>
      </c>
      <c r="H1690">
        <v>45.071651000000003</v>
      </c>
      <c r="I1690">
        <v>6.4415170000000002</v>
      </c>
    </row>
    <row r="1691" spans="1:9" x14ac:dyDescent="0.25">
      <c r="A1691">
        <v>1690</v>
      </c>
      <c r="B1691">
        <v>54.271137000000003</v>
      </c>
      <c r="C1691">
        <v>9.3334799999999998</v>
      </c>
      <c r="H1691">
        <v>45.161785000000002</v>
      </c>
      <c r="I1691">
        <v>6.3957540000000002</v>
      </c>
    </row>
    <row r="1692" spans="1:9" x14ac:dyDescent="0.25">
      <c r="A1692">
        <v>1691</v>
      </c>
      <c r="B1692">
        <v>54.264801000000006</v>
      </c>
      <c r="C1692">
        <v>9.3479100000000006</v>
      </c>
      <c r="H1692">
        <v>45.144626000000002</v>
      </c>
      <c r="I1692">
        <v>6.4255409999999999</v>
      </c>
    </row>
    <row r="1693" spans="1:9" x14ac:dyDescent="0.25">
      <c r="A1693">
        <v>1692</v>
      </c>
      <c r="B1693">
        <v>54.331230000000005</v>
      </c>
      <c r="C1693">
        <v>9.3481159999999992</v>
      </c>
      <c r="H1693">
        <v>45.076751000000002</v>
      </c>
      <c r="I1693">
        <v>6.463832</v>
      </c>
    </row>
    <row r="1694" spans="1:9" x14ac:dyDescent="0.25">
      <c r="A1694">
        <v>1693</v>
      </c>
      <c r="B1694">
        <v>54.307365000000004</v>
      </c>
      <c r="C1694">
        <v>9.2536000000000005</v>
      </c>
      <c r="H1694">
        <v>45.023876000000001</v>
      </c>
      <c r="I1694">
        <v>6.460019</v>
      </c>
    </row>
    <row r="1695" spans="1:9" x14ac:dyDescent="0.25">
      <c r="A1695">
        <v>1694</v>
      </c>
      <c r="B1695">
        <v>54.278659000000005</v>
      </c>
      <c r="C1695">
        <v>9.3389430000000004</v>
      </c>
      <c r="H1695">
        <v>45.023876000000001</v>
      </c>
      <c r="I1695">
        <v>6.460019</v>
      </c>
    </row>
    <row r="1696" spans="1:9" x14ac:dyDescent="0.25">
      <c r="A1696">
        <v>1695</v>
      </c>
      <c r="H1696">
        <v>45.023876000000001</v>
      </c>
      <c r="I1696">
        <v>6.460019</v>
      </c>
    </row>
    <row r="1697" spans="1:9" x14ac:dyDescent="0.25">
      <c r="A1697">
        <v>1696</v>
      </c>
      <c r="H1697">
        <v>45.023876000000001</v>
      </c>
      <c r="I1697">
        <v>6.460019</v>
      </c>
    </row>
    <row r="1698" spans="1:9" x14ac:dyDescent="0.25">
      <c r="A1698">
        <v>1697</v>
      </c>
      <c r="H1698">
        <v>45.002643000000006</v>
      </c>
      <c r="I1698">
        <v>6.4716659999999999</v>
      </c>
    </row>
    <row r="1699" spans="1:9" x14ac:dyDescent="0.25">
      <c r="A1699">
        <v>1698</v>
      </c>
      <c r="F1699">
        <v>56.672225000000005</v>
      </c>
      <c r="G1699">
        <v>9.8873309999999996</v>
      </c>
    </row>
    <row r="1700" spans="1:9" x14ac:dyDescent="0.25">
      <c r="A1700">
        <v>1699</v>
      </c>
      <c r="D1700">
        <v>69.020255000000006</v>
      </c>
      <c r="E1700">
        <v>8.7130609999999997</v>
      </c>
      <c r="F1700">
        <v>56.710876000000006</v>
      </c>
      <c r="G1700">
        <v>9.8703769999999995</v>
      </c>
    </row>
    <row r="1701" spans="1:9" x14ac:dyDescent="0.25">
      <c r="A1701">
        <v>1700</v>
      </c>
      <c r="D1701">
        <v>68.960663000000011</v>
      </c>
      <c r="E1701">
        <v>8.7685209999999998</v>
      </c>
      <c r="F1701">
        <v>56.708969000000003</v>
      </c>
      <c r="G1701">
        <v>9.8624919999999996</v>
      </c>
    </row>
    <row r="1702" spans="1:9" x14ac:dyDescent="0.25">
      <c r="A1702">
        <v>1701</v>
      </c>
      <c r="D1702">
        <v>68.984949</v>
      </c>
      <c r="E1702">
        <v>8.7716840000000005</v>
      </c>
      <c r="F1702">
        <v>56.703044000000006</v>
      </c>
      <c r="G1702">
        <v>9.8651710000000001</v>
      </c>
    </row>
    <row r="1703" spans="1:9" x14ac:dyDescent="0.25">
      <c r="A1703">
        <v>1702</v>
      </c>
      <c r="D1703">
        <v>68.97489800000001</v>
      </c>
      <c r="E1703">
        <v>8.7638259999999999</v>
      </c>
      <c r="F1703">
        <v>56.651611000000003</v>
      </c>
      <c r="G1703">
        <v>9.8545040000000004</v>
      </c>
    </row>
    <row r="1704" spans="1:9" x14ac:dyDescent="0.25">
      <c r="A1704">
        <v>1703</v>
      </c>
      <c r="D1704">
        <v>68.995765000000006</v>
      </c>
      <c r="E1704">
        <v>8.7429079999999999</v>
      </c>
      <c r="F1704">
        <v>56.664855000000003</v>
      </c>
      <c r="G1704">
        <v>9.8732100000000003</v>
      </c>
    </row>
    <row r="1705" spans="1:9" x14ac:dyDescent="0.25">
      <c r="A1705">
        <v>1704</v>
      </c>
      <c r="D1705">
        <v>68.959540000000004</v>
      </c>
      <c r="E1705">
        <v>8.7384190000000004</v>
      </c>
      <c r="F1705">
        <v>56.673515000000002</v>
      </c>
      <c r="G1705">
        <v>9.8858879999999996</v>
      </c>
    </row>
    <row r="1706" spans="1:9" x14ac:dyDescent="0.25">
      <c r="A1706">
        <v>1705</v>
      </c>
      <c r="D1706">
        <v>68.925408000000004</v>
      </c>
      <c r="E1706">
        <v>8.7395929999999993</v>
      </c>
      <c r="F1706">
        <v>56.714740000000006</v>
      </c>
      <c r="G1706">
        <v>9.8876399999999993</v>
      </c>
    </row>
    <row r="1707" spans="1:9" x14ac:dyDescent="0.25">
      <c r="A1707">
        <v>1706</v>
      </c>
      <c r="D1707">
        <v>68.903724000000011</v>
      </c>
      <c r="E1707">
        <v>8.7551020000000008</v>
      </c>
      <c r="F1707">
        <v>56.715206000000002</v>
      </c>
      <c r="G1707">
        <v>9.8969690000000003</v>
      </c>
    </row>
    <row r="1708" spans="1:9" x14ac:dyDescent="0.25">
      <c r="A1708">
        <v>1707</v>
      </c>
      <c r="D1708">
        <v>68.932449000000005</v>
      </c>
      <c r="E1708">
        <v>8.7438780000000005</v>
      </c>
      <c r="F1708">
        <v>56.696346000000005</v>
      </c>
      <c r="G1708">
        <v>9.8807349999999996</v>
      </c>
    </row>
    <row r="1709" spans="1:9" x14ac:dyDescent="0.25">
      <c r="A1709">
        <v>1708</v>
      </c>
      <c r="D1709">
        <v>68.96714200000001</v>
      </c>
      <c r="E1709">
        <v>8.7830100000000009</v>
      </c>
      <c r="F1709">
        <v>56.695106000000003</v>
      </c>
      <c r="G1709">
        <v>9.8763030000000001</v>
      </c>
    </row>
    <row r="1710" spans="1:9" x14ac:dyDescent="0.25">
      <c r="A1710">
        <v>1709</v>
      </c>
      <c r="D1710">
        <v>68.955918000000011</v>
      </c>
      <c r="E1710">
        <v>8.8070409999999999</v>
      </c>
      <c r="F1710">
        <v>56.699642000000004</v>
      </c>
      <c r="G1710">
        <v>9.8361040000000006</v>
      </c>
    </row>
    <row r="1711" spans="1:9" x14ac:dyDescent="0.25">
      <c r="A1711">
        <v>1710</v>
      </c>
      <c r="D1711">
        <v>69.047347000000002</v>
      </c>
      <c r="E1711">
        <v>8.7653569999999998</v>
      </c>
      <c r="F1711">
        <v>56.672225000000005</v>
      </c>
      <c r="G1711">
        <v>9.8873309999999996</v>
      </c>
    </row>
    <row r="1712" spans="1:9" x14ac:dyDescent="0.25">
      <c r="A1712">
        <v>1711</v>
      </c>
      <c r="D1712">
        <v>69.007755000000003</v>
      </c>
      <c r="E1712">
        <v>8.7721940000000007</v>
      </c>
      <c r="F1712">
        <v>56.672225000000005</v>
      </c>
      <c r="G1712">
        <v>9.8873309999999996</v>
      </c>
    </row>
    <row r="1713" spans="1:9" x14ac:dyDescent="0.25">
      <c r="A1713">
        <v>1712</v>
      </c>
      <c r="D1713">
        <v>69.151275000000012</v>
      </c>
      <c r="E1713">
        <v>8.7692350000000001</v>
      </c>
    </row>
    <row r="1714" spans="1:9" x14ac:dyDescent="0.25">
      <c r="A1714">
        <v>1713</v>
      </c>
      <c r="B1714">
        <v>75.619847000000007</v>
      </c>
      <c r="C1714">
        <v>9.7692859999999992</v>
      </c>
    </row>
    <row r="1715" spans="1:9" x14ac:dyDescent="0.25">
      <c r="A1715">
        <v>1714</v>
      </c>
      <c r="B1715">
        <v>75.629898000000011</v>
      </c>
      <c r="C1715">
        <v>9.8635210000000004</v>
      </c>
    </row>
    <row r="1716" spans="1:9" x14ac:dyDescent="0.25">
      <c r="A1716">
        <v>1715</v>
      </c>
      <c r="B1716">
        <v>75.655969000000013</v>
      </c>
      <c r="C1716">
        <v>9.7910719999999998</v>
      </c>
    </row>
    <row r="1717" spans="1:9" x14ac:dyDescent="0.25">
      <c r="A1717">
        <v>1716</v>
      </c>
      <c r="B1717">
        <v>75.667398000000006</v>
      </c>
      <c r="C1717">
        <v>9.7877550000000006</v>
      </c>
      <c r="H1717">
        <v>69.967194000000006</v>
      </c>
      <c r="I1717">
        <v>7.5977550000000003</v>
      </c>
    </row>
    <row r="1718" spans="1:9" x14ac:dyDescent="0.25">
      <c r="A1718">
        <v>1717</v>
      </c>
      <c r="B1718">
        <v>75.691122000000007</v>
      </c>
      <c r="C1718">
        <v>9.7695410000000003</v>
      </c>
      <c r="H1718">
        <v>69.982040000000012</v>
      </c>
      <c r="I1718">
        <v>7.6036729999999997</v>
      </c>
    </row>
    <row r="1719" spans="1:9" x14ac:dyDescent="0.25">
      <c r="A1719">
        <v>1718</v>
      </c>
      <c r="B1719">
        <v>75.70668400000001</v>
      </c>
      <c r="C1719">
        <v>9.8260719999999999</v>
      </c>
      <c r="H1719">
        <v>70.008214000000009</v>
      </c>
      <c r="I1719">
        <v>7.5650000000000004</v>
      </c>
    </row>
    <row r="1720" spans="1:9" x14ac:dyDescent="0.25">
      <c r="A1720">
        <v>1719</v>
      </c>
      <c r="B1720">
        <v>75.681020000000004</v>
      </c>
      <c r="C1720">
        <v>9.8315819999999992</v>
      </c>
      <c r="H1720">
        <v>70.006071000000006</v>
      </c>
      <c r="I1720">
        <v>7.5752040000000003</v>
      </c>
    </row>
    <row r="1721" spans="1:9" x14ac:dyDescent="0.25">
      <c r="A1721">
        <v>1720</v>
      </c>
      <c r="B1721">
        <v>75.675561000000002</v>
      </c>
      <c r="C1721">
        <v>9.8143879999999992</v>
      </c>
      <c r="H1721">
        <v>69.978418000000005</v>
      </c>
      <c r="I1721">
        <v>7.5525510000000002</v>
      </c>
    </row>
    <row r="1722" spans="1:9" x14ac:dyDescent="0.25">
      <c r="A1722">
        <v>1721</v>
      </c>
      <c r="B1722">
        <v>75.679898000000009</v>
      </c>
      <c r="C1722">
        <v>9.8410209999999996</v>
      </c>
      <c r="H1722">
        <v>69.991479000000012</v>
      </c>
      <c r="I1722">
        <v>7.5426529999999996</v>
      </c>
    </row>
    <row r="1723" spans="1:9" x14ac:dyDescent="0.25">
      <c r="A1723">
        <v>1722</v>
      </c>
      <c r="B1723">
        <v>75.688113000000001</v>
      </c>
      <c r="C1723">
        <v>9.8294390000000007</v>
      </c>
      <c r="H1723">
        <v>69.98841800000001</v>
      </c>
      <c r="I1723">
        <v>7.5353570000000003</v>
      </c>
    </row>
    <row r="1724" spans="1:9" x14ac:dyDescent="0.25">
      <c r="A1724">
        <v>1723</v>
      </c>
      <c r="B1724">
        <v>75.702092000000007</v>
      </c>
      <c r="C1724">
        <v>9.8723469999999995</v>
      </c>
      <c r="H1724">
        <v>69.998112000000006</v>
      </c>
      <c r="I1724">
        <v>7.5678570000000001</v>
      </c>
    </row>
    <row r="1725" spans="1:9" x14ac:dyDescent="0.25">
      <c r="A1725">
        <v>1724</v>
      </c>
      <c r="B1725">
        <v>75.619847000000007</v>
      </c>
      <c r="C1725">
        <v>9.7692859999999992</v>
      </c>
      <c r="H1725">
        <v>69.984336000000013</v>
      </c>
      <c r="I1725">
        <v>7.5899489999999998</v>
      </c>
    </row>
    <row r="1726" spans="1:9" x14ac:dyDescent="0.25">
      <c r="A1726">
        <v>1725</v>
      </c>
      <c r="B1726">
        <v>75.619847000000007</v>
      </c>
      <c r="C1726">
        <v>9.7692859999999992</v>
      </c>
      <c r="H1726">
        <v>69.991326000000001</v>
      </c>
      <c r="I1726">
        <v>7.5619389999999997</v>
      </c>
    </row>
    <row r="1727" spans="1:9" x14ac:dyDescent="0.25">
      <c r="A1727">
        <v>1726</v>
      </c>
      <c r="H1727">
        <v>69.967194000000006</v>
      </c>
      <c r="I1727">
        <v>7.5977550000000003</v>
      </c>
    </row>
    <row r="1728" spans="1:9" x14ac:dyDescent="0.25">
      <c r="A1728">
        <v>1727</v>
      </c>
      <c r="F1728">
        <v>77.124031000000002</v>
      </c>
      <c r="G1728">
        <v>10.486428</v>
      </c>
      <c r="H1728">
        <v>69.967194000000006</v>
      </c>
      <c r="I1728">
        <v>7.5977550000000003</v>
      </c>
    </row>
    <row r="1729" spans="1:9" x14ac:dyDescent="0.25">
      <c r="A1729">
        <v>1728</v>
      </c>
      <c r="F1729">
        <v>77.098724000000004</v>
      </c>
      <c r="G1729">
        <v>10.48296</v>
      </c>
      <c r="H1729">
        <v>69.967194000000006</v>
      </c>
      <c r="I1729">
        <v>7.5977550000000003</v>
      </c>
    </row>
    <row r="1730" spans="1:9" x14ac:dyDescent="0.25">
      <c r="A1730">
        <v>1729</v>
      </c>
      <c r="F1730">
        <v>77.208163000000013</v>
      </c>
      <c r="G1730">
        <v>10.577245</v>
      </c>
    </row>
    <row r="1731" spans="1:9" x14ac:dyDescent="0.25">
      <c r="A1731">
        <v>1730</v>
      </c>
      <c r="F1731">
        <v>77.232959000000008</v>
      </c>
      <c r="G1731">
        <v>10.578673</v>
      </c>
    </row>
    <row r="1732" spans="1:9" x14ac:dyDescent="0.25">
      <c r="A1732">
        <v>1731</v>
      </c>
      <c r="D1732">
        <v>86.870561000000009</v>
      </c>
      <c r="E1732">
        <v>8.8175519999999992</v>
      </c>
      <c r="F1732">
        <v>77.179438000000005</v>
      </c>
      <c r="G1732">
        <v>10.602449</v>
      </c>
    </row>
    <row r="1733" spans="1:9" x14ac:dyDescent="0.25">
      <c r="A1733">
        <v>1732</v>
      </c>
      <c r="D1733">
        <v>86.864389000000003</v>
      </c>
      <c r="E1733">
        <v>8.8229590000000009</v>
      </c>
      <c r="F1733">
        <v>77.13556100000001</v>
      </c>
      <c r="G1733">
        <v>10.605919</v>
      </c>
    </row>
    <row r="1734" spans="1:9" x14ac:dyDescent="0.25">
      <c r="A1734">
        <v>1733</v>
      </c>
      <c r="D1734">
        <v>86.934082000000004</v>
      </c>
      <c r="E1734">
        <v>8.7878579999999999</v>
      </c>
      <c r="F1734">
        <v>77.141377000000006</v>
      </c>
      <c r="G1734">
        <v>10.595817</v>
      </c>
    </row>
    <row r="1735" spans="1:9" x14ac:dyDescent="0.25">
      <c r="A1735">
        <v>1734</v>
      </c>
      <c r="D1735">
        <v>86.913724999999999</v>
      </c>
      <c r="E1735">
        <v>8.8096940000000004</v>
      </c>
      <c r="F1735">
        <v>77.105612000000008</v>
      </c>
      <c r="G1735">
        <v>10.601633</v>
      </c>
    </row>
    <row r="1736" spans="1:9" x14ac:dyDescent="0.25">
      <c r="A1736">
        <v>1735</v>
      </c>
      <c r="D1736">
        <v>86.908777000000015</v>
      </c>
      <c r="E1736">
        <v>8.8030109999999997</v>
      </c>
      <c r="F1736">
        <v>77.091072000000011</v>
      </c>
      <c r="G1736">
        <v>10.58699</v>
      </c>
    </row>
    <row r="1737" spans="1:9" x14ac:dyDescent="0.25">
      <c r="A1737">
        <v>1736</v>
      </c>
      <c r="D1737">
        <v>86.854694000000009</v>
      </c>
      <c r="E1737">
        <v>8.7772450000000006</v>
      </c>
      <c r="F1737">
        <v>77.091327000000007</v>
      </c>
      <c r="G1737">
        <v>10.580511</v>
      </c>
    </row>
    <row r="1738" spans="1:9" x14ac:dyDescent="0.25">
      <c r="A1738">
        <v>1737</v>
      </c>
      <c r="D1738">
        <v>86.853266000000005</v>
      </c>
      <c r="E1738">
        <v>8.7908159999999995</v>
      </c>
      <c r="F1738">
        <v>77.098724000000004</v>
      </c>
      <c r="G1738">
        <v>10.48296</v>
      </c>
    </row>
    <row r="1739" spans="1:9" x14ac:dyDescent="0.25">
      <c r="A1739">
        <v>1738</v>
      </c>
      <c r="D1739">
        <v>86.879591000000005</v>
      </c>
      <c r="E1739">
        <v>8.7846430000000009</v>
      </c>
      <c r="F1739">
        <v>77.098724000000004</v>
      </c>
      <c r="G1739">
        <v>10.48296</v>
      </c>
    </row>
    <row r="1740" spans="1:9" x14ac:dyDescent="0.25">
      <c r="A1740">
        <v>1739</v>
      </c>
      <c r="D1740">
        <v>86.855614000000003</v>
      </c>
      <c r="E1740">
        <v>8.786327</v>
      </c>
      <c r="F1740">
        <v>77.098724000000004</v>
      </c>
      <c r="G1740">
        <v>10.48296</v>
      </c>
    </row>
    <row r="1741" spans="1:9" x14ac:dyDescent="0.25">
      <c r="A1741">
        <v>1740</v>
      </c>
      <c r="D1741">
        <v>86.880001000000007</v>
      </c>
      <c r="E1741">
        <v>8.8228570000000008</v>
      </c>
      <c r="F1741">
        <v>77.098724000000004</v>
      </c>
      <c r="G1741">
        <v>10.48296</v>
      </c>
    </row>
    <row r="1742" spans="1:9" x14ac:dyDescent="0.25">
      <c r="A1742">
        <v>1741</v>
      </c>
      <c r="D1742">
        <v>86.893520000000009</v>
      </c>
      <c r="E1742">
        <v>8.8168880000000005</v>
      </c>
    </row>
    <row r="1743" spans="1:9" x14ac:dyDescent="0.25">
      <c r="A1743">
        <v>1742</v>
      </c>
      <c r="D1743">
        <v>87.024082000000007</v>
      </c>
      <c r="E1743">
        <v>8.8172449999999998</v>
      </c>
    </row>
    <row r="1744" spans="1:9" x14ac:dyDescent="0.25">
      <c r="A1744">
        <v>1743</v>
      </c>
      <c r="B1744">
        <v>95.892807000000005</v>
      </c>
      <c r="C1744">
        <v>9.7734179999999995</v>
      </c>
      <c r="D1744">
        <v>86.870561000000009</v>
      </c>
      <c r="E1744">
        <v>8.8175519999999992</v>
      </c>
    </row>
    <row r="1745" spans="1:9" x14ac:dyDescent="0.25">
      <c r="A1745">
        <v>1744</v>
      </c>
      <c r="B1745">
        <v>95.864694000000014</v>
      </c>
      <c r="C1745">
        <v>9.7629079999999995</v>
      </c>
    </row>
    <row r="1746" spans="1:9" x14ac:dyDescent="0.25">
      <c r="A1746">
        <v>1745</v>
      </c>
      <c r="B1746">
        <v>95.870359000000008</v>
      </c>
      <c r="C1746">
        <v>9.7637250000000009</v>
      </c>
    </row>
    <row r="1747" spans="1:9" x14ac:dyDescent="0.25">
      <c r="A1747">
        <v>1746</v>
      </c>
      <c r="B1747">
        <v>95.903980000000004</v>
      </c>
      <c r="C1747">
        <v>9.7296929999999993</v>
      </c>
    </row>
    <row r="1748" spans="1:9" x14ac:dyDescent="0.25">
      <c r="A1748">
        <v>1747</v>
      </c>
      <c r="B1748">
        <v>95.904846000000006</v>
      </c>
      <c r="C1748">
        <v>9.7218879999999999</v>
      </c>
      <c r="H1748">
        <v>89.563827000000003</v>
      </c>
      <c r="I1748">
        <v>6.5826539999999998</v>
      </c>
    </row>
    <row r="1749" spans="1:9" x14ac:dyDescent="0.25">
      <c r="A1749">
        <v>1748</v>
      </c>
      <c r="B1749">
        <v>95.934950000000015</v>
      </c>
      <c r="C1749">
        <v>9.7450510000000001</v>
      </c>
      <c r="H1749">
        <v>89.514797000000002</v>
      </c>
      <c r="I1749">
        <v>6.6101020000000004</v>
      </c>
    </row>
    <row r="1750" spans="1:9" x14ac:dyDescent="0.25">
      <c r="A1750">
        <v>1749</v>
      </c>
      <c r="B1750">
        <v>95.898165000000006</v>
      </c>
      <c r="C1750">
        <v>9.7948979999999999</v>
      </c>
      <c r="H1750">
        <v>89.490562000000011</v>
      </c>
      <c r="I1750">
        <v>6.5958170000000003</v>
      </c>
    </row>
    <row r="1751" spans="1:9" x14ac:dyDescent="0.25">
      <c r="A1751">
        <v>1750</v>
      </c>
      <c r="B1751">
        <v>95.869745000000009</v>
      </c>
      <c r="C1751">
        <v>9.7791329999999999</v>
      </c>
      <c r="H1751">
        <v>89.484592000000006</v>
      </c>
      <c r="I1751">
        <v>6.5712760000000001</v>
      </c>
    </row>
    <row r="1752" spans="1:9" x14ac:dyDescent="0.25">
      <c r="A1752">
        <v>1751</v>
      </c>
      <c r="B1752">
        <v>95.883472000000012</v>
      </c>
      <c r="C1752">
        <v>9.7796950000000002</v>
      </c>
      <c r="H1752">
        <v>89.487041000000005</v>
      </c>
      <c r="I1752">
        <v>6.5936729999999999</v>
      </c>
    </row>
    <row r="1753" spans="1:9" x14ac:dyDescent="0.25">
      <c r="A1753">
        <v>1752</v>
      </c>
      <c r="B1753">
        <v>95.877041000000006</v>
      </c>
      <c r="C1753">
        <v>9.8094389999999994</v>
      </c>
      <c r="H1753">
        <v>89.464388000000014</v>
      </c>
      <c r="I1753">
        <v>6.5964280000000004</v>
      </c>
    </row>
    <row r="1754" spans="1:9" x14ac:dyDescent="0.25">
      <c r="A1754">
        <v>1753</v>
      </c>
      <c r="B1754">
        <v>95.892807000000005</v>
      </c>
      <c r="C1754">
        <v>9.7734179999999995</v>
      </c>
      <c r="H1754">
        <v>89.480102000000002</v>
      </c>
      <c r="I1754">
        <v>6.5403570000000002</v>
      </c>
    </row>
    <row r="1755" spans="1:9" x14ac:dyDescent="0.25">
      <c r="A1755">
        <v>1754</v>
      </c>
      <c r="H1755">
        <v>89.508571000000003</v>
      </c>
      <c r="I1755">
        <v>6.5368880000000003</v>
      </c>
    </row>
    <row r="1756" spans="1:9" x14ac:dyDescent="0.25">
      <c r="A1756">
        <v>1755</v>
      </c>
      <c r="H1756">
        <v>89.508367000000007</v>
      </c>
      <c r="I1756">
        <v>6.5311219999999999</v>
      </c>
    </row>
    <row r="1757" spans="1:9" x14ac:dyDescent="0.25">
      <c r="A1757">
        <v>1756</v>
      </c>
      <c r="F1757">
        <v>97.129541000000003</v>
      </c>
      <c r="G1757">
        <v>10.457602</v>
      </c>
      <c r="H1757">
        <v>89.54030800000001</v>
      </c>
      <c r="I1757">
        <v>6.5750000000000002</v>
      </c>
    </row>
    <row r="1758" spans="1:9" x14ac:dyDescent="0.25">
      <c r="A1758">
        <v>1757</v>
      </c>
      <c r="F1758">
        <v>97.149185000000003</v>
      </c>
      <c r="G1758">
        <v>10.422193999999999</v>
      </c>
      <c r="H1758">
        <v>89.546327000000005</v>
      </c>
      <c r="I1758">
        <v>6.5698980000000002</v>
      </c>
    </row>
    <row r="1759" spans="1:9" x14ac:dyDescent="0.25">
      <c r="A1759">
        <v>1758</v>
      </c>
      <c r="F1759">
        <v>97.149185000000003</v>
      </c>
      <c r="G1759">
        <v>10.443265999999999</v>
      </c>
      <c r="H1759">
        <v>89.575102000000001</v>
      </c>
      <c r="I1759">
        <v>6.5803060000000002</v>
      </c>
    </row>
    <row r="1760" spans="1:9" x14ac:dyDescent="0.25">
      <c r="A1760">
        <v>1759</v>
      </c>
      <c r="F1760">
        <v>97.180765000000008</v>
      </c>
      <c r="G1760">
        <v>10.410050999999999</v>
      </c>
      <c r="H1760">
        <v>89.563827000000003</v>
      </c>
      <c r="I1760">
        <v>6.5826539999999998</v>
      </c>
    </row>
    <row r="1761" spans="1:7" x14ac:dyDescent="0.25">
      <c r="A1761">
        <v>1760</v>
      </c>
      <c r="F1761">
        <v>97.173826000000005</v>
      </c>
      <c r="G1761">
        <v>10.420816</v>
      </c>
    </row>
    <row r="1762" spans="1:7" x14ac:dyDescent="0.25">
      <c r="A1762">
        <v>1761</v>
      </c>
      <c r="D1762">
        <v>111.35168400000001</v>
      </c>
      <c r="E1762">
        <v>8.6176019999999998</v>
      </c>
      <c r="F1762">
        <v>97.158418000000012</v>
      </c>
      <c r="G1762">
        <v>10.452653</v>
      </c>
    </row>
    <row r="1763" spans="1:7" x14ac:dyDescent="0.25">
      <c r="A1763">
        <v>1762</v>
      </c>
      <c r="D1763">
        <v>111.401329</v>
      </c>
      <c r="E1763">
        <v>8.6071939999999998</v>
      </c>
      <c r="F1763">
        <v>97.135664000000006</v>
      </c>
      <c r="G1763">
        <v>10.452090999999999</v>
      </c>
    </row>
    <row r="1764" spans="1:7" x14ac:dyDescent="0.25">
      <c r="A1764">
        <v>1763</v>
      </c>
      <c r="D1764">
        <v>111.34887700000002</v>
      </c>
      <c r="E1764">
        <v>8.5790819999999997</v>
      </c>
      <c r="F1764">
        <v>97.096073000000004</v>
      </c>
      <c r="G1764">
        <v>10.513113000000001</v>
      </c>
    </row>
    <row r="1765" spans="1:7" x14ac:dyDescent="0.25">
      <c r="A1765">
        <v>1764</v>
      </c>
      <c r="D1765">
        <v>111.416225</v>
      </c>
      <c r="E1765">
        <v>8.5875509999999995</v>
      </c>
      <c r="F1765">
        <v>97.093725000000006</v>
      </c>
      <c r="G1765">
        <v>10.527704</v>
      </c>
    </row>
    <row r="1766" spans="1:7" x14ac:dyDescent="0.25">
      <c r="A1766">
        <v>1765</v>
      </c>
      <c r="D1766">
        <v>111.407196</v>
      </c>
      <c r="E1766">
        <v>8.5713779999999993</v>
      </c>
      <c r="F1766">
        <v>97.092859000000004</v>
      </c>
      <c r="G1766">
        <v>10.503215000000001</v>
      </c>
    </row>
    <row r="1767" spans="1:7" x14ac:dyDescent="0.25">
      <c r="A1767">
        <v>1766</v>
      </c>
      <c r="D1767">
        <v>111.36882800000001</v>
      </c>
      <c r="E1767">
        <v>8.6043369999999992</v>
      </c>
      <c r="F1767">
        <v>97.129541000000003</v>
      </c>
      <c r="G1767">
        <v>10.457602</v>
      </c>
    </row>
    <row r="1768" spans="1:7" x14ac:dyDescent="0.25">
      <c r="A1768">
        <v>1767</v>
      </c>
      <c r="D1768">
        <v>111.405258</v>
      </c>
      <c r="E1768">
        <v>8.5807149999999996</v>
      </c>
      <c r="F1768">
        <v>97.129541000000003</v>
      </c>
      <c r="G1768">
        <v>10.457602</v>
      </c>
    </row>
    <row r="1769" spans="1:7" x14ac:dyDescent="0.25">
      <c r="A1769">
        <v>1768</v>
      </c>
      <c r="D1769">
        <v>111.42704400000001</v>
      </c>
      <c r="E1769">
        <v>8.5886230000000001</v>
      </c>
    </row>
    <row r="1770" spans="1:7" x14ac:dyDescent="0.25">
      <c r="A1770">
        <v>1769</v>
      </c>
      <c r="D1770">
        <v>111.44301200000001</v>
      </c>
      <c r="E1770">
        <v>8.5519909999999992</v>
      </c>
    </row>
    <row r="1771" spans="1:7" x14ac:dyDescent="0.25">
      <c r="A1771">
        <v>1770</v>
      </c>
      <c r="D1771">
        <v>111.464744</v>
      </c>
      <c r="E1771">
        <v>8.5671940000000006</v>
      </c>
    </row>
    <row r="1772" spans="1:7" x14ac:dyDescent="0.25">
      <c r="A1772">
        <v>1771</v>
      </c>
      <c r="B1772">
        <v>119.697452</v>
      </c>
      <c r="C1772">
        <v>10.082807000000001</v>
      </c>
      <c r="D1772">
        <v>111.35168400000001</v>
      </c>
      <c r="E1772">
        <v>8.6176019999999998</v>
      </c>
    </row>
    <row r="1773" spans="1:7" x14ac:dyDescent="0.25">
      <c r="A1773">
        <v>1772</v>
      </c>
      <c r="B1773">
        <v>119.70031</v>
      </c>
      <c r="C1773">
        <v>10.054694</v>
      </c>
      <c r="D1773">
        <v>111.35168400000001</v>
      </c>
      <c r="E1773">
        <v>8.6176019999999998</v>
      </c>
    </row>
    <row r="1774" spans="1:7" x14ac:dyDescent="0.25">
      <c r="A1774">
        <v>1773</v>
      </c>
      <c r="B1774">
        <v>119.70872500000002</v>
      </c>
      <c r="C1774">
        <v>10.077704000000001</v>
      </c>
      <c r="D1774">
        <v>111.35168400000001</v>
      </c>
      <c r="E1774">
        <v>8.6176019999999998</v>
      </c>
    </row>
    <row r="1775" spans="1:7" x14ac:dyDescent="0.25">
      <c r="A1775">
        <v>1774</v>
      </c>
      <c r="B1775">
        <v>119.696483</v>
      </c>
      <c r="C1775">
        <v>10.064082000000001</v>
      </c>
    </row>
    <row r="1776" spans="1:7" x14ac:dyDescent="0.25">
      <c r="A1776">
        <v>1775</v>
      </c>
      <c r="B1776">
        <v>119.705051</v>
      </c>
      <c r="C1776">
        <v>10.064541</v>
      </c>
    </row>
    <row r="1777" spans="1:9" x14ac:dyDescent="0.25">
      <c r="A1777">
        <v>1776</v>
      </c>
      <c r="B1777">
        <v>119.688625</v>
      </c>
      <c r="C1777">
        <v>10.050459</v>
      </c>
    </row>
    <row r="1778" spans="1:9" x14ac:dyDescent="0.25">
      <c r="A1778">
        <v>1777</v>
      </c>
      <c r="B1778">
        <v>119.700153</v>
      </c>
      <c r="C1778">
        <v>10.056020999999999</v>
      </c>
      <c r="H1778">
        <v>115.80765500000001</v>
      </c>
      <c r="I1778">
        <v>6.577909</v>
      </c>
    </row>
    <row r="1779" spans="1:9" x14ac:dyDescent="0.25">
      <c r="A1779">
        <v>1778</v>
      </c>
      <c r="B1779">
        <v>119.67337000000001</v>
      </c>
      <c r="C1779">
        <v>10.078673999999999</v>
      </c>
      <c r="H1779">
        <v>115.84648100000001</v>
      </c>
      <c r="I1779">
        <v>6.5581129999999996</v>
      </c>
    </row>
    <row r="1780" spans="1:9" x14ac:dyDescent="0.25">
      <c r="A1780">
        <v>1779</v>
      </c>
      <c r="B1780">
        <v>119.70092</v>
      </c>
      <c r="C1780">
        <v>10.087346999999999</v>
      </c>
      <c r="H1780">
        <v>115.79903400000001</v>
      </c>
      <c r="I1780">
        <v>6.5939800000000002</v>
      </c>
    </row>
    <row r="1781" spans="1:9" x14ac:dyDescent="0.25">
      <c r="A1781">
        <v>1780</v>
      </c>
      <c r="B1781">
        <v>119.72097000000001</v>
      </c>
      <c r="C1781">
        <v>10.069388</v>
      </c>
      <c r="H1781">
        <v>115.80372600000001</v>
      </c>
      <c r="I1781">
        <v>6.5967859999999998</v>
      </c>
    </row>
    <row r="1782" spans="1:9" x14ac:dyDescent="0.25">
      <c r="A1782">
        <v>1781</v>
      </c>
      <c r="B1782">
        <v>119.697452</v>
      </c>
      <c r="C1782">
        <v>10.082807000000001</v>
      </c>
      <c r="H1782">
        <v>115.765156</v>
      </c>
      <c r="I1782">
        <v>6.5967349999999998</v>
      </c>
    </row>
    <row r="1783" spans="1:9" x14ac:dyDescent="0.25">
      <c r="A1783">
        <v>1782</v>
      </c>
      <c r="B1783">
        <v>119.697452</v>
      </c>
      <c r="C1783">
        <v>10.082807000000001</v>
      </c>
      <c r="F1783">
        <v>120.338627</v>
      </c>
      <c r="G1783">
        <v>10.840102</v>
      </c>
      <c r="H1783">
        <v>115.75148000000002</v>
      </c>
      <c r="I1783">
        <v>6.6121939999999997</v>
      </c>
    </row>
    <row r="1784" spans="1:9" x14ac:dyDescent="0.25">
      <c r="A1784">
        <v>1783</v>
      </c>
      <c r="F1784">
        <v>120.31290800000001</v>
      </c>
      <c r="G1784">
        <v>10.906174</v>
      </c>
      <c r="H1784">
        <v>115.779899</v>
      </c>
      <c r="I1784">
        <v>6.6162239999999999</v>
      </c>
    </row>
    <row r="1785" spans="1:9" x14ac:dyDescent="0.25">
      <c r="A1785">
        <v>1784</v>
      </c>
      <c r="F1785">
        <v>120.31816500000001</v>
      </c>
      <c r="G1785">
        <v>10.88551</v>
      </c>
      <c r="H1785">
        <v>115.77969300000001</v>
      </c>
      <c r="I1785">
        <v>6.6139279999999996</v>
      </c>
    </row>
    <row r="1786" spans="1:9" x14ac:dyDescent="0.25">
      <c r="A1786">
        <v>1785</v>
      </c>
      <c r="F1786">
        <v>120.347503</v>
      </c>
      <c r="G1786">
        <v>10.911735</v>
      </c>
      <c r="H1786">
        <v>115.78245100000001</v>
      </c>
      <c r="I1786">
        <v>6.598725</v>
      </c>
    </row>
    <row r="1787" spans="1:9" x14ac:dyDescent="0.25">
      <c r="A1787">
        <v>1786</v>
      </c>
      <c r="F1787">
        <v>120.389492</v>
      </c>
      <c r="G1787">
        <v>10.948623</v>
      </c>
      <c r="H1787">
        <v>115.90571600000001</v>
      </c>
      <c r="I1787">
        <v>6.5862249999999998</v>
      </c>
    </row>
    <row r="1788" spans="1:9" x14ac:dyDescent="0.25">
      <c r="A1788">
        <v>1787</v>
      </c>
      <c r="D1788">
        <v>133.422607</v>
      </c>
      <c r="E1788">
        <v>8.5282660000000003</v>
      </c>
      <c r="F1788">
        <v>120.362858</v>
      </c>
      <c r="G1788">
        <v>10.956174000000001</v>
      </c>
      <c r="H1788">
        <v>115.80765500000001</v>
      </c>
      <c r="I1788">
        <v>6.577909</v>
      </c>
    </row>
    <row r="1789" spans="1:9" x14ac:dyDescent="0.25">
      <c r="A1789">
        <v>1788</v>
      </c>
      <c r="D1789">
        <v>133.422607</v>
      </c>
      <c r="E1789">
        <v>8.5282660000000003</v>
      </c>
      <c r="F1789">
        <v>120.361839</v>
      </c>
      <c r="G1789">
        <v>10.969592</v>
      </c>
      <c r="H1789">
        <v>115.80765500000001</v>
      </c>
      <c r="I1789">
        <v>6.577909</v>
      </c>
    </row>
    <row r="1790" spans="1:9" x14ac:dyDescent="0.25">
      <c r="A1790">
        <v>1789</v>
      </c>
      <c r="D1790">
        <v>133.422607</v>
      </c>
      <c r="E1790">
        <v>8.5282660000000003</v>
      </c>
      <c r="F1790">
        <v>120.37275700000001</v>
      </c>
      <c r="G1790">
        <v>10.967297</v>
      </c>
    </row>
    <row r="1791" spans="1:9" x14ac:dyDescent="0.25">
      <c r="A1791">
        <v>1790</v>
      </c>
      <c r="D1791">
        <v>133.422607</v>
      </c>
      <c r="E1791">
        <v>8.5282660000000003</v>
      </c>
      <c r="F1791">
        <v>120.411632</v>
      </c>
      <c r="G1791">
        <v>10.985919000000001</v>
      </c>
    </row>
    <row r="1792" spans="1:9" x14ac:dyDescent="0.25">
      <c r="A1792">
        <v>1791</v>
      </c>
      <c r="D1792">
        <v>133.422607</v>
      </c>
      <c r="E1792">
        <v>8.5282660000000003</v>
      </c>
      <c r="F1792">
        <v>120.419849</v>
      </c>
      <c r="G1792">
        <v>10.99194</v>
      </c>
    </row>
    <row r="1793" spans="1:9" x14ac:dyDescent="0.25">
      <c r="A1793">
        <v>1792</v>
      </c>
      <c r="D1793">
        <v>133.422607</v>
      </c>
      <c r="E1793">
        <v>8.5282660000000003</v>
      </c>
      <c r="F1793">
        <v>120.40663500000001</v>
      </c>
      <c r="G1793">
        <v>10.980459</v>
      </c>
    </row>
    <row r="1794" spans="1:9" x14ac:dyDescent="0.25">
      <c r="A1794">
        <v>1793</v>
      </c>
      <c r="D1794">
        <v>133.422607</v>
      </c>
      <c r="E1794">
        <v>8.5282660000000003</v>
      </c>
      <c r="F1794">
        <v>120.338627</v>
      </c>
      <c r="G1794">
        <v>10.840102</v>
      </c>
    </row>
    <row r="1795" spans="1:9" x14ac:dyDescent="0.25">
      <c r="A1795">
        <v>1794</v>
      </c>
      <c r="D1795">
        <v>133.422607</v>
      </c>
      <c r="E1795">
        <v>8.5282660000000003</v>
      </c>
      <c r="F1795">
        <v>120.338627</v>
      </c>
      <c r="G1795">
        <v>10.840102</v>
      </c>
    </row>
    <row r="1796" spans="1:9" x14ac:dyDescent="0.25">
      <c r="A1796">
        <v>1795</v>
      </c>
      <c r="D1796">
        <v>133.422607</v>
      </c>
      <c r="E1796">
        <v>8.5282660000000003</v>
      </c>
    </row>
    <row r="1797" spans="1:9" x14ac:dyDescent="0.25">
      <c r="A1797">
        <v>1796</v>
      </c>
      <c r="D1797">
        <v>133.422607</v>
      </c>
      <c r="E1797">
        <v>8.5282660000000003</v>
      </c>
    </row>
    <row r="1798" spans="1:9" x14ac:dyDescent="0.25">
      <c r="A1798">
        <v>1797</v>
      </c>
      <c r="D1798">
        <v>133.422607</v>
      </c>
      <c r="E1798">
        <v>8.5282660000000003</v>
      </c>
    </row>
    <row r="1799" spans="1:9" x14ac:dyDescent="0.25">
      <c r="A1799">
        <v>1798</v>
      </c>
      <c r="D1799">
        <v>133.422607</v>
      </c>
      <c r="E1799">
        <v>8.5282660000000003</v>
      </c>
    </row>
    <row r="1800" spans="1:9" x14ac:dyDescent="0.25">
      <c r="A1800">
        <v>1799</v>
      </c>
      <c r="B1800">
        <v>149.90010000000001</v>
      </c>
      <c r="C1800">
        <v>10.768608</v>
      </c>
      <c r="D1800">
        <v>133.422607</v>
      </c>
      <c r="E1800">
        <v>8.5282660000000003</v>
      </c>
    </row>
    <row r="1801" spans="1:9" x14ac:dyDescent="0.25">
      <c r="A1801">
        <v>1800</v>
      </c>
      <c r="B1801">
        <v>149.90010000000001</v>
      </c>
      <c r="C1801">
        <v>10.768608</v>
      </c>
      <c r="D1801">
        <v>133.422607</v>
      </c>
      <c r="E1801">
        <v>8.5282660000000003</v>
      </c>
    </row>
    <row r="1802" spans="1:9" x14ac:dyDescent="0.25">
      <c r="A1802">
        <v>1801</v>
      </c>
      <c r="B1802">
        <v>149.90010000000001</v>
      </c>
      <c r="C1802">
        <v>10.768608</v>
      </c>
    </row>
    <row r="1803" spans="1:9" x14ac:dyDescent="0.25">
      <c r="A1803">
        <v>1802</v>
      </c>
      <c r="B1803">
        <v>149.90010000000001</v>
      </c>
      <c r="C1803">
        <v>10.768608</v>
      </c>
    </row>
    <row r="1804" spans="1:9" x14ac:dyDescent="0.25">
      <c r="A1804">
        <v>1803</v>
      </c>
      <c r="B1804">
        <v>149.90010000000001</v>
      </c>
      <c r="C1804">
        <v>10.768608</v>
      </c>
    </row>
    <row r="1805" spans="1:9" x14ac:dyDescent="0.25">
      <c r="A1805">
        <v>1804</v>
      </c>
      <c r="B1805">
        <v>149.90010000000001</v>
      </c>
      <c r="C1805">
        <v>10.768608</v>
      </c>
      <c r="H1805">
        <v>136.875564</v>
      </c>
      <c r="I1805">
        <v>6.5864799999999999</v>
      </c>
    </row>
    <row r="1806" spans="1:9" x14ac:dyDescent="0.25">
      <c r="A1806">
        <v>1805</v>
      </c>
      <c r="B1806">
        <v>149.90010000000001</v>
      </c>
      <c r="C1806">
        <v>10.768608</v>
      </c>
      <c r="H1806">
        <v>136.875564</v>
      </c>
      <c r="I1806">
        <v>6.5864799999999999</v>
      </c>
    </row>
    <row r="1807" spans="1:9" x14ac:dyDescent="0.25">
      <c r="A1807">
        <v>1806</v>
      </c>
      <c r="B1807">
        <v>149.90010000000001</v>
      </c>
      <c r="C1807">
        <v>10.768608</v>
      </c>
      <c r="H1807">
        <v>136.875564</v>
      </c>
      <c r="I1807">
        <v>6.5864799999999999</v>
      </c>
    </row>
    <row r="1808" spans="1:9" x14ac:dyDescent="0.25">
      <c r="A1808">
        <v>1807</v>
      </c>
      <c r="B1808">
        <v>149.87860499999999</v>
      </c>
      <c r="C1808">
        <v>10.79</v>
      </c>
      <c r="H1808">
        <v>136.875564</v>
      </c>
      <c r="I1808">
        <v>6.5864799999999999</v>
      </c>
    </row>
    <row r="1809" spans="1:9" x14ac:dyDescent="0.25">
      <c r="A1809">
        <v>1808</v>
      </c>
      <c r="B1809">
        <v>149.87860499999999</v>
      </c>
      <c r="C1809">
        <v>10.79</v>
      </c>
      <c r="H1809">
        <v>136.875564</v>
      </c>
      <c r="I1809">
        <v>6.5864799999999999</v>
      </c>
    </row>
    <row r="1810" spans="1:9" x14ac:dyDescent="0.25">
      <c r="A1810">
        <v>1809</v>
      </c>
      <c r="H1810">
        <v>136.875564</v>
      </c>
      <c r="I1810">
        <v>6.5864799999999999</v>
      </c>
    </row>
    <row r="1811" spans="1:9" x14ac:dyDescent="0.25">
      <c r="A1811">
        <v>1810</v>
      </c>
      <c r="F1811">
        <v>150.12876</v>
      </c>
      <c r="G1811">
        <v>11.425052000000001</v>
      </c>
      <c r="H1811">
        <v>136.875564</v>
      </c>
      <c r="I1811">
        <v>6.5864799999999999</v>
      </c>
    </row>
    <row r="1812" spans="1:9" x14ac:dyDescent="0.25">
      <c r="A1812">
        <v>1811</v>
      </c>
      <c r="F1812">
        <v>150.12876</v>
      </c>
      <c r="G1812">
        <v>11.425052000000001</v>
      </c>
      <c r="H1812">
        <v>136.875564</v>
      </c>
      <c r="I1812">
        <v>6.5864799999999999</v>
      </c>
    </row>
    <row r="1813" spans="1:9" x14ac:dyDescent="0.25">
      <c r="A1813">
        <v>1812</v>
      </c>
      <c r="F1813">
        <v>150.12876</v>
      </c>
      <c r="G1813">
        <v>11.425052000000001</v>
      </c>
      <c r="H1813">
        <v>136.875564</v>
      </c>
      <c r="I1813">
        <v>6.5864799999999999</v>
      </c>
    </row>
    <row r="1814" spans="1:9" x14ac:dyDescent="0.25">
      <c r="A1814">
        <v>1813</v>
      </c>
      <c r="F1814">
        <v>150.12876</v>
      </c>
      <c r="G1814">
        <v>11.425052000000001</v>
      </c>
      <c r="H1814">
        <v>136.875564</v>
      </c>
      <c r="I1814">
        <v>6.5864799999999999</v>
      </c>
    </row>
    <row r="1815" spans="1:9" x14ac:dyDescent="0.25">
      <c r="A1815">
        <v>1814</v>
      </c>
      <c r="F1815">
        <v>150.12876</v>
      </c>
      <c r="G1815">
        <v>11.425052000000001</v>
      </c>
      <c r="H1815">
        <v>136.875564</v>
      </c>
      <c r="I1815">
        <v>6.5864799999999999</v>
      </c>
    </row>
    <row r="1816" spans="1:9" x14ac:dyDescent="0.25">
      <c r="A1816">
        <v>1815</v>
      </c>
      <c r="F1816">
        <v>150.12876</v>
      </c>
      <c r="G1816">
        <v>11.425052000000001</v>
      </c>
      <c r="H1816">
        <v>136.875564</v>
      </c>
      <c r="I1816">
        <v>6.5864799999999999</v>
      </c>
    </row>
    <row r="1817" spans="1:9" x14ac:dyDescent="0.25">
      <c r="A1817">
        <v>1816</v>
      </c>
      <c r="D1817">
        <v>160.089327</v>
      </c>
      <c r="E1817">
        <v>9.3837630000000001</v>
      </c>
      <c r="F1817">
        <v>150.12876</v>
      </c>
      <c r="G1817">
        <v>11.425052000000001</v>
      </c>
      <c r="H1817">
        <v>136.875564</v>
      </c>
      <c r="I1817">
        <v>6.5864799999999999</v>
      </c>
    </row>
    <row r="1818" spans="1:9" x14ac:dyDescent="0.25">
      <c r="A1818">
        <v>1817</v>
      </c>
      <c r="D1818">
        <v>160.17298700000001</v>
      </c>
      <c r="E1818">
        <v>9.3946909999999999</v>
      </c>
      <c r="F1818">
        <v>150.12876</v>
      </c>
      <c r="G1818">
        <v>11.425052000000001</v>
      </c>
    </row>
    <row r="1819" spans="1:9" x14ac:dyDescent="0.25">
      <c r="A1819">
        <v>1818</v>
      </c>
      <c r="D1819">
        <v>160.13344999999998</v>
      </c>
      <c r="E1819">
        <v>9.3802590000000006</v>
      </c>
      <c r="F1819">
        <v>150.12876</v>
      </c>
      <c r="G1819">
        <v>11.425052000000001</v>
      </c>
    </row>
    <row r="1820" spans="1:9" x14ac:dyDescent="0.25">
      <c r="A1820">
        <v>1819</v>
      </c>
      <c r="D1820">
        <v>160.11999800000001</v>
      </c>
      <c r="E1820">
        <v>9.3818560000000009</v>
      </c>
      <c r="F1820">
        <v>150.12876</v>
      </c>
      <c r="G1820">
        <v>11.425052000000001</v>
      </c>
    </row>
    <row r="1821" spans="1:9" x14ac:dyDescent="0.25">
      <c r="A1821">
        <v>1820</v>
      </c>
      <c r="D1821">
        <v>160.09417200000001</v>
      </c>
      <c r="E1821">
        <v>9.3706180000000003</v>
      </c>
      <c r="F1821">
        <v>150.12876</v>
      </c>
      <c r="G1821">
        <v>11.425052000000001</v>
      </c>
    </row>
    <row r="1822" spans="1:9" x14ac:dyDescent="0.25">
      <c r="A1822">
        <v>1821</v>
      </c>
      <c r="D1822">
        <v>160.07530700000001</v>
      </c>
      <c r="E1822">
        <v>9.3424750000000003</v>
      </c>
      <c r="F1822">
        <v>150.12876</v>
      </c>
      <c r="G1822">
        <v>11.425052000000001</v>
      </c>
    </row>
    <row r="1823" spans="1:9" x14ac:dyDescent="0.25">
      <c r="A1823">
        <v>1822</v>
      </c>
      <c r="D1823">
        <v>160.08339799999999</v>
      </c>
      <c r="E1823">
        <v>9.2861849999999997</v>
      </c>
      <c r="F1823">
        <v>150.12876</v>
      </c>
      <c r="G1823">
        <v>11.425052000000001</v>
      </c>
    </row>
    <row r="1824" spans="1:9" x14ac:dyDescent="0.25">
      <c r="A1824">
        <v>1823</v>
      </c>
      <c r="D1824">
        <v>160.077213</v>
      </c>
      <c r="E1824">
        <v>9.3391749999999991</v>
      </c>
    </row>
    <row r="1825" spans="1:9" x14ac:dyDescent="0.25">
      <c r="A1825">
        <v>1824</v>
      </c>
      <c r="D1825">
        <v>160.08314200000001</v>
      </c>
      <c r="E1825">
        <v>9.3637110000000003</v>
      </c>
    </row>
    <row r="1826" spans="1:9" x14ac:dyDescent="0.25">
      <c r="A1826">
        <v>1825</v>
      </c>
      <c r="B1826">
        <v>165.89839999999998</v>
      </c>
      <c r="C1826">
        <v>11.111907</v>
      </c>
      <c r="D1826">
        <v>160.13901799999999</v>
      </c>
      <c r="E1826">
        <v>9.3338149999999995</v>
      </c>
    </row>
    <row r="1827" spans="1:9" x14ac:dyDescent="0.25">
      <c r="A1827">
        <v>1826</v>
      </c>
      <c r="B1827">
        <v>165.89309</v>
      </c>
      <c r="C1827">
        <v>11.060979</v>
      </c>
      <c r="D1827">
        <v>160.15927600000001</v>
      </c>
      <c r="E1827">
        <v>9.3149490000000004</v>
      </c>
    </row>
    <row r="1828" spans="1:9" x14ac:dyDescent="0.25">
      <c r="A1828">
        <v>1827</v>
      </c>
      <c r="B1828">
        <v>165.89407</v>
      </c>
      <c r="C1828">
        <v>11.074742000000001</v>
      </c>
      <c r="D1828">
        <v>160.11082199999998</v>
      </c>
      <c r="E1828">
        <v>9.2415979999999998</v>
      </c>
    </row>
    <row r="1829" spans="1:9" x14ac:dyDescent="0.25">
      <c r="A1829">
        <v>1828</v>
      </c>
      <c r="B1829">
        <v>165.914378</v>
      </c>
      <c r="C1829">
        <v>11.106289</v>
      </c>
      <c r="D1829">
        <v>160.07360599999998</v>
      </c>
      <c r="E1829">
        <v>9.343712</v>
      </c>
    </row>
    <row r="1830" spans="1:9" x14ac:dyDescent="0.25">
      <c r="A1830">
        <v>1829</v>
      </c>
      <c r="B1830">
        <v>165.933966</v>
      </c>
      <c r="C1830">
        <v>11.114382000000001</v>
      </c>
      <c r="D1830">
        <v>160.089327</v>
      </c>
      <c r="E1830">
        <v>9.3837630000000001</v>
      </c>
    </row>
    <row r="1831" spans="1:9" x14ac:dyDescent="0.25">
      <c r="A1831">
        <v>1830</v>
      </c>
      <c r="B1831">
        <v>165.90886399999999</v>
      </c>
      <c r="C1831">
        <v>11.110309000000001</v>
      </c>
    </row>
    <row r="1832" spans="1:9" x14ac:dyDescent="0.25">
      <c r="A1832">
        <v>1831</v>
      </c>
      <c r="B1832">
        <v>165.899945</v>
      </c>
      <c r="C1832">
        <v>11.102938999999999</v>
      </c>
    </row>
    <row r="1833" spans="1:9" x14ac:dyDescent="0.25">
      <c r="A1833">
        <v>1832</v>
      </c>
      <c r="B1833">
        <v>165.913659</v>
      </c>
      <c r="C1833">
        <v>11.116341</v>
      </c>
    </row>
    <row r="1834" spans="1:9" x14ac:dyDescent="0.25">
      <c r="A1834">
        <v>1833</v>
      </c>
      <c r="B1834">
        <v>165.87979200000001</v>
      </c>
      <c r="C1834">
        <v>11.087526</v>
      </c>
      <c r="H1834">
        <v>162.63319300000001</v>
      </c>
      <c r="I1834">
        <v>7.3774740000000003</v>
      </c>
    </row>
    <row r="1835" spans="1:9" x14ac:dyDescent="0.25">
      <c r="A1835">
        <v>1834</v>
      </c>
      <c r="B1835">
        <v>165.86829599999999</v>
      </c>
      <c r="C1835">
        <v>11.093144000000001</v>
      </c>
      <c r="H1835">
        <v>162.68391500000001</v>
      </c>
      <c r="I1835">
        <v>7.4081440000000001</v>
      </c>
    </row>
    <row r="1836" spans="1:9" x14ac:dyDescent="0.25">
      <c r="A1836">
        <v>1835</v>
      </c>
      <c r="B1836">
        <v>165.96546000000001</v>
      </c>
      <c r="C1836">
        <v>11.082732</v>
      </c>
      <c r="H1836">
        <v>162.65685300000001</v>
      </c>
      <c r="I1836">
        <v>7.3346910000000003</v>
      </c>
    </row>
    <row r="1837" spans="1:9" x14ac:dyDescent="0.25">
      <c r="A1837">
        <v>1836</v>
      </c>
      <c r="B1837">
        <v>165.92066800000001</v>
      </c>
      <c r="C1837">
        <v>11.042113000000001</v>
      </c>
      <c r="H1837">
        <v>162.60211100000001</v>
      </c>
      <c r="I1837">
        <v>7.3418559999999999</v>
      </c>
    </row>
    <row r="1838" spans="1:9" x14ac:dyDescent="0.25">
      <c r="A1838">
        <v>1837</v>
      </c>
      <c r="B1838">
        <v>165.89839999999998</v>
      </c>
      <c r="C1838">
        <v>11.111907</v>
      </c>
      <c r="H1838">
        <v>162.650565</v>
      </c>
      <c r="I1838">
        <v>7.346959</v>
      </c>
    </row>
    <row r="1839" spans="1:9" x14ac:dyDescent="0.25">
      <c r="A1839">
        <v>1838</v>
      </c>
      <c r="F1839">
        <v>165.72298699999999</v>
      </c>
      <c r="G1839">
        <v>11.364742</v>
      </c>
      <c r="H1839">
        <v>162.65783199999998</v>
      </c>
      <c r="I1839">
        <v>7.3436599999999999</v>
      </c>
    </row>
    <row r="1840" spans="1:9" x14ac:dyDescent="0.25">
      <c r="A1840">
        <v>1839</v>
      </c>
      <c r="F1840">
        <v>165.70860500000001</v>
      </c>
      <c r="G1840">
        <v>11.344484</v>
      </c>
      <c r="H1840">
        <v>162.60654299999999</v>
      </c>
      <c r="I1840">
        <v>7.3512370000000002</v>
      </c>
    </row>
    <row r="1841" spans="1:9" x14ac:dyDescent="0.25">
      <c r="A1841">
        <v>1840</v>
      </c>
      <c r="F1841">
        <v>165.75556399999999</v>
      </c>
      <c r="G1841">
        <v>11.364691000000001</v>
      </c>
      <c r="H1841">
        <v>162.60767799999999</v>
      </c>
      <c r="I1841">
        <v>7.367578</v>
      </c>
    </row>
    <row r="1842" spans="1:9" x14ac:dyDescent="0.25">
      <c r="A1842">
        <v>1841</v>
      </c>
      <c r="F1842">
        <v>165.73814300000001</v>
      </c>
      <c r="G1842">
        <v>11.431908</v>
      </c>
      <c r="H1842">
        <v>162.68195600000001</v>
      </c>
      <c r="I1842">
        <v>7.3529900000000001</v>
      </c>
    </row>
    <row r="1843" spans="1:9" x14ac:dyDescent="0.25">
      <c r="A1843">
        <v>1842</v>
      </c>
      <c r="F1843">
        <v>165.73520300000001</v>
      </c>
      <c r="G1843">
        <v>11.45031</v>
      </c>
      <c r="H1843">
        <v>162.72602699999999</v>
      </c>
      <c r="I1843">
        <v>7.3593299999999999</v>
      </c>
    </row>
    <row r="1844" spans="1:9" x14ac:dyDescent="0.25">
      <c r="A1844">
        <v>1843</v>
      </c>
      <c r="F1844">
        <v>165.75628499999999</v>
      </c>
      <c r="G1844">
        <v>11.461444</v>
      </c>
      <c r="H1844">
        <v>162.58881200000002</v>
      </c>
      <c r="I1844">
        <v>7.2975260000000004</v>
      </c>
    </row>
    <row r="1845" spans="1:9" x14ac:dyDescent="0.25">
      <c r="A1845">
        <v>1844</v>
      </c>
      <c r="F1845">
        <v>165.75252399999999</v>
      </c>
      <c r="G1845">
        <v>11.447371</v>
      </c>
      <c r="H1845">
        <v>162.655461</v>
      </c>
      <c r="I1845">
        <v>7.3916490000000001</v>
      </c>
    </row>
    <row r="1846" spans="1:9" x14ac:dyDescent="0.25">
      <c r="A1846">
        <v>1845</v>
      </c>
      <c r="D1846">
        <v>180.22742299999999</v>
      </c>
      <c r="E1846">
        <v>8.5386089999999992</v>
      </c>
      <c r="F1846">
        <v>165.80509999999998</v>
      </c>
      <c r="G1846">
        <v>11.466958999999999</v>
      </c>
      <c r="H1846">
        <v>162.65468799999999</v>
      </c>
      <c r="I1846">
        <v>7.2704639999999996</v>
      </c>
    </row>
    <row r="1847" spans="1:9" x14ac:dyDescent="0.25">
      <c r="A1847">
        <v>1846</v>
      </c>
      <c r="D1847">
        <v>180.25355400000001</v>
      </c>
      <c r="E1847">
        <v>8.5542269999999991</v>
      </c>
      <c r="F1847">
        <v>165.7801</v>
      </c>
      <c r="G1847">
        <v>11.511804</v>
      </c>
      <c r="H1847">
        <v>162.63319300000001</v>
      </c>
      <c r="I1847">
        <v>7.3774740000000003</v>
      </c>
    </row>
    <row r="1848" spans="1:9" x14ac:dyDescent="0.25">
      <c r="A1848">
        <v>1847</v>
      </c>
      <c r="D1848">
        <v>180.238913</v>
      </c>
      <c r="E1848">
        <v>8.5151020000000006</v>
      </c>
      <c r="F1848">
        <v>165.763451</v>
      </c>
      <c r="G1848">
        <v>11.579485</v>
      </c>
    </row>
    <row r="1849" spans="1:9" x14ac:dyDescent="0.25">
      <c r="A1849">
        <v>1848</v>
      </c>
      <c r="D1849">
        <v>180.258658</v>
      </c>
      <c r="E1849">
        <v>8.5570620000000002</v>
      </c>
      <c r="F1849">
        <v>165.72298699999999</v>
      </c>
      <c r="G1849">
        <v>11.364742</v>
      </c>
    </row>
    <row r="1850" spans="1:9" x14ac:dyDescent="0.25">
      <c r="A1850">
        <v>1849</v>
      </c>
      <c r="D1850">
        <v>180.26675299999999</v>
      </c>
      <c r="E1850">
        <v>8.5502579999999995</v>
      </c>
      <c r="F1850">
        <v>165.72298699999999</v>
      </c>
      <c r="G1850">
        <v>11.364742</v>
      </c>
    </row>
    <row r="1851" spans="1:9" x14ac:dyDescent="0.25">
      <c r="A1851">
        <v>1850</v>
      </c>
      <c r="D1851">
        <v>180.26690500000001</v>
      </c>
      <c r="E1851">
        <v>8.5242269999999998</v>
      </c>
      <c r="F1851">
        <v>165.72298699999999</v>
      </c>
      <c r="G1851">
        <v>11.364742</v>
      </c>
    </row>
    <row r="1852" spans="1:9" x14ac:dyDescent="0.25">
      <c r="A1852">
        <v>1851</v>
      </c>
      <c r="D1852">
        <v>180.22247200000001</v>
      </c>
      <c r="E1852">
        <v>8.5232480000000006</v>
      </c>
    </row>
    <row r="1853" spans="1:9" x14ac:dyDescent="0.25">
      <c r="A1853">
        <v>1852</v>
      </c>
      <c r="D1853">
        <v>180.236647</v>
      </c>
      <c r="E1853">
        <v>8.5163399999999996</v>
      </c>
    </row>
    <row r="1854" spans="1:9" x14ac:dyDescent="0.25">
      <c r="A1854">
        <v>1853</v>
      </c>
      <c r="D1854">
        <v>180.261698</v>
      </c>
      <c r="E1854">
        <v>8.4969070000000002</v>
      </c>
    </row>
    <row r="1855" spans="1:9" x14ac:dyDescent="0.25">
      <c r="A1855">
        <v>1854</v>
      </c>
      <c r="D1855">
        <v>180.26005000000001</v>
      </c>
      <c r="E1855">
        <v>8.498094</v>
      </c>
    </row>
    <row r="1856" spans="1:9" x14ac:dyDescent="0.25">
      <c r="A1856">
        <v>1855</v>
      </c>
      <c r="B1856">
        <v>187.56329600000001</v>
      </c>
      <c r="C1856">
        <v>10.452578000000001</v>
      </c>
      <c r="D1856">
        <v>180.315257</v>
      </c>
      <c r="E1856">
        <v>8.4937109999999993</v>
      </c>
    </row>
    <row r="1857" spans="1:9" x14ac:dyDescent="0.25">
      <c r="A1857">
        <v>1856</v>
      </c>
      <c r="B1857">
        <v>187.56329600000001</v>
      </c>
      <c r="C1857">
        <v>10.452578000000001</v>
      </c>
      <c r="D1857">
        <v>180.260977</v>
      </c>
      <c r="E1857">
        <v>8.4091229999999992</v>
      </c>
    </row>
    <row r="1858" spans="1:9" x14ac:dyDescent="0.25">
      <c r="A1858">
        <v>1857</v>
      </c>
      <c r="B1858">
        <v>187.59231800000001</v>
      </c>
      <c r="C1858">
        <v>10.454122999999999</v>
      </c>
      <c r="D1858">
        <v>180.31391400000001</v>
      </c>
      <c r="E1858">
        <v>8.4013399999999994</v>
      </c>
    </row>
    <row r="1859" spans="1:9" x14ac:dyDescent="0.25">
      <c r="A1859">
        <v>1858</v>
      </c>
      <c r="B1859">
        <v>187.601596</v>
      </c>
      <c r="C1859">
        <v>10.432733000000001</v>
      </c>
      <c r="D1859">
        <v>180.22742299999999</v>
      </c>
      <c r="E1859">
        <v>8.5386089999999992</v>
      </c>
    </row>
    <row r="1860" spans="1:9" x14ac:dyDescent="0.25">
      <c r="A1860">
        <v>1859</v>
      </c>
      <c r="B1860">
        <v>187.62871000000001</v>
      </c>
      <c r="C1860">
        <v>10.441392</v>
      </c>
    </row>
    <row r="1861" spans="1:9" x14ac:dyDescent="0.25">
      <c r="A1861">
        <v>1860</v>
      </c>
      <c r="B1861">
        <v>187.59592700000002</v>
      </c>
      <c r="C1861">
        <v>10.445413</v>
      </c>
    </row>
    <row r="1862" spans="1:9" x14ac:dyDescent="0.25">
      <c r="A1862">
        <v>1861</v>
      </c>
      <c r="B1862">
        <v>187.58907199999999</v>
      </c>
      <c r="C1862">
        <v>10.448402</v>
      </c>
    </row>
    <row r="1863" spans="1:9" x14ac:dyDescent="0.25">
      <c r="A1863">
        <v>1862</v>
      </c>
      <c r="B1863">
        <v>187.60020299999999</v>
      </c>
      <c r="C1863">
        <v>10.461752000000001</v>
      </c>
    </row>
    <row r="1864" spans="1:9" x14ac:dyDescent="0.25">
      <c r="A1864">
        <v>1863</v>
      </c>
      <c r="B1864">
        <v>187.600257</v>
      </c>
      <c r="C1864">
        <v>10.475979000000001</v>
      </c>
      <c r="H1864">
        <v>184.26267899999999</v>
      </c>
      <c r="I1864">
        <v>6.9106699999999996</v>
      </c>
    </row>
    <row r="1865" spans="1:9" x14ac:dyDescent="0.25">
      <c r="A1865">
        <v>1864</v>
      </c>
      <c r="B1865">
        <v>187.629176</v>
      </c>
      <c r="C1865">
        <v>10.443453999999999</v>
      </c>
      <c r="H1865">
        <v>184.36871200000002</v>
      </c>
      <c r="I1865">
        <v>6.945722</v>
      </c>
    </row>
    <row r="1866" spans="1:9" x14ac:dyDescent="0.25">
      <c r="A1866">
        <v>1865</v>
      </c>
      <c r="B1866">
        <v>187.71138999999999</v>
      </c>
      <c r="C1866">
        <v>10.366546</v>
      </c>
      <c r="H1866">
        <v>184.395568</v>
      </c>
      <c r="I1866">
        <v>6.9730410000000003</v>
      </c>
    </row>
    <row r="1867" spans="1:9" x14ac:dyDescent="0.25">
      <c r="A1867">
        <v>1866</v>
      </c>
      <c r="B1867">
        <v>187.56329600000001</v>
      </c>
      <c r="C1867">
        <v>10.452578000000001</v>
      </c>
      <c r="F1867">
        <v>187.28407200000001</v>
      </c>
      <c r="G1867">
        <v>11.348248</v>
      </c>
      <c r="H1867">
        <v>184.30747099999999</v>
      </c>
      <c r="I1867">
        <v>6.9777839999999998</v>
      </c>
    </row>
    <row r="1868" spans="1:9" x14ac:dyDescent="0.25">
      <c r="A1868">
        <v>1867</v>
      </c>
      <c r="F1868">
        <v>187.28407200000001</v>
      </c>
      <c r="G1868">
        <v>11.348248</v>
      </c>
      <c r="H1868">
        <v>184.28824500000002</v>
      </c>
      <c r="I1868">
        <v>6.9332479999999999</v>
      </c>
    </row>
    <row r="1869" spans="1:9" x14ac:dyDescent="0.25">
      <c r="A1869">
        <v>1868</v>
      </c>
      <c r="F1869">
        <v>187.390151</v>
      </c>
      <c r="G1869">
        <v>11.430927000000001</v>
      </c>
      <c r="H1869">
        <v>184.27927600000001</v>
      </c>
      <c r="I1869">
        <v>6.9341749999999998</v>
      </c>
    </row>
    <row r="1870" spans="1:9" x14ac:dyDescent="0.25">
      <c r="A1870">
        <v>1869</v>
      </c>
      <c r="F1870">
        <v>187.385516</v>
      </c>
      <c r="G1870">
        <v>11.457371</v>
      </c>
      <c r="H1870">
        <v>184.305564</v>
      </c>
      <c r="I1870">
        <v>6.9379379999999999</v>
      </c>
    </row>
    <row r="1871" spans="1:9" x14ac:dyDescent="0.25">
      <c r="A1871">
        <v>1870</v>
      </c>
      <c r="F1871">
        <v>187.309226</v>
      </c>
      <c r="G1871">
        <v>11.449382</v>
      </c>
      <c r="H1871">
        <v>184.322577</v>
      </c>
      <c r="I1871">
        <v>6.9240719999999998</v>
      </c>
    </row>
    <row r="1872" spans="1:9" x14ac:dyDescent="0.25">
      <c r="A1872">
        <v>1871</v>
      </c>
      <c r="F1872">
        <v>187.28407200000001</v>
      </c>
      <c r="G1872">
        <v>11.412423</v>
      </c>
      <c r="H1872">
        <v>184.326491</v>
      </c>
      <c r="I1872">
        <v>6.929227</v>
      </c>
    </row>
    <row r="1873" spans="1:9" x14ac:dyDescent="0.25">
      <c r="A1873">
        <v>1872</v>
      </c>
      <c r="F1873">
        <v>187.35726399999999</v>
      </c>
      <c r="G1873">
        <v>11.367371</v>
      </c>
      <c r="H1873">
        <v>184.357112</v>
      </c>
      <c r="I1873">
        <v>6.9652580000000004</v>
      </c>
    </row>
    <row r="1874" spans="1:9" x14ac:dyDescent="0.25">
      <c r="A1874">
        <v>1873</v>
      </c>
      <c r="D1874">
        <v>202.423194</v>
      </c>
      <c r="E1874">
        <v>8.4179899999999996</v>
      </c>
      <c r="F1874">
        <v>187.359072</v>
      </c>
      <c r="G1874">
        <v>11.460927999999999</v>
      </c>
      <c r="H1874">
        <v>184.23592600000001</v>
      </c>
      <c r="I1874">
        <v>6.9380930000000003</v>
      </c>
    </row>
    <row r="1875" spans="1:9" x14ac:dyDescent="0.25">
      <c r="A1875">
        <v>1874</v>
      </c>
      <c r="D1875">
        <v>202.425974</v>
      </c>
      <c r="E1875">
        <v>8.5000509999999991</v>
      </c>
      <c r="F1875">
        <v>187.34917300000001</v>
      </c>
      <c r="G1875">
        <v>11.471495000000001</v>
      </c>
      <c r="H1875">
        <v>184.253298</v>
      </c>
      <c r="I1875">
        <v>6.9404640000000004</v>
      </c>
    </row>
    <row r="1876" spans="1:9" x14ac:dyDescent="0.25">
      <c r="A1876">
        <v>1875</v>
      </c>
      <c r="D1876">
        <v>202.48329799999999</v>
      </c>
      <c r="E1876">
        <v>8.4799489999999995</v>
      </c>
      <c r="F1876">
        <v>187.355773</v>
      </c>
      <c r="G1876">
        <v>11.465</v>
      </c>
      <c r="H1876">
        <v>184.26267899999999</v>
      </c>
      <c r="I1876">
        <v>6.9106699999999996</v>
      </c>
    </row>
    <row r="1877" spans="1:9" x14ac:dyDescent="0.25">
      <c r="A1877">
        <v>1876</v>
      </c>
      <c r="D1877">
        <v>202.50345099999998</v>
      </c>
      <c r="E1877">
        <v>8.4775770000000001</v>
      </c>
      <c r="F1877">
        <v>187.28407200000001</v>
      </c>
      <c r="G1877">
        <v>11.348248</v>
      </c>
    </row>
    <row r="1878" spans="1:9" x14ac:dyDescent="0.25">
      <c r="A1878">
        <v>1877</v>
      </c>
      <c r="D1878">
        <v>202.46340000000001</v>
      </c>
      <c r="E1878">
        <v>8.479279</v>
      </c>
      <c r="F1878">
        <v>187.28407200000001</v>
      </c>
      <c r="G1878">
        <v>11.348248</v>
      </c>
    </row>
    <row r="1879" spans="1:9" x14ac:dyDescent="0.25">
      <c r="A1879">
        <v>1878</v>
      </c>
      <c r="D1879">
        <v>202.41768100000002</v>
      </c>
      <c r="E1879">
        <v>8.4256700000000002</v>
      </c>
      <c r="F1879">
        <v>187.28407200000001</v>
      </c>
      <c r="G1879">
        <v>11.348248</v>
      </c>
    </row>
    <row r="1880" spans="1:9" x14ac:dyDescent="0.25">
      <c r="A1880">
        <v>1879</v>
      </c>
      <c r="D1880">
        <v>202.439536</v>
      </c>
      <c r="E1880">
        <v>8.4349489999999996</v>
      </c>
    </row>
    <row r="1881" spans="1:9" x14ac:dyDescent="0.25">
      <c r="A1881">
        <v>1880</v>
      </c>
      <c r="D1881">
        <v>202.44417099999998</v>
      </c>
      <c r="E1881">
        <v>8.433764</v>
      </c>
    </row>
    <row r="1882" spans="1:9" x14ac:dyDescent="0.25">
      <c r="A1882">
        <v>1881</v>
      </c>
      <c r="D1882">
        <v>202.43567100000001</v>
      </c>
      <c r="E1882">
        <v>8.3909800000000008</v>
      </c>
    </row>
    <row r="1883" spans="1:9" x14ac:dyDescent="0.25">
      <c r="A1883">
        <v>1882</v>
      </c>
      <c r="D1883">
        <v>202.45381</v>
      </c>
      <c r="E1883">
        <v>8.3589169999999999</v>
      </c>
    </row>
    <row r="1884" spans="1:9" x14ac:dyDescent="0.25">
      <c r="A1884">
        <v>1883</v>
      </c>
      <c r="D1884">
        <v>202.46814599999999</v>
      </c>
      <c r="E1884">
        <v>8.3589169999999999</v>
      </c>
    </row>
    <row r="1885" spans="1:9" x14ac:dyDescent="0.25">
      <c r="A1885">
        <v>1884</v>
      </c>
      <c r="B1885">
        <v>209.287779</v>
      </c>
      <c r="C1885">
        <v>9.6803609999999995</v>
      </c>
      <c r="D1885">
        <v>202.537882</v>
      </c>
      <c r="E1885">
        <v>8.3739179999999998</v>
      </c>
    </row>
    <row r="1886" spans="1:9" x14ac:dyDescent="0.25">
      <c r="A1886">
        <v>1885</v>
      </c>
      <c r="B1886">
        <v>209.34515199999998</v>
      </c>
      <c r="C1886">
        <v>9.6393299999999993</v>
      </c>
      <c r="D1886">
        <v>202.423194</v>
      </c>
      <c r="E1886">
        <v>8.4179899999999996</v>
      </c>
    </row>
    <row r="1887" spans="1:9" x14ac:dyDescent="0.25">
      <c r="A1887">
        <v>1886</v>
      </c>
      <c r="B1887">
        <v>209.346236</v>
      </c>
      <c r="C1887">
        <v>9.6646909999999995</v>
      </c>
      <c r="D1887">
        <v>202.423194</v>
      </c>
      <c r="E1887">
        <v>8.4179899999999996</v>
      </c>
    </row>
    <row r="1888" spans="1:9" x14ac:dyDescent="0.25">
      <c r="A1888">
        <v>1887</v>
      </c>
      <c r="B1888">
        <v>209.377318</v>
      </c>
      <c r="C1888">
        <v>9.6667529999999999</v>
      </c>
    </row>
    <row r="1889" spans="1:9" x14ac:dyDescent="0.25">
      <c r="A1889">
        <v>1888</v>
      </c>
      <c r="B1889">
        <v>209.370619</v>
      </c>
      <c r="C1889">
        <v>9.6440199999999994</v>
      </c>
    </row>
    <row r="1890" spans="1:9" x14ac:dyDescent="0.25">
      <c r="A1890">
        <v>1889</v>
      </c>
      <c r="B1890">
        <v>209.36762899999999</v>
      </c>
      <c r="C1890">
        <v>9.6550010000000004</v>
      </c>
    </row>
    <row r="1891" spans="1:9" x14ac:dyDescent="0.25">
      <c r="A1891">
        <v>1890</v>
      </c>
      <c r="B1891">
        <v>209.35933199999999</v>
      </c>
      <c r="C1891">
        <v>9.6826299999999996</v>
      </c>
      <c r="H1891">
        <v>206.05922900000002</v>
      </c>
      <c r="I1891">
        <v>6.4652580000000004</v>
      </c>
    </row>
    <row r="1892" spans="1:9" x14ac:dyDescent="0.25">
      <c r="A1892">
        <v>1891</v>
      </c>
      <c r="B1892">
        <v>209.34757500000001</v>
      </c>
      <c r="C1892">
        <v>9.6690210000000008</v>
      </c>
      <c r="H1892">
        <v>206.12463600000001</v>
      </c>
      <c r="I1892">
        <v>6.5357219999999998</v>
      </c>
    </row>
    <row r="1893" spans="1:9" x14ac:dyDescent="0.25">
      <c r="A1893">
        <v>1892</v>
      </c>
      <c r="B1893">
        <v>209.400565</v>
      </c>
      <c r="C1893">
        <v>9.6610829999999996</v>
      </c>
      <c r="H1893">
        <v>206.139071</v>
      </c>
      <c r="I1893">
        <v>6.503711</v>
      </c>
    </row>
    <row r="1894" spans="1:9" x14ac:dyDescent="0.25">
      <c r="A1894">
        <v>1893</v>
      </c>
      <c r="B1894">
        <v>209.43402</v>
      </c>
      <c r="C1894">
        <v>9.667268</v>
      </c>
      <c r="H1894">
        <v>206.14076900000001</v>
      </c>
      <c r="I1894">
        <v>6.5186599999999997</v>
      </c>
    </row>
    <row r="1895" spans="1:9" x14ac:dyDescent="0.25">
      <c r="A1895">
        <v>1894</v>
      </c>
      <c r="B1895">
        <v>209.287779</v>
      </c>
      <c r="C1895">
        <v>9.6803609999999995</v>
      </c>
      <c r="H1895">
        <v>206.07303899999999</v>
      </c>
      <c r="I1895">
        <v>6.4746389999999998</v>
      </c>
    </row>
    <row r="1896" spans="1:9" x14ac:dyDescent="0.25">
      <c r="A1896">
        <v>1895</v>
      </c>
      <c r="B1896">
        <v>209.287779</v>
      </c>
      <c r="C1896">
        <v>9.7017530000000001</v>
      </c>
      <c r="H1896">
        <v>206.117369</v>
      </c>
      <c r="I1896">
        <v>6.4808240000000001</v>
      </c>
    </row>
    <row r="1897" spans="1:9" x14ac:dyDescent="0.25">
      <c r="A1897">
        <v>1896</v>
      </c>
      <c r="F1897">
        <v>211.344742</v>
      </c>
      <c r="G1897">
        <v>11.499691</v>
      </c>
      <c r="H1897">
        <v>206.092421</v>
      </c>
      <c r="I1897">
        <v>6.4631959999999999</v>
      </c>
    </row>
    <row r="1898" spans="1:9" x14ac:dyDescent="0.25">
      <c r="A1898">
        <v>1897</v>
      </c>
      <c r="F1898">
        <v>211.344742</v>
      </c>
      <c r="G1898">
        <v>11.499691</v>
      </c>
      <c r="H1898">
        <v>206.07154299999999</v>
      </c>
      <c r="I1898">
        <v>6.4590719999999999</v>
      </c>
    </row>
    <row r="1899" spans="1:9" x14ac:dyDescent="0.25">
      <c r="A1899">
        <v>1898</v>
      </c>
      <c r="F1899">
        <v>211.344742</v>
      </c>
      <c r="G1899">
        <v>11.499691</v>
      </c>
      <c r="H1899">
        <v>206.107371</v>
      </c>
      <c r="I1899">
        <v>6.513763</v>
      </c>
    </row>
    <row r="1900" spans="1:9" x14ac:dyDescent="0.25">
      <c r="A1900">
        <v>1899</v>
      </c>
      <c r="F1900">
        <v>211.344742</v>
      </c>
      <c r="G1900">
        <v>11.499691</v>
      </c>
      <c r="H1900">
        <v>206.09912</v>
      </c>
      <c r="I1900">
        <v>6.5555159999999999</v>
      </c>
    </row>
    <row r="1901" spans="1:9" x14ac:dyDescent="0.25">
      <c r="A1901">
        <v>1900</v>
      </c>
      <c r="F1901">
        <v>211.344742</v>
      </c>
      <c r="G1901">
        <v>11.499691</v>
      </c>
      <c r="H1901">
        <v>206.06175100000002</v>
      </c>
      <c r="I1901">
        <v>6.6072160000000002</v>
      </c>
    </row>
    <row r="1902" spans="1:9" x14ac:dyDescent="0.25">
      <c r="A1902">
        <v>1901</v>
      </c>
      <c r="D1902">
        <v>221.80489700000001</v>
      </c>
      <c r="E1902">
        <v>8.8278870000000005</v>
      </c>
      <c r="F1902">
        <v>211.344742</v>
      </c>
      <c r="G1902">
        <v>11.499691</v>
      </c>
      <c r="H1902">
        <v>206.08149600000002</v>
      </c>
      <c r="I1902">
        <v>6.6145360000000002</v>
      </c>
    </row>
    <row r="1903" spans="1:9" x14ac:dyDescent="0.25">
      <c r="A1903">
        <v>1902</v>
      </c>
      <c r="D1903">
        <v>221.8467</v>
      </c>
      <c r="E1903">
        <v>8.8879900000000003</v>
      </c>
      <c r="F1903">
        <v>211.344742</v>
      </c>
      <c r="G1903">
        <v>11.499691</v>
      </c>
      <c r="H1903">
        <v>206.037734</v>
      </c>
      <c r="I1903">
        <v>6.4652580000000004</v>
      </c>
    </row>
    <row r="1904" spans="1:9" x14ac:dyDescent="0.25">
      <c r="A1904">
        <v>1903</v>
      </c>
      <c r="D1904">
        <v>221.86809299999999</v>
      </c>
      <c r="E1904">
        <v>8.9909280000000003</v>
      </c>
      <c r="F1904">
        <v>211.344742</v>
      </c>
      <c r="G1904">
        <v>11.499691</v>
      </c>
    </row>
    <row r="1905" spans="1:9" x14ac:dyDescent="0.25">
      <c r="A1905">
        <v>1904</v>
      </c>
      <c r="D1905">
        <v>221.82716400000001</v>
      </c>
      <c r="E1905">
        <v>8.9194840000000006</v>
      </c>
      <c r="F1905">
        <v>211.344742</v>
      </c>
      <c r="G1905">
        <v>11.499691</v>
      </c>
    </row>
    <row r="1906" spans="1:9" x14ac:dyDescent="0.25">
      <c r="A1906">
        <v>1905</v>
      </c>
      <c r="D1906">
        <v>221.858711</v>
      </c>
      <c r="E1906">
        <v>8.9149999999999991</v>
      </c>
      <c r="F1906">
        <v>211.344742</v>
      </c>
      <c r="G1906">
        <v>11.499691</v>
      </c>
    </row>
    <row r="1907" spans="1:9" x14ac:dyDescent="0.25">
      <c r="A1907">
        <v>1906</v>
      </c>
      <c r="D1907">
        <v>221.81479400000001</v>
      </c>
      <c r="E1907">
        <v>8.8811339999999994</v>
      </c>
      <c r="F1907">
        <v>211.344742</v>
      </c>
      <c r="G1907">
        <v>11.499691</v>
      </c>
    </row>
    <row r="1908" spans="1:9" x14ac:dyDescent="0.25">
      <c r="A1908">
        <v>1907</v>
      </c>
      <c r="D1908">
        <v>221.77757700000001</v>
      </c>
      <c r="E1908">
        <v>8.7909790000000001</v>
      </c>
      <c r="F1908">
        <v>211.344742</v>
      </c>
      <c r="G1908">
        <v>11.499691</v>
      </c>
    </row>
    <row r="1909" spans="1:9" x14ac:dyDescent="0.25">
      <c r="A1909">
        <v>1908</v>
      </c>
      <c r="D1909">
        <v>221.77603099999999</v>
      </c>
      <c r="E1909">
        <v>8.7841240000000003</v>
      </c>
    </row>
    <row r="1910" spans="1:9" x14ac:dyDescent="0.25">
      <c r="A1910">
        <v>1909</v>
      </c>
      <c r="D1910">
        <v>221.78469100000001</v>
      </c>
      <c r="E1910">
        <v>8.8241750000000003</v>
      </c>
    </row>
    <row r="1911" spans="1:9" x14ac:dyDescent="0.25">
      <c r="A1911">
        <v>1910</v>
      </c>
      <c r="D1911">
        <v>221.80489700000001</v>
      </c>
      <c r="E1911">
        <v>8.8278870000000005</v>
      </c>
    </row>
    <row r="1912" spans="1:9" x14ac:dyDescent="0.25">
      <c r="A1912">
        <v>1911</v>
      </c>
      <c r="D1912">
        <v>221.80489700000001</v>
      </c>
      <c r="E1912">
        <v>8.8278870000000005</v>
      </c>
    </row>
    <row r="1913" spans="1:9" x14ac:dyDescent="0.25">
      <c r="A1913">
        <v>1912</v>
      </c>
      <c r="B1913">
        <v>228.86340200000001</v>
      </c>
      <c r="C1913">
        <v>10.724639</v>
      </c>
      <c r="D1913">
        <v>221.80489700000001</v>
      </c>
      <c r="E1913">
        <v>8.8278870000000005</v>
      </c>
    </row>
    <row r="1914" spans="1:9" x14ac:dyDescent="0.25">
      <c r="A1914">
        <v>1913</v>
      </c>
      <c r="B1914">
        <v>228.914897</v>
      </c>
      <c r="C1914">
        <v>10.690051</v>
      </c>
      <c r="D1914">
        <v>221.80489700000001</v>
      </c>
      <c r="E1914">
        <v>8.8278870000000005</v>
      </c>
    </row>
    <row r="1915" spans="1:9" x14ac:dyDescent="0.25">
      <c r="A1915">
        <v>1914</v>
      </c>
      <c r="B1915">
        <v>228.97098</v>
      </c>
      <c r="C1915">
        <v>10.662062000000001</v>
      </c>
      <c r="D1915">
        <v>221.80489700000001</v>
      </c>
      <c r="E1915">
        <v>8.8278870000000005</v>
      </c>
    </row>
    <row r="1916" spans="1:9" x14ac:dyDescent="0.25">
      <c r="A1916">
        <v>1915</v>
      </c>
      <c r="B1916">
        <v>228.94897</v>
      </c>
      <c r="C1916">
        <v>10.689484999999999</v>
      </c>
    </row>
    <row r="1917" spans="1:9" x14ac:dyDescent="0.25">
      <c r="A1917">
        <v>1916</v>
      </c>
      <c r="B1917">
        <v>228.96056799999999</v>
      </c>
      <c r="C1917">
        <v>10.712113</v>
      </c>
    </row>
    <row r="1918" spans="1:9" x14ac:dyDescent="0.25">
      <c r="A1918">
        <v>1917</v>
      </c>
      <c r="B1918">
        <v>228.93592699999999</v>
      </c>
      <c r="C1918">
        <v>10.726805000000001</v>
      </c>
    </row>
    <row r="1919" spans="1:9" x14ac:dyDescent="0.25">
      <c r="A1919">
        <v>1918</v>
      </c>
      <c r="B1919">
        <v>228.93334999999999</v>
      </c>
      <c r="C1919">
        <v>10.744278</v>
      </c>
      <c r="H1919">
        <v>224.35948400000001</v>
      </c>
      <c r="I1919">
        <v>7.188866</v>
      </c>
    </row>
    <row r="1920" spans="1:9" x14ac:dyDescent="0.25">
      <c r="A1920">
        <v>1919</v>
      </c>
      <c r="B1920">
        <v>228.915515</v>
      </c>
      <c r="C1920">
        <v>10.748609</v>
      </c>
      <c r="H1920">
        <v>224.35948400000001</v>
      </c>
      <c r="I1920">
        <v>7.188866</v>
      </c>
    </row>
    <row r="1921" spans="1:9" x14ac:dyDescent="0.25">
      <c r="A1921">
        <v>1920</v>
      </c>
      <c r="B1921">
        <v>228.878558</v>
      </c>
      <c r="C1921">
        <v>10.756907</v>
      </c>
      <c r="H1921">
        <v>224.35948400000001</v>
      </c>
      <c r="I1921">
        <v>7.188866</v>
      </c>
    </row>
    <row r="1922" spans="1:9" x14ac:dyDescent="0.25">
      <c r="A1922">
        <v>1921</v>
      </c>
      <c r="B1922">
        <v>228.87546399999999</v>
      </c>
      <c r="C1922">
        <v>10.721648999999999</v>
      </c>
      <c r="H1922">
        <v>224.260876</v>
      </c>
      <c r="I1922">
        <v>7.1801550000000001</v>
      </c>
    </row>
    <row r="1923" spans="1:9" x14ac:dyDescent="0.25">
      <c r="A1923">
        <v>1922</v>
      </c>
      <c r="B1923">
        <v>228.918454</v>
      </c>
      <c r="C1923">
        <v>10.694898</v>
      </c>
      <c r="H1923">
        <v>224.24061900000001</v>
      </c>
      <c r="I1923">
        <v>7.1977830000000003</v>
      </c>
    </row>
    <row r="1924" spans="1:9" x14ac:dyDescent="0.25">
      <c r="A1924">
        <v>1923</v>
      </c>
      <c r="B1924">
        <v>229.01675299999999</v>
      </c>
      <c r="C1924">
        <v>10.59</v>
      </c>
      <c r="H1924">
        <v>224.2783</v>
      </c>
      <c r="I1924">
        <v>7.1546909999999997</v>
      </c>
    </row>
    <row r="1925" spans="1:9" x14ac:dyDescent="0.25">
      <c r="A1925">
        <v>1924</v>
      </c>
      <c r="B1925">
        <v>228.86340200000001</v>
      </c>
      <c r="C1925">
        <v>10.724639</v>
      </c>
      <c r="H1925">
        <v>224.28654599999999</v>
      </c>
      <c r="I1925">
        <v>7.1609800000000003</v>
      </c>
    </row>
    <row r="1926" spans="1:9" x14ac:dyDescent="0.25">
      <c r="A1926">
        <v>1925</v>
      </c>
      <c r="F1926">
        <v>228.953866</v>
      </c>
      <c r="G1926">
        <v>11.481959</v>
      </c>
      <c r="H1926">
        <v>224.278918</v>
      </c>
      <c r="I1926">
        <v>7.120825</v>
      </c>
    </row>
    <row r="1927" spans="1:9" x14ac:dyDescent="0.25">
      <c r="A1927">
        <v>1926</v>
      </c>
      <c r="F1927">
        <v>228.86463800000001</v>
      </c>
      <c r="G1927">
        <v>11.384639999999999</v>
      </c>
      <c r="H1927">
        <v>224.30984599999999</v>
      </c>
      <c r="I1927">
        <v>7.117165</v>
      </c>
    </row>
    <row r="1928" spans="1:9" x14ac:dyDescent="0.25">
      <c r="A1928">
        <v>1927</v>
      </c>
      <c r="F1928">
        <v>228.896289</v>
      </c>
      <c r="G1928">
        <v>11.353092999999999</v>
      </c>
      <c r="H1928">
        <v>224.25345300000001</v>
      </c>
      <c r="I1928">
        <v>7.1017530000000004</v>
      </c>
    </row>
    <row r="1929" spans="1:9" x14ac:dyDescent="0.25">
      <c r="A1929">
        <v>1928</v>
      </c>
      <c r="F1929">
        <v>228.937938</v>
      </c>
      <c r="G1929">
        <v>11.422784</v>
      </c>
      <c r="H1929">
        <v>224.22226900000001</v>
      </c>
      <c r="I1929">
        <v>7.1060309999999998</v>
      </c>
    </row>
    <row r="1930" spans="1:9" x14ac:dyDescent="0.25">
      <c r="A1930">
        <v>1929</v>
      </c>
      <c r="D1930">
        <v>241.76706200000001</v>
      </c>
      <c r="E1930">
        <v>9.2617519999999995</v>
      </c>
      <c r="F1930">
        <v>228.97634199999999</v>
      </c>
      <c r="G1930">
        <v>11.511495</v>
      </c>
      <c r="H1930">
        <v>224.24159900000001</v>
      </c>
      <c r="I1930">
        <v>7.1312369999999996</v>
      </c>
    </row>
    <row r="1931" spans="1:9" x14ac:dyDescent="0.25">
      <c r="A1931">
        <v>1930</v>
      </c>
      <c r="D1931">
        <v>241.819794</v>
      </c>
      <c r="E1931">
        <v>9.2523719999999994</v>
      </c>
      <c r="F1931">
        <v>228.95025699999999</v>
      </c>
      <c r="G1931">
        <v>11.5433</v>
      </c>
      <c r="H1931">
        <v>224.269226</v>
      </c>
      <c r="I1931">
        <v>7.2561859999999996</v>
      </c>
    </row>
    <row r="1932" spans="1:9" x14ac:dyDescent="0.25">
      <c r="A1932">
        <v>1931</v>
      </c>
      <c r="D1932">
        <v>241.80237099999999</v>
      </c>
      <c r="E1932">
        <v>9.2298969999999994</v>
      </c>
      <c r="F1932">
        <v>228.926907</v>
      </c>
      <c r="G1932">
        <v>11.541237000000001</v>
      </c>
      <c r="H1932">
        <v>224.35948400000001</v>
      </c>
      <c r="I1932">
        <v>7.188866</v>
      </c>
    </row>
    <row r="1933" spans="1:9" x14ac:dyDescent="0.25">
      <c r="A1933">
        <v>1932</v>
      </c>
      <c r="D1933">
        <v>241.838042</v>
      </c>
      <c r="E1933">
        <v>9.2775259999999999</v>
      </c>
      <c r="F1933">
        <v>228.91994700000001</v>
      </c>
      <c r="G1933">
        <v>11.53098</v>
      </c>
    </row>
    <row r="1934" spans="1:9" x14ac:dyDescent="0.25">
      <c r="A1934">
        <v>1933</v>
      </c>
      <c r="D1934">
        <v>241.83335199999999</v>
      </c>
      <c r="E1934">
        <v>9.2028870000000005</v>
      </c>
      <c r="F1934">
        <v>228.864383</v>
      </c>
      <c r="G1934">
        <v>11.536959</v>
      </c>
    </row>
    <row r="1935" spans="1:9" x14ac:dyDescent="0.25">
      <c r="A1935">
        <v>1934</v>
      </c>
      <c r="D1935">
        <v>241.83664999999999</v>
      </c>
      <c r="E1935">
        <v>9.1878360000000008</v>
      </c>
      <c r="F1935">
        <v>228.856391</v>
      </c>
      <c r="G1935">
        <v>11.544434000000001</v>
      </c>
    </row>
    <row r="1936" spans="1:9" x14ac:dyDescent="0.25">
      <c r="A1936">
        <v>1935</v>
      </c>
      <c r="D1936">
        <v>241.838506</v>
      </c>
      <c r="E1936">
        <v>9.2156190000000002</v>
      </c>
      <c r="F1936">
        <v>228.953866</v>
      </c>
      <c r="G1936">
        <v>11.481959</v>
      </c>
    </row>
    <row r="1937" spans="1:9" x14ac:dyDescent="0.25">
      <c r="A1937">
        <v>1936</v>
      </c>
      <c r="D1937">
        <v>241.807782</v>
      </c>
      <c r="E1937">
        <v>9.2171649999999996</v>
      </c>
      <c r="F1937">
        <v>228.953866</v>
      </c>
      <c r="G1937">
        <v>11.481959</v>
      </c>
    </row>
    <row r="1938" spans="1:9" x14ac:dyDescent="0.25">
      <c r="A1938">
        <v>1937</v>
      </c>
      <c r="D1938">
        <v>241.81495000000001</v>
      </c>
      <c r="E1938">
        <v>9.2119070000000001</v>
      </c>
      <c r="F1938">
        <v>228.953866</v>
      </c>
      <c r="G1938">
        <v>11.481959</v>
      </c>
    </row>
    <row r="1939" spans="1:9" x14ac:dyDescent="0.25">
      <c r="A1939">
        <v>1938</v>
      </c>
      <c r="D1939">
        <v>241.846238</v>
      </c>
      <c r="E1939">
        <v>9.2016500000000008</v>
      </c>
      <c r="F1939">
        <v>228.953866</v>
      </c>
      <c r="G1939">
        <v>11.481959</v>
      </c>
    </row>
    <row r="1940" spans="1:9" x14ac:dyDescent="0.25">
      <c r="A1940">
        <v>1939</v>
      </c>
      <c r="D1940">
        <v>241.852374</v>
      </c>
      <c r="E1940">
        <v>9.1759280000000008</v>
      </c>
      <c r="F1940">
        <v>228.953866</v>
      </c>
      <c r="G1940">
        <v>11.481959</v>
      </c>
    </row>
    <row r="1941" spans="1:9" x14ac:dyDescent="0.25">
      <c r="A1941">
        <v>1940</v>
      </c>
      <c r="D1941">
        <v>241.85969</v>
      </c>
      <c r="E1941">
        <v>9.156701</v>
      </c>
    </row>
    <row r="1942" spans="1:9" x14ac:dyDescent="0.25">
      <c r="A1942">
        <v>1941</v>
      </c>
      <c r="D1942">
        <v>241.92773299999999</v>
      </c>
      <c r="E1942">
        <v>9.1296909999999993</v>
      </c>
    </row>
    <row r="1943" spans="1:9" x14ac:dyDescent="0.25">
      <c r="A1943">
        <v>1942</v>
      </c>
      <c r="B1943">
        <v>250.89062000000001</v>
      </c>
      <c r="C1943">
        <v>10.290927999999999</v>
      </c>
      <c r="D1943">
        <v>241.93845400000001</v>
      </c>
      <c r="E1943">
        <v>9.1370109999999993</v>
      </c>
    </row>
    <row r="1944" spans="1:9" x14ac:dyDescent="0.25">
      <c r="A1944">
        <v>1943</v>
      </c>
      <c r="B1944">
        <v>250.92531099999999</v>
      </c>
      <c r="C1944">
        <v>10.25464</v>
      </c>
      <c r="D1944">
        <v>241.76706200000001</v>
      </c>
      <c r="E1944">
        <v>9.2617519999999995</v>
      </c>
    </row>
    <row r="1945" spans="1:9" x14ac:dyDescent="0.25">
      <c r="A1945">
        <v>1944</v>
      </c>
      <c r="B1945">
        <v>250.904177</v>
      </c>
      <c r="C1945">
        <v>10.270206</v>
      </c>
      <c r="D1945">
        <v>241.76706200000001</v>
      </c>
      <c r="E1945">
        <v>9.2617519999999995</v>
      </c>
    </row>
    <row r="1946" spans="1:9" x14ac:dyDescent="0.25">
      <c r="A1946">
        <v>1945</v>
      </c>
      <c r="B1946">
        <v>250.893351</v>
      </c>
      <c r="C1946">
        <v>10.256083</v>
      </c>
    </row>
    <row r="1947" spans="1:9" x14ac:dyDescent="0.25">
      <c r="A1947">
        <v>1946</v>
      </c>
      <c r="B1947">
        <v>250.90938499999999</v>
      </c>
      <c r="C1947">
        <v>10.236083000000001</v>
      </c>
      <c r="H1947">
        <v>243.24763000000002</v>
      </c>
      <c r="I1947">
        <v>7.3044330000000004</v>
      </c>
    </row>
    <row r="1948" spans="1:9" x14ac:dyDescent="0.25">
      <c r="A1948">
        <v>1947</v>
      </c>
      <c r="B1948">
        <v>250.89757800000001</v>
      </c>
      <c r="C1948">
        <v>10.235722000000001</v>
      </c>
      <c r="H1948">
        <v>243.33432999999999</v>
      </c>
      <c r="I1948">
        <v>7.2401030000000004</v>
      </c>
    </row>
    <row r="1949" spans="1:9" x14ac:dyDescent="0.25">
      <c r="A1949">
        <v>1948</v>
      </c>
      <c r="B1949">
        <v>250.87149299999999</v>
      </c>
      <c r="C1949">
        <v>10.229536</v>
      </c>
      <c r="H1949">
        <v>243.24638999999999</v>
      </c>
      <c r="I1949">
        <v>7.3161860000000001</v>
      </c>
    </row>
    <row r="1950" spans="1:9" x14ac:dyDescent="0.25">
      <c r="A1950">
        <v>1949</v>
      </c>
      <c r="B1950">
        <v>250.86093</v>
      </c>
      <c r="C1950">
        <v>10.236959000000001</v>
      </c>
      <c r="H1950">
        <v>243.27443199999999</v>
      </c>
      <c r="I1950">
        <v>7.2857729999999998</v>
      </c>
    </row>
    <row r="1951" spans="1:9" x14ac:dyDescent="0.25">
      <c r="A1951">
        <v>1950</v>
      </c>
      <c r="B1951">
        <v>250.90866</v>
      </c>
      <c r="C1951">
        <v>10.244020000000001</v>
      </c>
      <c r="H1951">
        <v>243.28922900000001</v>
      </c>
      <c r="I1951">
        <v>7.317062</v>
      </c>
    </row>
    <row r="1952" spans="1:9" x14ac:dyDescent="0.25">
      <c r="A1952">
        <v>1951</v>
      </c>
      <c r="B1952">
        <v>250.909434</v>
      </c>
      <c r="C1952">
        <v>10.255361000000001</v>
      </c>
      <c r="H1952">
        <v>243.273146</v>
      </c>
      <c r="I1952">
        <v>7.2659279999999997</v>
      </c>
    </row>
    <row r="1953" spans="1:9" x14ac:dyDescent="0.25">
      <c r="A1953">
        <v>1952</v>
      </c>
      <c r="B1953">
        <v>250.90035900000001</v>
      </c>
      <c r="C1953">
        <v>10.253349999999999</v>
      </c>
      <c r="H1953">
        <v>243.288916</v>
      </c>
      <c r="I1953">
        <v>7.2571649999999996</v>
      </c>
    </row>
    <row r="1954" spans="1:9" x14ac:dyDescent="0.25">
      <c r="A1954">
        <v>1953</v>
      </c>
      <c r="B1954">
        <v>250.91860800000001</v>
      </c>
      <c r="C1954">
        <v>10.260617999999999</v>
      </c>
      <c r="H1954">
        <v>243.31</v>
      </c>
      <c r="I1954">
        <v>7.2877320000000001</v>
      </c>
    </row>
    <row r="1955" spans="1:9" x14ac:dyDescent="0.25">
      <c r="A1955">
        <v>1954</v>
      </c>
      <c r="B1955">
        <v>250.91438199999999</v>
      </c>
      <c r="C1955">
        <v>10.262371</v>
      </c>
      <c r="H1955">
        <v>243.384433</v>
      </c>
      <c r="I1955">
        <v>7.2560310000000001</v>
      </c>
    </row>
    <row r="1956" spans="1:9" x14ac:dyDescent="0.25">
      <c r="A1956">
        <v>1955</v>
      </c>
      <c r="B1956">
        <v>250.95515699999999</v>
      </c>
      <c r="C1956">
        <v>10.273764</v>
      </c>
      <c r="H1956">
        <v>243.41283300000001</v>
      </c>
      <c r="I1956">
        <v>7.2846390000000003</v>
      </c>
    </row>
    <row r="1957" spans="1:9" x14ac:dyDescent="0.25">
      <c r="A1957">
        <v>1956</v>
      </c>
      <c r="B1957">
        <v>250.89062000000001</v>
      </c>
      <c r="C1957">
        <v>10.290927999999999</v>
      </c>
      <c r="H1957">
        <v>243.374381</v>
      </c>
      <c r="I1957">
        <v>7.2803610000000001</v>
      </c>
    </row>
    <row r="1958" spans="1:9" x14ac:dyDescent="0.25">
      <c r="A1958">
        <v>1957</v>
      </c>
      <c r="B1958">
        <v>250.89062000000001</v>
      </c>
      <c r="C1958">
        <v>10.290927999999999</v>
      </c>
      <c r="H1958">
        <v>243.34814299999999</v>
      </c>
      <c r="I1958">
        <v>7.3165459999999998</v>
      </c>
    </row>
    <row r="1959" spans="1:9" x14ac:dyDescent="0.25">
      <c r="A1959">
        <v>1958</v>
      </c>
      <c r="F1959">
        <v>251.61201</v>
      </c>
      <c r="G1959">
        <v>11.19933</v>
      </c>
      <c r="H1959">
        <v>243.30752799999999</v>
      </c>
      <c r="I1959">
        <v>7.340103</v>
      </c>
    </row>
    <row r="1960" spans="1:9" x14ac:dyDescent="0.25">
      <c r="A1960">
        <v>1959</v>
      </c>
      <c r="F1960">
        <v>251.600516</v>
      </c>
      <c r="G1960">
        <v>11.212009999999999</v>
      </c>
      <c r="H1960">
        <v>243.33231999999998</v>
      </c>
      <c r="I1960">
        <v>7.3168559999999996</v>
      </c>
    </row>
    <row r="1961" spans="1:9" x14ac:dyDescent="0.25">
      <c r="A1961">
        <v>1960</v>
      </c>
      <c r="D1961">
        <v>262.4667</v>
      </c>
      <c r="E1961">
        <v>8.6039700000000003</v>
      </c>
      <c r="F1961">
        <v>251.58211399999999</v>
      </c>
      <c r="G1961">
        <v>11.204691</v>
      </c>
      <c r="H1961">
        <v>243.33221700000001</v>
      </c>
      <c r="I1961">
        <v>7.2515460000000003</v>
      </c>
    </row>
    <row r="1962" spans="1:9" x14ac:dyDescent="0.25">
      <c r="A1962">
        <v>1961</v>
      </c>
      <c r="D1962">
        <v>262.52495099999999</v>
      </c>
      <c r="E1962">
        <v>8.6423199999999998</v>
      </c>
      <c r="F1962">
        <v>251.59319600000001</v>
      </c>
      <c r="G1962">
        <v>11.203506000000001</v>
      </c>
      <c r="H1962">
        <v>243.24763000000002</v>
      </c>
      <c r="I1962">
        <v>7.3044330000000004</v>
      </c>
    </row>
    <row r="1963" spans="1:9" x14ac:dyDescent="0.25">
      <c r="A1963">
        <v>1962</v>
      </c>
      <c r="D1963">
        <v>262.4667</v>
      </c>
      <c r="E1963">
        <v>8.6039700000000003</v>
      </c>
      <c r="F1963">
        <v>251.61268100000001</v>
      </c>
      <c r="G1963">
        <v>11.199433000000001</v>
      </c>
      <c r="H1963">
        <v>243.24763000000002</v>
      </c>
      <c r="I1963">
        <v>7.3044330000000004</v>
      </c>
    </row>
    <row r="1964" spans="1:9" x14ac:dyDescent="0.25">
      <c r="A1964">
        <v>1963</v>
      </c>
      <c r="D1964">
        <v>262.47670199999999</v>
      </c>
      <c r="E1964">
        <v>8.5992270000000008</v>
      </c>
      <c r="F1964">
        <v>251.596598</v>
      </c>
      <c r="G1964">
        <v>11.149535999999999</v>
      </c>
    </row>
    <row r="1965" spans="1:9" x14ac:dyDescent="0.25">
      <c r="A1965">
        <v>1964</v>
      </c>
      <c r="D1965">
        <v>262.46433100000002</v>
      </c>
      <c r="E1965">
        <v>8.6192259999999994</v>
      </c>
      <c r="F1965">
        <v>251.60597899999999</v>
      </c>
      <c r="G1965">
        <v>11.164588</v>
      </c>
    </row>
    <row r="1966" spans="1:9" x14ac:dyDescent="0.25">
      <c r="A1966">
        <v>1965</v>
      </c>
      <c r="D1966">
        <v>262.49139300000002</v>
      </c>
      <c r="E1966">
        <v>8.5636600000000005</v>
      </c>
      <c r="F1966">
        <v>251.60804300000001</v>
      </c>
      <c r="G1966">
        <v>11.163557000000001</v>
      </c>
    </row>
    <row r="1967" spans="1:9" x14ac:dyDescent="0.25">
      <c r="A1967">
        <v>1966</v>
      </c>
      <c r="D1967">
        <v>262.468818</v>
      </c>
      <c r="E1967">
        <v>8.4944330000000008</v>
      </c>
      <c r="F1967">
        <v>251.684123</v>
      </c>
      <c r="G1967">
        <v>11.182473999999999</v>
      </c>
    </row>
    <row r="1968" spans="1:9" x14ac:dyDescent="0.25">
      <c r="A1968">
        <v>1967</v>
      </c>
      <c r="D1968">
        <v>262.50056699999999</v>
      </c>
      <c r="E1968">
        <v>8.4702579999999994</v>
      </c>
      <c r="F1968">
        <v>251.68010200000001</v>
      </c>
      <c r="G1968">
        <v>11.198297999999999</v>
      </c>
    </row>
    <row r="1969" spans="1:11" x14ac:dyDescent="0.25">
      <c r="A1969">
        <v>1968</v>
      </c>
      <c r="D1969">
        <v>262.50989800000002</v>
      </c>
      <c r="E1969">
        <v>8.5087630000000001</v>
      </c>
      <c r="F1969">
        <v>251.67098099999998</v>
      </c>
      <c r="G1969">
        <v>11.184278000000001</v>
      </c>
    </row>
    <row r="1970" spans="1:11" x14ac:dyDescent="0.25">
      <c r="A1970">
        <v>1969</v>
      </c>
      <c r="D1970">
        <v>262.52422999999999</v>
      </c>
      <c r="E1970">
        <v>8.4906699999999997</v>
      </c>
      <c r="F1970">
        <v>251.680362</v>
      </c>
      <c r="G1970">
        <v>11.192629</v>
      </c>
    </row>
    <row r="1971" spans="1:11" x14ac:dyDescent="0.25">
      <c r="A1971">
        <v>1970</v>
      </c>
      <c r="D1971">
        <v>262.525981</v>
      </c>
      <c r="E1971">
        <v>8.5020620000000005</v>
      </c>
      <c r="F1971">
        <v>251.70118600000001</v>
      </c>
      <c r="G1971">
        <v>11.230772999999999</v>
      </c>
    </row>
    <row r="1972" spans="1:11" x14ac:dyDescent="0.25">
      <c r="A1972">
        <v>1971</v>
      </c>
      <c r="D1972">
        <v>262.53123699999998</v>
      </c>
      <c r="E1972">
        <v>8.5117530000000006</v>
      </c>
      <c r="F1972">
        <v>251.68535900000001</v>
      </c>
      <c r="G1972">
        <v>11.239072</v>
      </c>
    </row>
    <row r="1973" spans="1:11" x14ac:dyDescent="0.25">
      <c r="A1973">
        <v>1972</v>
      </c>
      <c r="D1973">
        <v>262.52592700000002</v>
      </c>
      <c r="E1973">
        <v>8.5243819999999992</v>
      </c>
      <c r="F1973">
        <v>251.67953800000001</v>
      </c>
      <c r="G1973">
        <v>11.226443</v>
      </c>
    </row>
    <row r="1974" spans="1:11" x14ac:dyDescent="0.25">
      <c r="A1974">
        <v>1973</v>
      </c>
      <c r="D1974">
        <v>262.589743</v>
      </c>
      <c r="E1974">
        <v>8.5617529999999995</v>
      </c>
      <c r="F1974">
        <v>251.62041399999998</v>
      </c>
      <c r="G1974">
        <v>11.209485000000001</v>
      </c>
    </row>
    <row r="1975" spans="1:11" x14ac:dyDescent="0.25">
      <c r="A1975">
        <v>1974</v>
      </c>
      <c r="B1975">
        <v>270.14417500000002</v>
      </c>
      <c r="C1975">
        <v>9.4358769999999996</v>
      </c>
      <c r="D1975">
        <v>262.57598000000002</v>
      </c>
      <c r="E1975">
        <v>8.5664429999999996</v>
      </c>
      <c r="F1975">
        <v>251.6183</v>
      </c>
      <c r="G1975">
        <v>11.264536</v>
      </c>
    </row>
    <row r="1976" spans="1:11" x14ac:dyDescent="0.25">
      <c r="A1976">
        <v>1975</v>
      </c>
      <c r="B1976">
        <v>270.14417500000002</v>
      </c>
      <c r="C1976">
        <v>9.4358769999999996</v>
      </c>
      <c r="D1976">
        <v>262.56005399999998</v>
      </c>
      <c r="E1976">
        <v>8.5389689999999998</v>
      </c>
      <c r="F1976">
        <v>251.61201</v>
      </c>
      <c r="G1976">
        <v>11.19933</v>
      </c>
    </row>
    <row r="1977" spans="1:11" x14ac:dyDescent="0.25">
      <c r="A1977">
        <v>1976</v>
      </c>
      <c r="B1977">
        <v>270.14417500000002</v>
      </c>
      <c r="C1977">
        <v>9.4358769999999996</v>
      </c>
      <c r="D1977">
        <v>262.4667</v>
      </c>
      <c r="E1977">
        <v>8.6039700000000003</v>
      </c>
    </row>
    <row r="1978" spans="1:11" x14ac:dyDescent="0.25">
      <c r="A1978">
        <v>1977</v>
      </c>
      <c r="B1978">
        <v>270.14417500000002</v>
      </c>
      <c r="C1978">
        <v>9.4358769999999996</v>
      </c>
      <c r="D1978">
        <v>262.4667</v>
      </c>
      <c r="E1978">
        <v>8.6039700000000003</v>
      </c>
    </row>
    <row r="1979" spans="1:11" x14ac:dyDescent="0.25">
      <c r="A1979">
        <v>1978</v>
      </c>
      <c r="B1979">
        <v>270.14417500000002</v>
      </c>
      <c r="C1979">
        <v>9.4358769999999996</v>
      </c>
    </row>
    <row r="1980" spans="1:11" x14ac:dyDescent="0.25">
      <c r="A1980">
        <v>1979</v>
      </c>
      <c r="B1980">
        <v>270.14417500000002</v>
      </c>
      <c r="C1980">
        <v>9.4358769999999996</v>
      </c>
      <c r="J1980">
        <v>235.960103</v>
      </c>
      <c r="K1980">
        <v>14.304124</v>
      </c>
    </row>
    <row r="1981" spans="1:11" x14ac:dyDescent="0.25">
      <c r="A1981">
        <v>1980</v>
      </c>
    </row>
    <row r="1982" spans="1:11" x14ac:dyDescent="0.25">
      <c r="A1982">
        <v>1981</v>
      </c>
    </row>
    <row r="1983" spans="1:11" x14ac:dyDescent="0.25">
      <c r="A1983">
        <v>1982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009A-8F7D-4F14-BE36-BA49F377AB75}">
  <dimension ref="A1:DV1826"/>
  <sheetViews>
    <sheetView topLeftCell="BL1" workbookViewId="0">
      <selection activeCell="AY7" sqref="AY7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19" width="12" bestFit="1" customWidth="1"/>
    <col min="20" max="20" width="11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291</v>
      </c>
      <c r="K1">
        <v>95.633187772925766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306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304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292</v>
      </c>
      <c r="K2">
        <v>95.546558704453446</v>
      </c>
      <c r="M2" t="s">
        <v>290</v>
      </c>
      <c r="N2">
        <v>229</v>
      </c>
      <c r="R2" t="s">
        <v>236</v>
      </c>
      <c r="S2">
        <v>0.11074235807860258</v>
      </c>
      <c r="T2">
        <v>2.4666530268112972E-2</v>
      </c>
      <c r="W2" t="s">
        <v>221</v>
      </c>
      <c r="X2">
        <f>AVERAGE(Coordination!AT:AT)</f>
        <v>0.60277100883496848</v>
      </c>
      <c r="Y2">
        <f>STDEV(Coordination!AT:AT)</f>
        <v>5.1599566714697565E-2</v>
      </c>
      <c r="Z2" t="s">
        <v>224</v>
      </c>
      <c r="AA2">
        <f>AVERAGE(Coordination!AW:AW)</f>
        <v>0.40156034295696652</v>
      </c>
      <c r="AB2">
        <f>STDEV(Coordination!AW:AW)</f>
        <v>6.1411764005676432E-2</v>
      </c>
      <c r="AC2" t="s">
        <v>227</v>
      </c>
      <c r="AD2">
        <f>AVERAGE(Coordination!AZ:AZ)</f>
        <v>0.55694244058057418</v>
      </c>
      <c r="AE2">
        <f>STDEV(Coordination!AZ:AZ)</f>
        <v>5.2837711310505971E-2</v>
      </c>
      <c r="AF2" t="s">
        <v>230</v>
      </c>
      <c r="AG2">
        <f>AVERAGE(Coordination!BC:BC)</f>
        <v>0.73867549833578661</v>
      </c>
      <c r="AH2">
        <f>STDEV(Coordination!BC:BC)</f>
        <v>0.23518371401168414</v>
      </c>
      <c r="AK2" t="s">
        <v>307</v>
      </c>
      <c r="AL2">
        <f>AVERAGE(Coordination!BQ:BQ)</f>
        <v>0.39722899116503141</v>
      </c>
      <c r="AM2">
        <f>STDEV(Coordination!BQ:BQ)</f>
        <v>5.1599566714697696E-2</v>
      </c>
      <c r="AN2" t="s">
        <v>310</v>
      </c>
      <c r="AO2">
        <f>AVERAGE(Coordination!BT:BT)</f>
        <v>0.3986490875457111</v>
      </c>
      <c r="AP2">
        <f>STDEV(Coordination!BT:BT)</f>
        <v>5.6382552665864213E-2</v>
      </c>
      <c r="AQ2" t="s">
        <v>313</v>
      </c>
      <c r="AR2">
        <f>AVERAGE(Coordination!BW:BW)</f>
        <v>0.43369081916616881</v>
      </c>
      <c r="AS2">
        <f>STDEV(Coordination!BW:BW)</f>
        <v>4.019923897744853E-2</v>
      </c>
      <c r="AT2" t="s">
        <v>316</v>
      </c>
      <c r="AU2">
        <f>AVERAGE(Coordination!BZ:BZ)</f>
        <v>0.17929610367321136</v>
      </c>
      <c r="AV2">
        <f>STDEV(Coordination!BZ:BZ)</f>
        <v>9.2773966182948517E-2</v>
      </c>
      <c r="AX2" t="s">
        <v>103</v>
      </c>
      <c r="AY2">
        <f>AVERAGE(Cycle!$CL:$CL)</f>
        <v>12.517241379310345</v>
      </c>
      <c r="AZ2">
        <f>STDEV(Cycle!$CL:$CL)</f>
        <v>2.3488808780588162</v>
      </c>
      <c r="BA2" t="s">
        <v>104</v>
      </c>
      <c r="BB2">
        <f>AVERAGE(Cycle!$CP:$CP)</f>
        <v>14.229508196721312</v>
      </c>
      <c r="BC2">
        <f>STDEV(Cycle!$CP:$CP)</f>
        <v>2.4521653194877291</v>
      </c>
      <c r="BD2" t="s">
        <v>105</v>
      </c>
      <c r="BE2">
        <f>AVERAGE(Cycle!$CT:$CT)</f>
        <v>13.622950819672131</v>
      </c>
      <c r="BF2">
        <f>STDEV(Cycle!$CT:$CT)</f>
        <v>2.8352773787070014</v>
      </c>
      <c r="BG2" t="s">
        <v>106</v>
      </c>
      <c r="BH2">
        <f>AVERAGE(Cycle!$CX:$CX)</f>
        <v>13.586206896551724</v>
      </c>
      <c r="BI2">
        <f>STDEV(Cycle!$CX:$CX)</f>
        <v>2.1927670795628873</v>
      </c>
      <c r="BK2" t="s">
        <v>305</v>
      </c>
      <c r="BL2">
        <f>AVERAGE(Cycle!AO:AR)</f>
        <v>156.23475300778361</v>
      </c>
      <c r="BM2">
        <f>STDEV(Cycle!AO:AR)</f>
        <v>29.876835552775756</v>
      </c>
      <c r="BO2" t="s">
        <v>32</v>
      </c>
      <c r="BP2">
        <f>AVERAGE(Cycle!BF:BF)</f>
        <v>1.4802381147540982</v>
      </c>
      <c r="BQ2">
        <f>STDEV(Cycle!BF:BF)</f>
        <v>0.66338974960204944</v>
      </c>
      <c r="BS2" t="s">
        <v>206</v>
      </c>
      <c r="BT2">
        <v>19</v>
      </c>
      <c r="BU2">
        <v>1.0532150776053215</v>
      </c>
      <c r="BV2">
        <v>9.5000000000000001E-2</v>
      </c>
      <c r="BX2" t="s">
        <v>140</v>
      </c>
      <c r="BY2">
        <f>AVERAGE(Cycle!DC:DC)</f>
        <v>31.951640002643533</v>
      </c>
      <c r="BZ2">
        <f>STDEV(Cycle!DC:DC)</f>
        <v>10.133313974815028</v>
      </c>
      <c r="CA2" t="s">
        <v>143</v>
      </c>
      <c r="CB2">
        <f>AVERAGE(Cycle!DF:DF)</f>
        <v>35.722709952586115</v>
      </c>
      <c r="CC2">
        <f>STDEV(Cycle!DF:DF)</f>
        <v>10.791330610038992</v>
      </c>
      <c r="CD2" t="s">
        <v>146</v>
      </c>
      <c r="CE2">
        <f>AVERAGE(Cycle!DI:DI)</f>
        <v>25.467825346308324</v>
      </c>
      <c r="CF2">
        <f>STDEV(Cycle!DI:DI)</f>
        <v>8.7528442671662141</v>
      </c>
      <c r="CG2" t="s">
        <v>149</v>
      </c>
      <c r="CH2">
        <f>AVERAGE(Cycle!DL:DL)</f>
        <v>66.71696509544806</v>
      </c>
      <c r="CI2">
        <f>STDEV(Cycle!DL:DL)</f>
        <v>16.880663467758264</v>
      </c>
      <c r="CK2" t="s">
        <v>152</v>
      </c>
      <c r="CL2">
        <f>AVERAGE(Cycle!DP:DP)</f>
        <v>16.259523522454554</v>
      </c>
      <c r="CM2">
        <f>STDEV(Cycle!DP:DP)</f>
        <v>14.65156945026067</v>
      </c>
      <c r="CN2" t="s">
        <v>155</v>
      </c>
      <c r="CO2">
        <f>AVERAGE(Cycle!DS:DS)</f>
        <v>16.310734315226018</v>
      </c>
      <c r="CP2">
        <f>STDEV(Cycle!DS:DS)</f>
        <v>12.74891800342437</v>
      </c>
      <c r="CQ2" t="s">
        <v>158</v>
      </c>
      <c r="CR2">
        <f>AVERAGE(Cycle!DV:DV)</f>
        <v>2.4670227193954544</v>
      </c>
      <c r="CS2">
        <f>STDEV(Cycle!DV:DV)</f>
        <v>4.6410487982360626</v>
      </c>
      <c r="CT2" t="s">
        <v>161</v>
      </c>
      <c r="CU2">
        <f>AVERAGE(Cycle!DY:DY)</f>
        <v>54.839106830739702</v>
      </c>
      <c r="CV2">
        <f>STDEV(Cycle!DY:DY)</f>
        <v>23.762697513089424</v>
      </c>
      <c r="CX2" t="s">
        <v>176</v>
      </c>
      <c r="CY2">
        <f>AVERAGE(Cycle!BV:BV)/200</f>
        <v>2.6637931034482757E-2</v>
      </c>
      <c r="CZ2">
        <f>STDEV(Cycle!BV:BV)/200</f>
        <v>7.6884471907978048E-3</v>
      </c>
      <c r="DA2" t="s">
        <v>177</v>
      </c>
      <c r="DB2">
        <f>AVERAGE(Cycle!BZ:BZ)/200</f>
        <v>2.7545454545454543E-2</v>
      </c>
      <c r="DC2">
        <f>STDEV(Cycle!BZ:BZ)/200</f>
        <v>7.3832096348257995E-3</v>
      </c>
      <c r="DD2" t="s">
        <v>178</v>
      </c>
      <c r="DE2">
        <f>AVERAGE(Cycle!CD:CD)/200</f>
        <v>2.0545454545454547E-2</v>
      </c>
      <c r="DF2">
        <f>STDEV(Cycle!CD:CD)/200</f>
        <v>7.9740741522673717E-3</v>
      </c>
      <c r="DG2" t="s">
        <v>179</v>
      </c>
      <c r="DH2">
        <f>AVERAGE(Cycle!CH:CH)/200</f>
        <v>5.618181818181818E-2</v>
      </c>
      <c r="DI2">
        <f>STDEV(Cycle!CH:CH)/200</f>
        <v>1.9672401149919829E-2</v>
      </c>
      <c r="DK2" t="s">
        <v>192</v>
      </c>
      <c r="DL2">
        <f>AVERAGE(Cycle!CM:CM)/200</f>
        <v>9.655172413793104E-3</v>
      </c>
      <c r="DM2">
        <f>STDEV(Cycle!CM:CM)/200</f>
        <v>8.7790654582722612E-3</v>
      </c>
      <c r="DN2" t="s">
        <v>193</v>
      </c>
      <c r="DO2">
        <f>AVERAGE(Cycle!CQ:CQ)/200</f>
        <v>1.1475409836065573E-2</v>
      </c>
      <c r="DP2">
        <f>STDEV(Cycle!CQ:CQ)/200</f>
        <v>9.324888841834432E-3</v>
      </c>
      <c r="DQ2" t="s">
        <v>194</v>
      </c>
      <c r="DR2">
        <f>AVERAGE(Cycle!CU:CU)/200</f>
        <v>1.9672131147540984E-3</v>
      </c>
      <c r="DS2">
        <f>STDEV(Cycle!CU:CU)/200</f>
        <v>3.9028502965343763E-3</v>
      </c>
      <c r="DT2" t="s">
        <v>195</v>
      </c>
      <c r="DU2">
        <f>AVERAGE(Cycle!CY:CY)/200</f>
        <v>3.8879310344827583E-2</v>
      </c>
      <c r="DV2">
        <f>STDEV(Cycle!CY:CY)/200</f>
        <v>2.1501593238565674E-2</v>
      </c>
    </row>
    <row r="3" spans="1:126" x14ac:dyDescent="0.25">
      <c r="A3">
        <v>2</v>
      </c>
      <c r="J3" t="s">
        <v>293</v>
      </c>
      <c r="K3">
        <v>97.6</v>
      </c>
      <c r="M3" t="s">
        <v>284</v>
      </c>
      <c r="N3">
        <v>2</v>
      </c>
      <c r="O3">
        <f t="shared" ref="O3:O9" si="0" xml:space="preserve"> (N3/N$2)*100</f>
        <v>0.87336244541484709</v>
      </c>
      <c r="R3" t="s">
        <v>239</v>
      </c>
      <c r="S3">
        <v>25.275938189845473</v>
      </c>
      <c r="W3" t="s">
        <v>222</v>
      </c>
      <c r="X3">
        <f>AVERAGE(Coordination!AU:AU)</f>
        <v>0.44963938119288832</v>
      </c>
      <c r="Y3">
        <f>STDEV(Coordination!AU:AU)</f>
        <v>5.8329754623023033E-2</v>
      </c>
      <c r="Z3" t="s">
        <v>225</v>
      </c>
      <c r="AA3">
        <f>AVERAGE(Coordination!AX:AX)</f>
        <v>0.76096009501084216</v>
      </c>
      <c r="AB3">
        <f>STDEV(Coordination!AX:AX)</f>
        <v>0.24556245943246149</v>
      </c>
      <c r="AC3" t="s">
        <v>228</v>
      </c>
      <c r="AD3">
        <f>AVERAGE(Coordination!BA:BA)</f>
        <v>0.1776816299900299</v>
      </c>
      <c r="AE3">
        <f>STDEV(Coordination!BA:BA)</f>
        <v>0.14515155761763873</v>
      </c>
      <c r="AF3" t="s">
        <v>231</v>
      </c>
      <c r="AG3">
        <f>AVERAGE(Coordination!BD:BD)</f>
        <v>0.4302578412100227</v>
      </c>
      <c r="AH3">
        <f>STDEV(Coordination!BD:BD)</f>
        <v>6.0339811145024305E-2</v>
      </c>
      <c r="AK3" t="s">
        <v>308</v>
      </c>
      <c r="AL3">
        <f>AVERAGE(Coordination!BR:BR)</f>
        <v>0.43769802263083379</v>
      </c>
      <c r="AM3">
        <f>STDEV(Coordination!BR:BR)</f>
        <v>4.5093384022134024E-2</v>
      </c>
      <c r="AN3" t="s">
        <v>311</v>
      </c>
      <c r="AO3">
        <f>AVERAGE(Coordination!BU:BU)</f>
        <v>0.15598497899794392</v>
      </c>
      <c r="AP3">
        <f>STDEV(Coordination!BU:BU)</f>
        <v>9.5694853968913682E-2</v>
      </c>
      <c r="AQ3" t="s">
        <v>314</v>
      </c>
      <c r="AR3">
        <f>AVERAGE(Coordination!BX:BX)</f>
        <v>0.15995721603920093</v>
      </c>
      <c r="AS3">
        <f>STDEV(Coordination!BX:BX)</f>
        <v>9.5410915918066955E-2</v>
      </c>
      <c r="AT3" t="s">
        <v>317</v>
      </c>
      <c r="AU3">
        <f>AVERAGE(Coordination!CA:CA)</f>
        <v>0.42190806105050432</v>
      </c>
      <c r="AV3">
        <f>STDEV(Coordination!CA:CA)</f>
        <v>4.8822655221547169E-2</v>
      </c>
      <c r="AX3" t="s">
        <v>107</v>
      </c>
      <c r="AY3">
        <f>AVERAGE(Cycle!$BU:$BU)</f>
        <v>16.896551724137932</v>
      </c>
      <c r="AZ3">
        <f>STDEV(Cycle!$BU:$BU)</f>
        <v>1.4712407363498403</v>
      </c>
      <c r="BA3" t="s">
        <v>108</v>
      </c>
      <c r="BB3">
        <f>AVERAGE(Cycle!$BY:$BY)</f>
        <v>15.709090909090909</v>
      </c>
      <c r="BC3">
        <f>STDEV(Cycle!$BY:$BY)</f>
        <v>2.1745389232247692</v>
      </c>
      <c r="BD3" t="s">
        <v>109</v>
      </c>
      <c r="BE3">
        <f>AVERAGE(Cycle!$CC:$CC)</f>
        <v>16.054545454545455</v>
      </c>
      <c r="BF3">
        <f>STDEV(Cycle!$CC:$CC)</f>
        <v>1.7042233141161667</v>
      </c>
      <c r="BG3" t="s">
        <v>110</v>
      </c>
      <c r="BH3">
        <f>AVERAGE(Cycle!$CG:$CG)</f>
        <v>16.490909090909092</v>
      </c>
      <c r="BI3">
        <f>STDEV(Cycle!$CG:$CG)</f>
        <v>1.9708310643419158</v>
      </c>
      <c r="BK3" t="s">
        <v>301</v>
      </c>
      <c r="BL3">
        <v>153.96122130018233</v>
      </c>
      <c r="BO3" t="s">
        <v>33</v>
      </c>
      <c r="BP3">
        <f>AVERAGE(Cycle!BG:BG)</f>
        <v>3.8260581525423731</v>
      </c>
      <c r="BQ3">
        <f>STDEV(Cycle!BG:BG)</f>
        <v>0.73013045309162927</v>
      </c>
      <c r="BS3" t="s">
        <v>207</v>
      </c>
      <c r="BT3">
        <v>416</v>
      </c>
      <c r="BU3">
        <v>23.059866962305986</v>
      </c>
      <c r="BV3">
        <v>2.08</v>
      </c>
      <c r="BX3" t="s">
        <v>141</v>
      </c>
      <c r="BY3">
        <f>AVERAGE(Cycle!DD:DD)</f>
        <v>23.447864929395841</v>
      </c>
      <c r="BZ3">
        <f>STDEV(Cycle!DD:DD)</f>
        <v>9.7396299432202706</v>
      </c>
      <c r="CA3" t="s">
        <v>144</v>
      </c>
      <c r="CB3">
        <f>AVERAGE(Cycle!DG:DG)</f>
        <v>69.620962542789158</v>
      </c>
      <c r="CC3">
        <f>STDEV(Cycle!DG:DG)</f>
        <v>17.267295579494711</v>
      </c>
      <c r="CD3" t="s">
        <v>147</v>
      </c>
      <c r="CE3">
        <f>AVERAGE(Cycle!DJ:DJ)</f>
        <v>68.409383444213162</v>
      </c>
      <c r="CF3">
        <f>STDEV(Cycle!DJ:DJ)</f>
        <v>19.210154253720834</v>
      </c>
      <c r="CG3" t="s">
        <v>150</v>
      </c>
      <c r="CH3">
        <f>AVERAGE(Cycle!DM:DM)</f>
        <v>23.019880961831422</v>
      </c>
      <c r="CI3">
        <f>STDEV(Cycle!DM:DM)</f>
        <v>8.2830914480815299</v>
      </c>
      <c r="CK3" t="s">
        <v>153</v>
      </c>
      <c r="CL3">
        <f>AVERAGE(Cycle!DQ:DQ)</f>
        <v>1.9731927414483192</v>
      </c>
      <c r="CM3">
        <f>STDEV(Cycle!DQ:DQ)</f>
        <v>4.0536223227348493</v>
      </c>
      <c r="CN3" t="s">
        <v>156</v>
      </c>
      <c r="CO3">
        <f>AVERAGE(Cycle!DT:DT)</f>
        <v>63.665128575992419</v>
      </c>
      <c r="CP3">
        <f>STDEV(Cycle!DT:DT)</f>
        <v>22.203382505802839</v>
      </c>
      <c r="CQ3" t="s">
        <v>159</v>
      </c>
      <c r="CR3">
        <f>AVERAGE(Cycle!DW:DW)</f>
        <v>66.440362183702433</v>
      </c>
      <c r="CS3">
        <f>STDEV(Cycle!DW:DW)</f>
        <v>21.573285190846796</v>
      </c>
      <c r="CT3" t="s">
        <v>162</v>
      </c>
      <c r="CU3">
        <f>AVERAGE(Cycle!DZ:DZ)</f>
        <v>9.8470979099782312</v>
      </c>
      <c r="CV3">
        <f>STDEV(Cycle!DZ:DZ)</f>
        <v>10.450538350098899</v>
      </c>
      <c r="CX3" t="s">
        <v>180</v>
      </c>
      <c r="CY3">
        <f>AVERAGE(Cycle!BW:BW)/200</f>
        <v>1.9741379310344826E-2</v>
      </c>
      <c r="CZ3">
        <f>STDEV(Cycle!BW:BW)/200</f>
        <v>8.3991652568272662E-3</v>
      </c>
      <c r="DA3" t="s">
        <v>181</v>
      </c>
      <c r="DB3">
        <f>AVERAGE(Cycle!CA:CA)/200</f>
        <v>5.5727272727272723E-2</v>
      </c>
      <c r="DC3">
        <f>STDEV(Cycle!CA:CA)/200</f>
        <v>1.9327062723946277E-2</v>
      </c>
      <c r="DD3" t="s">
        <v>182</v>
      </c>
      <c r="DE3">
        <f>AVERAGE(Cycle!CE:CE)/200</f>
        <v>5.5727272727272723E-2</v>
      </c>
      <c r="DF3">
        <f>STDEV(Cycle!CE:CE)/200</f>
        <v>1.9327062723946277E-2</v>
      </c>
      <c r="DG3" t="s">
        <v>183</v>
      </c>
      <c r="DH3">
        <f>AVERAGE(Cycle!CI:CI)/200</f>
        <v>1.9181818181818182E-2</v>
      </c>
      <c r="DI3">
        <f>STDEV(Cycle!CI:CI)/200</f>
        <v>7.8624539310689651E-3</v>
      </c>
      <c r="DK3" t="s">
        <v>196</v>
      </c>
      <c r="DL3">
        <f>AVERAGE(Cycle!CN:CN)/200</f>
        <v>1.2931034482758621E-3</v>
      </c>
      <c r="DM3">
        <f>STDEV(Cycle!CN:CN)/200</f>
        <v>2.7402690397410508E-3</v>
      </c>
      <c r="DN3" t="s">
        <v>197</v>
      </c>
      <c r="DO3">
        <f>AVERAGE(Cycle!CR:CR)/200</f>
        <v>4.6721311475409831E-2</v>
      </c>
      <c r="DP3">
        <f>STDEV(Cycle!CR:CR)/200</f>
        <v>2.144538112472472E-2</v>
      </c>
      <c r="DQ3" t="s">
        <v>198</v>
      </c>
      <c r="DR3">
        <f>AVERAGE(Cycle!CV:CV)/200</f>
        <v>4.6721311475409831E-2</v>
      </c>
      <c r="DS3">
        <f>STDEV(Cycle!CV:CV)/200</f>
        <v>2.144538112472472E-2</v>
      </c>
      <c r="DT3" t="s">
        <v>199</v>
      </c>
      <c r="DU3">
        <f>AVERAGE(Cycle!CZ:CZ)/200</f>
        <v>6.7241379310344828E-3</v>
      </c>
      <c r="DV3">
        <f>STDEV(Cycle!CZ:CZ)/200</f>
        <v>7.3479752634225248E-3</v>
      </c>
    </row>
    <row r="4" spans="1:126" x14ac:dyDescent="0.25">
      <c r="A4">
        <v>3</v>
      </c>
      <c r="F4" t="s">
        <v>22</v>
      </c>
      <c r="J4" t="s">
        <v>294</v>
      </c>
      <c r="K4">
        <v>0</v>
      </c>
      <c r="M4" t="s">
        <v>285</v>
      </c>
      <c r="N4">
        <v>6</v>
      </c>
      <c r="O4">
        <f t="shared" si="0"/>
        <v>2.6200873362445414</v>
      </c>
      <c r="W4" t="s">
        <v>223</v>
      </c>
      <c r="X4">
        <f>AVERAGE(Coordination!AV:AV)</f>
        <v>0.20830850120817521</v>
      </c>
      <c r="Y4">
        <f>STDEV(Coordination!AV:AV)</f>
        <v>0.17283765799496448</v>
      </c>
      <c r="Z4" t="s">
        <v>226</v>
      </c>
      <c r="AA4">
        <f>AVERAGE(Coordination!AY:AY)</f>
        <v>0.57671700165601703</v>
      </c>
      <c r="AB4">
        <f>STDEV(Coordination!AY:AY)</f>
        <v>5.097997958192084E-2</v>
      </c>
      <c r="AC4" t="s">
        <v>229</v>
      </c>
      <c r="AD4">
        <f>AVERAGE(Coordination!BB:BB)</f>
        <v>0.73362043652148612</v>
      </c>
      <c r="AE4">
        <f>STDEV(Coordination!BB:BB)</f>
        <v>0.1374234269932223</v>
      </c>
      <c r="AF4" t="s">
        <v>232</v>
      </c>
      <c r="AG4">
        <f>AVERAGE(Coordination!BE:BE)</f>
        <v>0.27658382899203221</v>
      </c>
      <c r="AH4">
        <f>STDEV(Coordination!BE:BE)</f>
        <v>0.14769978236203932</v>
      </c>
      <c r="AK4" t="s">
        <v>309</v>
      </c>
      <c r="AL4">
        <f>AVERAGE(Coordination!BS:BS)</f>
        <v>0.17526014673124929</v>
      </c>
      <c r="AM4">
        <f>STDEV(Coordination!BS:BS)</f>
        <v>9.5553196843355379E-2</v>
      </c>
      <c r="AN4" t="s">
        <v>312</v>
      </c>
      <c r="AO4">
        <f>AVERAGE(Coordination!BV:BV)</f>
        <v>0.42150810656909138</v>
      </c>
      <c r="AP4">
        <f>STDEV(Coordination!BV:BV)</f>
        <v>4.8149536488856302E-2</v>
      </c>
      <c r="AQ4" t="s">
        <v>315</v>
      </c>
      <c r="AR4">
        <f>AVERAGE(Coordination!BY:BY)</f>
        <v>0.26435439781698422</v>
      </c>
      <c r="AS4">
        <f>STDEV(Coordination!BY:BY)</f>
        <v>0.13385536187536995</v>
      </c>
      <c r="AT4" t="s">
        <v>318</v>
      </c>
      <c r="AU4">
        <f>AVERAGE(Coordination!CB:CB)</f>
        <v>0.2732356620075016</v>
      </c>
      <c r="AV4">
        <f>STDEV(Coordination!CB:CB)</f>
        <v>0.14240798295329249</v>
      </c>
      <c r="AX4" t="s">
        <v>112</v>
      </c>
      <c r="AY4">
        <f>AVERAGE(Cycle!$K$2:$K$70)</f>
        <v>8.4482758620689657E-2</v>
      </c>
      <c r="AZ4">
        <f>STDEV(Cycle!$K$2:$K$70)</f>
        <v>7.3562036817492044E-3</v>
      </c>
      <c r="BA4" t="s">
        <v>113</v>
      </c>
      <c r="BB4">
        <f>AVERAGE(Cycle!$L$2:$L$70)</f>
        <v>7.8545454545454585E-2</v>
      </c>
      <c r="BC4">
        <f>STDEV(Cycle!$L$2:$L$70)</f>
        <v>1.0872694616123509E-2</v>
      </c>
      <c r="BD4" t="s">
        <v>114</v>
      </c>
      <c r="BE4">
        <f>AVERAGE(Cycle!$M$2:$M$70)</f>
        <v>8.0272727272727287E-2</v>
      </c>
      <c r="BF4">
        <f>STDEV(Cycle!$M$2:$M$70)</f>
        <v>8.5211165705808521E-3</v>
      </c>
      <c r="BG4" t="s">
        <v>115</v>
      </c>
      <c r="BH4">
        <f>AVERAGE(Cycle!$N$2:$N$69)</f>
        <v>8.2454545454545489E-2</v>
      </c>
      <c r="BI4">
        <f>STDEV(Cycle!$N$2:$N$69)</f>
        <v>9.8541553217093413E-3</v>
      </c>
      <c r="BO4" t="s">
        <v>36</v>
      </c>
      <c r="BS4" t="s">
        <v>208</v>
      </c>
      <c r="BT4">
        <v>1272</v>
      </c>
      <c r="BU4">
        <v>70.509977827050989</v>
      </c>
      <c r="BV4">
        <v>6.36</v>
      </c>
      <c r="BX4" t="s">
        <v>142</v>
      </c>
      <c r="BY4">
        <f>AVERAGE(Cycle!DE:DE)</f>
        <v>64.941163549509326</v>
      </c>
      <c r="BZ4">
        <f>STDEV(Cycle!DE:DE)</f>
        <v>18.353656565439255</v>
      </c>
      <c r="CA4" t="s">
        <v>145</v>
      </c>
      <c r="CB4">
        <f>AVERAGE(Cycle!DH:DH)</f>
        <v>24.066780656563935</v>
      </c>
      <c r="CC4">
        <f>STDEV(Cycle!DH:DH)</f>
        <v>6.7383849750637479</v>
      </c>
      <c r="CD4" t="s">
        <v>148</v>
      </c>
      <c r="CE4">
        <f>AVERAGE(Cycle!DK:DK)</f>
        <v>52.344072250419011</v>
      </c>
      <c r="CF4">
        <f>STDEV(Cycle!DK:DK)</f>
        <v>24.517563669923657</v>
      </c>
      <c r="CG4" t="s">
        <v>151</v>
      </c>
      <c r="CH4">
        <f>AVERAGE(Cycle!DN:DN)</f>
        <v>52.219602379045106</v>
      </c>
      <c r="CI4">
        <f>STDEV(Cycle!DN:DN)</f>
        <v>23.336649419660834</v>
      </c>
      <c r="CK4" t="s">
        <v>154</v>
      </c>
      <c r="CL4">
        <f>AVERAGE(Cycle!DR:DR)</f>
        <v>59.401483827193779</v>
      </c>
      <c r="CM4">
        <f>STDEV(Cycle!DR:DR)</f>
        <v>24.833006013533424</v>
      </c>
      <c r="CN4" t="s">
        <v>157</v>
      </c>
      <c r="CO4">
        <f>AVERAGE(Cycle!DU:DU)</f>
        <v>8.457694322854449</v>
      </c>
      <c r="CP4">
        <f>STDEV(Cycle!DU:DU)</f>
        <v>9.150977186093213</v>
      </c>
      <c r="CQ4" t="s">
        <v>160</v>
      </c>
      <c r="CR4">
        <f>AVERAGE(Cycle!DX:DX)</f>
        <v>37.768447519310328</v>
      </c>
      <c r="CS4">
        <f>STDEV(Cycle!DX:DX)</f>
        <v>30.277242605881604</v>
      </c>
      <c r="CT4" t="s">
        <v>163</v>
      </c>
      <c r="CU4">
        <f>AVERAGE(Cycle!EA:EA)</f>
        <v>40.287439065329536</v>
      </c>
      <c r="CV4">
        <f>STDEV(Cycle!EA:EA)</f>
        <v>30.297228390257882</v>
      </c>
      <c r="CX4" t="s">
        <v>184</v>
      </c>
      <c r="CY4">
        <f>AVERAGE(Cycle!BX:BX)/200</f>
        <v>5.5689655172413789E-2</v>
      </c>
      <c r="CZ4">
        <f>STDEV(Cycle!BX:BX)/200</f>
        <v>1.9318391288724611E-2</v>
      </c>
      <c r="DA4" t="s">
        <v>185</v>
      </c>
      <c r="DB4">
        <f>AVERAGE(Cycle!CB:CB)/200</f>
        <v>1.8818181818181817E-2</v>
      </c>
      <c r="DC4">
        <f>STDEV(Cycle!CB:CB)/200</f>
        <v>5.6897923840626505E-3</v>
      </c>
      <c r="DD4" t="s">
        <v>186</v>
      </c>
      <c r="DE4">
        <f>AVERAGE(Cycle!CF:CF)/200</f>
        <v>4.0636363636363637E-2</v>
      </c>
      <c r="DF4">
        <f>STDEV(Cycle!CF:CF)/200</f>
        <v>1.7160855150456501E-2</v>
      </c>
      <c r="DG4" t="s">
        <v>187</v>
      </c>
      <c r="DH4">
        <f>AVERAGE(Cycle!CJ:CJ)/200</f>
        <v>4.1454545454545452E-2</v>
      </c>
      <c r="DI4">
        <f>STDEV(Cycle!CJ:CJ)/200</f>
        <v>1.606332166864323E-2</v>
      </c>
      <c r="DK4" t="s">
        <v>200</v>
      </c>
      <c r="DL4">
        <f>AVERAGE(Cycle!CO:CO)/200</f>
        <v>3.8879310344827583E-2</v>
      </c>
      <c r="DM4">
        <f>STDEV(Cycle!CO:CO)/200</f>
        <v>2.1501593238565674E-2</v>
      </c>
      <c r="DN4" t="s">
        <v>201</v>
      </c>
      <c r="DO4">
        <f>AVERAGE(Cycle!CS:CS)/200</f>
        <v>6.3934426229508203E-3</v>
      </c>
      <c r="DP4">
        <f>STDEV(Cycle!CS:CS)/200</f>
        <v>7.3104461526516751E-3</v>
      </c>
      <c r="DQ4" t="s">
        <v>202</v>
      </c>
      <c r="DR4">
        <f>AVERAGE(Cycle!CW:CW)/200</f>
        <v>2.4344262295081968E-2</v>
      </c>
      <c r="DS4">
        <f>STDEV(Cycle!CW:CW)/200</f>
        <v>1.894015597076015E-2</v>
      </c>
      <c r="DT4" t="s">
        <v>203</v>
      </c>
      <c r="DU4">
        <f>AVERAGE(Cycle!DA:DA)/200</f>
        <v>2.560344827586207E-2</v>
      </c>
      <c r="DV4">
        <f>STDEV(Cycle!DA:DA)/200</f>
        <v>1.8568922967729929E-2</v>
      </c>
    </row>
    <row r="5" spans="1:126" x14ac:dyDescent="0.25">
      <c r="A5">
        <v>4</v>
      </c>
      <c r="B5" s="2">
        <v>1</v>
      </c>
      <c r="J5" t="s">
        <v>295</v>
      </c>
      <c r="K5">
        <v>0</v>
      </c>
      <c r="M5" t="s">
        <v>286</v>
      </c>
      <c r="N5">
        <v>0</v>
      </c>
      <c r="O5">
        <f t="shared" si="0"/>
        <v>0</v>
      </c>
      <c r="AX5" t="s">
        <v>116</v>
      </c>
      <c r="AY5">
        <f>AVERAGE(Cycle!$P$2:$P$70)</f>
        <v>6.2586206896551727E-2</v>
      </c>
      <c r="AZ5">
        <f>STDEV(Cycle!$P$2:$P$70)</f>
        <v>1.1744404390294097E-2</v>
      </c>
      <c r="BA5" t="s">
        <v>117</v>
      </c>
      <c r="BB5">
        <f>AVERAGE(Cycle!$Q$2:$Q$71)</f>
        <v>7.1147540983606553E-2</v>
      </c>
      <c r="BC5">
        <f>STDEV(Cycle!$Q$2:$Q$71)</f>
        <v>1.2260826597438709E-2</v>
      </c>
      <c r="BD5" t="s">
        <v>118</v>
      </c>
      <c r="BE5">
        <f>AVERAGE(Cycle!$R$2:$R$71)</f>
        <v>6.8114754098360666E-2</v>
      </c>
      <c r="BF5">
        <f>STDEV(Cycle!$R$2:$R$71)</f>
        <v>1.4176386893534914E-2</v>
      </c>
      <c r="BG5" t="s">
        <v>119</v>
      </c>
      <c r="BH5">
        <f>AVERAGE(Cycle!$S$2:$S$70)</f>
        <v>6.7931034482758612E-2</v>
      </c>
      <c r="BI5">
        <f>STDEV(Cycle!$S$2:$S$70)</f>
        <v>1.0963835397814509E-2</v>
      </c>
      <c r="BO5" t="s">
        <v>32</v>
      </c>
      <c r="BP5">
        <f>AVERAGE(Cycle!BI:BI)</f>
        <v>2.7634416666666666</v>
      </c>
      <c r="BQ5">
        <f>STDEV(Cycle!BI:BI)</f>
        <v>0.6680266013575108</v>
      </c>
      <c r="BS5" t="s">
        <v>209</v>
      </c>
      <c r="BT5">
        <v>97</v>
      </c>
      <c r="BU5">
        <v>5.376940133037694</v>
      </c>
      <c r="BV5">
        <v>0.48499999999999999</v>
      </c>
    </row>
    <row r="6" spans="1:126" x14ac:dyDescent="0.25">
      <c r="A6">
        <v>5</v>
      </c>
      <c r="B6" s="2">
        <v>1</v>
      </c>
      <c r="E6" s="3">
        <v>4</v>
      </c>
      <c r="J6" t="s">
        <v>296</v>
      </c>
      <c r="K6">
        <v>0</v>
      </c>
      <c r="M6" t="s">
        <v>287</v>
      </c>
      <c r="N6">
        <v>200</v>
      </c>
      <c r="O6">
        <f t="shared" si="0"/>
        <v>87.336244541484717</v>
      </c>
      <c r="AX6" t="s">
        <v>120</v>
      </c>
      <c r="AY6">
        <f>AVERAGE(Cycle!$U$2:$U$70)</f>
        <v>0.14706896551724141</v>
      </c>
      <c r="AZ6">
        <f>STDEV(Cycle!$U$2:$U$70)</f>
        <v>1.7397178707515858E-2</v>
      </c>
      <c r="BA6" t="s">
        <v>121</v>
      </c>
      <c r="BB6">
        <f>AVERAGE(Cycle!$V$2:$V$70)</f>
        <v>0.14754545454545451</v>
      </c>
      <c r="BC6">
        <f>STDEV(Cycle!$V$2:$V$70)</f>
        <v>1.8101379302692538E-2</v>
      </c>
      <c r="BD6" t="s">
        <v>122</v>
      </c>
      <c r="BE6">
        <f>AVERAGE(Cycle!$W$2:$W$70)</f>
        <v>0.14636363636363631</v>
      </c>
      <c r="BF6">
        <f>STDEV(Cycle!$W$2:$W$70)</f>
        <v>1.8192757651781303E-2</v>
      </c>
      <c r="BG6" t="s">
        <v>123</v>
      </c>
      <c r="BH6">
        <f>AVERAGE(Cycle!$X$2:$X$69)</f>
        <v>0.15018181818181817</v>
      </c>
      <c r="BI6">
        <f>STDEV(Cycle!$X$2:$X$69)</f>
        <v>1.797538533980501E-2</v>
      </c>
      <c r="BO6" t="s">
        <v>33</v>
      </c>
      <c r="BP6">
        <f>AVERAGE(Cycle!BJ:BJ)</f>
        <v>2.7082560833333336</v>
      </c>
      <c r="BQ6">
        <f>STDEV(Cycle!BJ:BJ)</f>
        <v>0.39581792549004308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B7" s="2">
        <v>1</v>
      </c>
      <c r="E7" s="3">
        <v>4</v>
      </c>
      <c r="M7" t="s">
        <v>288</v>
      </c>
      <c r="N7">
        <v>11</v>
      </c>
      <c r="O7">
        <f t="shared" si="0"/>
        <v>4.8034934497816595</v>
      </c>
      <c r="AX7" t="s">
        <v>23</v>
      </c>
      <c r="AY7">
        <f>AVERAGE(Cycle!Z:Z)</f>
        <v>22.496466189181479</v>
      </c>
      <c r="AZ7">
        <f>STDEV(Cycle!Z:Z)</f>
        <v>3.0135434797261369</v>
      </c>
      <c r="BA7" t="s">
        <v>24</v>
      </c>
      <c r="BB7">
        <f>AVERAGE(Cycle!AA:AA)</f>
        <v>22.798001537908529</v>
      </c>
      <c r="BC7">
        <f>STDEV(Cycle!AA:AA)</f>
        <v>3.2353345088304262</v>
      </c>
      <c r="BD7" t="s">
        <v>25</v>
      </c>
      <c r="BE7">
        <f>AVERAGE(Cycle!AB:AB)</f>
        <v>22.718118823278761</v>
      </c>
      <c r="BF7">
        <f>STDEV(Cycle!AB:AB)</f>
        <v>3.0299617747494159</v>
      </c>
      <c r="BG7" t="s">
        <v>26</v>
      </c>
      <c r="BH7">
        <f>AVERAGE(Cycle!AC:AC)</f>
        <v>23.011097983812508</v>
      </c>
      <c r="BI7">
        <f>STDEV(Cycle!AC:AC)</f>
        <v>3.6234858266554779</v>
      </c>
      <c r="BO7" t="s">
        <v>39</v>
      </c>
      <c r="BS7" t="s">
        <v>211</v>
      </c>
      <c r="BT7">
        <v>1804</v>
      </c>
    </row>
    <row r="8" spans="1:126" x14ac:dyDescent="0.25">
      <c r="A8">
        <v>7</v>
      </c>
      <c r="B8" s="2">
        <v>1</v>
      </c>
      <c r="E8" s="3">
        <v>4</v>
      </c>
      <c r="M8" t="s">
        <v>289</v>
      </c>
      <c r="N8">
        <v>0</v>
      </c>
      <c r="O8">
        <f t="shared" si="0"/>
        <v>0</v>
      </c>
      <c r="AX8" t="s">
        <v>136</v>
      </c>
      <c r="AY8">
        <f>AVERAGE(Cycle!$AJ$2:$AJ$70)</f>
        <v>6.8844324334822247</v>
      </c>
      <c r="AZ8">
        <f>STDEV(Cycle!$AJ$2:$AJ$70)</f>
        <v>0.74037210922580621</v>
      </c>
      <c r="BA8" t="s">
        <v>137</v>
      </c>
      <c r="BB8">
        <f>AVERAGE(Cycle!$AK$2:$AK$70)</f>
        <v>6.8679401001082487</v>
      </c>
      <c r="BC8">
        <f>STDEV(Cycle!$AK$2:$AK$70)</f>
        <v>0.76118233457433682</v>
      </c>
      <c r="BD8" t="s">
        <v>138</v>
      </c>
      <c r="BE8">
        <f>AVERAGE(Cycle!$AL$2:$AL$70)</f>
        <v>6.9296840996138753</v>
      </c>
      <c r="BF8">
        <f>STDEV(Cycle!$AL$2:$AL$70)</f>
        <v>0.81036282171742513</v>
      </c>
      <c r="BG8" t="s">
        <v>139</v>
      </c>
      <c r="BH8">
        <f>AVERAGE(Cycle!$AM$2:$AM$69)</f>
        <v>6.7497623533473616</v>
      </c>
      <c r="BI8">
        <f>STDEV(Cycle!$AM$2:$AM$69)</f>
        <v>0.78515614716162707</v>
      </c>
      <c r="BO8" t="s">
        <v>40</v>
      </c>
      <c r="BP8">
        <f>AVERAGE(Cycle!BL:BL)</f>
        <v>1.4092014041185217</v>
      </c>
      <c r="BQ8">
        <f>STDEV(Cycle!BL:BL)</f>
        <v>0.65325039626561743</v>
      </c>
    </row>
    <row r="9" spans="1:126" x14ac:dyDescent="0.25">
      <c r="A9">
        <v>8</v>
      </c>
      <c r="B9" s="2">
        <v>1</v>
      </c>
      <c r="E9" s="3">
        <v>4</v>
      </c>
      <c r="M9" t="s">
        <v>281</v>
      </c>
      <c r="N9">
        <v>10</v>
      </c>
      <c r="O9">
        <f t="shared" si="0"/>
        <v>4.3668122270742353</v>
      </c>
      <c r="AX9" t="s">
        <v>128</v>
      </c>
      <c r="AY9">
        <v>7.1942446043165464</v>
      </c>
      <c r="BA9" t="s">
        <v>129</v>
      </c>
      <c r="BB9">
        <v>7.3469387755102034</v>
      </c>
      <c r="BD9" t="s">
        <v>130</v>
      </c>
      <c r="BE9">
        <v>7.3770491803278677</v>
      </c>
      <c r="BG9" t="s">
        <v>131</v>
      </c>
      <c r="BH9">
        <v>7.0422535211267601</v>
      </c>
      <c r="BO9" t="s">
        <v>41</v>
      </c>
      <c r="BP9">
        <f>AVERAGE(Cycle!BM:BM)</f>
        <v>3.4872801803381308</v>
      </c>
      <c r="BQ9">
        <f>STDEV(Cycle!BM:BM)</f>
        <v>1.5863843757329845</v>
      </c>
    </row>
    <row r="10" spans="1:126" x14ac:dyDescent="0.25">
      <c r="A10">
        <v>9</v>
      </c>
      <c r="B10" s="2">
        <v>1</v>
      </c>
      <c r="E10" s="3">
        <v>4</v>
      </c>
      <c r="AX10" t="s">
        <v>91</v>
      </c>
      <c r="AY10">
        <f>AVERAGE(Cycle!$AV$2:$AV$68)</f>
        <v>57.832298122683362</v>
      </c>
      <c r="AZ10">
        <f>STDEV(Cycle!$AV$2:$AV$68)</f>
        <v>3.14152240185462</v>
      </c>
      <c r="BA10" t="s">
        <v>92</v>
      </c>
      <c r="BB10">
        <f>AVERAGE(Cycle!$AW$2:$AW$68)</f>
        <v>53.310072505248613</v>
      </c>
      <c r="BC10">
        <f>STDEV(Cycle!$AW$2:$AW$68)</f>
        <v>3.4490747583362547</v>
      </c>
      <c r="BD10" t="s">
        <v>93</v>
      </c>
      <c r="BE10">
        <f>AVERAGE(Cycle!$AX$2:$AX$68)</f>
        <v>55.069781098093692</v>
      </c>
      <c r="BF10">
        <f>STDEV(Cycle!$AX$2:$AX$68)</f>
        <v>3.6916062999118164</v>
      </c>
      <c r="BG10" t="s">
        <v>94</v>
      </c>
      <c r="BH10">
        <f>AVERAGE(Cycle!$AY$2:$AY$68)</f>
        <v>55.000254775652742</v>
      </c>
      <c r="BI10">
        <f>STDEV(Cycle!$AY$2:$AY$68)</f>
        <v>3.3842579190806883</v>
      </c>
      <c r="BO10" t="s">
        <v>321</v>
      </c>
    </row>
    <row r="11" spans="1:126" x14ac:dyDescent="0.25">
      <c r="A11">
        <v>10</v>
      </c>
      <c r="B11" s="2">
        <v>1</v>
      </c>
      <c r="E11" s="3">
        <v>4</v>
      </c>
      <c r="AX11" t="s">
        <v>95</v>
      </c>
      <c r="AY11">
        <f>AVERAGE(Cycle!$BA$2:$BA$68)</f>
        <v>42.167701877316638</v>
      </c>
      <c r="AZ11">
        <f>STDEV(Cycle!$BA$2:$BA$68)</f>
        <v>3.1415224018546208</v>
      </c>
      <c r="BA11" t="s">
        <v>96</v>
      </c>
      <c r="BB11">
        <f>AVERAGE(Cycle!$BB$2:$BB$68)</f>
        <v>46.689927494751373</v>
      </c>
      <c r="BC11">
        <f>STDEV(Cycle!$BB$2:$BB$68)</f>
        <v>3.4490747583362507</v>
      </c>
      <c r="BD11" t="s">
        <v>97</v>
      </c>
      <c r="BE11">
        <f>AVERAGE(Cycle!$BC$2:$BC$68)</f>
        <v>44.930218901906301</v>
      </c>
      <c r="BF11">
        <f>STDEV(Cycle!$BC$2:$BC$68)</f>
        <v>3.6916062999118173</v>
      </c>
      <c r="BG11" t="s">
        <v>98</v>
      </c>
      <c r="BH11">
        <f>AVERAGE(Cycle!$BD$2:$BD$68)</f>
        <v>44.999745224347244</v>
      </c>
      <c r="BI11">
        <f>STDEV(Cycle!$BD$2:$BD$68)</f>
        <v>3.3842579190806883</v>
      </c>
      <c r="BO11" t="s">
        <v>322</v>
      </c>
      <c r="BP11">
        <f>AVERAGE(Cycle!$BR:$BR)</f>
        <v>13.973454647839796</v>
      </c>
      <c r="BQ11">
        <f>STDEV(Cycle!$BR:$BR)</f>
        <v>3.0822666699195906</v>
      </c>
    </row>
    <row r="12" spans="1:126" x14ac:dyDescent="0.25">
      <c r="A12">
        <v>11</v>
      </c>
      <c r="B12" s="2">
        <v>1</v>
      </c>
      <c r="E12" s="3">
        <v>4</v>
      </c>
      <c r="BO12" t="s">
        <v>323</v>
      </c>
      <c r="BP12">
        <f>AVERAGE(Cycle!$BS:$BS)</f>
        <v>36.864805618057154</v>
      </c>
      <c r="BQ12">
        <f>STDEV(Cycle!$BS:$BS)</f>
        <v>18.654281745640919</v>
      </c>
    </row>
    <row r="13" spans="1:126" x14ac:dyDescent="0.25">
      <c r="A13">
        <v>12</v>
      </c>
      <c r="B13" s="2">
        <v>1</v>
      </c>
      <c r="E13" s="3">
        <v>4</v>
      </c>
      <c r="BO13" t="s">
        <v>44</v>
      </c>
    </row>
    <row r="14" spans="1:126" x14ac:dyDescent="0.25">
      <c r="A14">
        <v>13</v>
      </c>
      <c r="B14" s="2">
        <v>1</v>
      </c>
      <c r="E14" s="3">
        <v>4</v>
      </c>
      <c r="BO14" t="s">
        <v>45</v>
      </c>
      <c r="BP14">
        <f>AVERAGE(Cycle!BO:BO)</f>
        <v>6.7790223253410122</v>
      </c>
      <c r="BQ14">
        <f>STDEV(Cycle!BO:BO)</f>
        <v>2.8260738384783028</v>
      </c>
    </row>
    <row r="15" spans="1:126" x14ac:dyDescent="0.25">
      <c r="A15">
        <v>14</v>
      </c>
      <c r="B15" s="2">
        <v>1</v>
      </c>
      <c r="E15" s="3">
        <v>4</v>
      </c>
      <c r="BO15" t="s">
        <v>46</v>
      </c>
      <c r="BP15">
        <f>AVERAGE(Cycle!BP:BP)</f>
        <v>9.4465832852798215</v>
      </c>
      <c r="BQ15">
        <f>STDEV(Cycle!BP:BP)</f>
        <v>2.3308644468467663</v>
      </c>
    </row>
    <row r="16" spans="1:12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B17" s="2">
        <v>1</v>
      </c>
      <c r="E17" s="3">
        <v>4</v>
      </c>
    </row>
    <row r="18" spans="1:5" x14ac:dyDescent="0.25">
      <c r="A18">
        <v>17</v>
      </c>
      <c r="B18" s="2">
        <v>1</v>
      </c>
      <c r="E18" s="3">
        <v>4</v>
      </c>
    </row>
    <row r="19" spans="1:5" x14ac:dyDescent="0.25">
      <c r="A19">
        <v>18</v>
      </c>
      <c r="B19" s="2">
        <v>1</v>
      </c>
      <c r="E19" s="3">
        <v>4</v>
      </c>
    </row>
    <row r="20" spans="1:5" x14ac:dyDescent="0.25">
      <c r="A20">
        <v>19</v>
      </c>
      <c r="B20" s="2">
        <v>1</v>
      </c>
      <c r="E20" s="3">
        <v>4</v>
      </c>
    </row>
    <row r="21" spans="1:5" x14ac:dyDescent="0.25">
      <c r="A21">
        <v>20</v>
      </c>
      <c r="E21" s="3">
        <v>4</v>
      </c>
    </row>
    <row r="22" spans="1:5" x14ac:dyDescent="0.25">
      <c r="A22">
        <v>21</v>
      </c>
      <c r="D22" s="4">
        <v>3</v>
      </c>
    </row>
    <row r="23" spans="1:5" x14ac:dyDescent="0.25">
      <c r="A23">
        <v>22</v>
      </c>
      <c r="D23" s="4">
        <v>3</v>
      </c>
    </row>
    <row r="24" spans="1:5" x14ac:dyDescent="0.25">
      <c r="A24">
        <v>23</v>
      </c>
      <c r="C24" s="5">
        <v>2</v>
      </c>
      <c r="D24" s="4">
        <v>3</v>
      </c>
    </row>
    <row r="25" spans="1:5" x14ac:dyDescent="0.25">
      <c r="A25">
        <v>24</v>
      </c>
      <c r="C25" s="5">
        <v>2</v>
      </c>
      <c r="D25" s="4">
        <v>3</v>
      </c>
    </row>
    <row r="26" spans="1:5" x14ac:dyDescent="0.25">
      <c r="A26">
        <v>25</v>
      </c>
      <c r="C26" s="5">
        <v>2</v>
      </c>
      <c r="D26" s="4">
        <v>3</v>
      </c>
    </row>
    <row r="27" spans="1:5" x14ac:dyDescent="0.25">
      <c r="A27">
        <v>26</v>
      </c>
      <c r="C27" s="5">
        <v>2</v>
      </c>
      <c r="D27" s="4">
        <v>3</v>
      </c>
    </row>
    <row r="28" spans="1:5" x14ac:dyDescent="0.25">
      <c r="A28">
        <v>27</v>
      </c>
      <c r="C28" s="5">
        <v>2</v>
      </c>
      <c r="D28" s="4">
        <v>3</v>
      </c>
    </row>
    <row r="29" spans="1:5" x14ac:dyDescent="0.25">
      <c r="A29">
        <v>28</v>
      </c>
      <c r="C29" s="5">
        <v>2</v>
      </c>
      <c r="D29" s="4">
        <v>3</v>
      </c>
    </row>
    <row r="30" spans="1:5" x14ac:dyDescent="0.25">
      <c r="A30">
        <v>29</v>
      </c>
      <c r="C30" s="5">
        <v>2</v>
      </c>
      <c r="D30" s="4">
        <v>3</v>
      </c>
    </row>
    <row r="31" spans="1:5" x14ac:dyDescent="0.25">
      <c r="A31">
        <v>30</v>
      </c>
      <c r="C31" s="5">
        <v>2</v>
      </c>
      <c r="D31" s="4">
        <v>3</v>
      </c>
    </row>
    <row r="32" spans="1:5" x14ac:dyDescent="0.25">
      <c r="A32">
        <v>31</v>
      </c>
      <c r="C32" s="5">
        <v>2</v>
      </c>
      <c r="D32" s="4">
        <v>3</v>
      </c>
    </row>
    <row r="33" spans="1:5" x14ac:dyDescent="0.25">
      <c r="A33">
        <v>32</v>
      </c>
      <c r="C33" s="5">
        <v>2</v>
      </c>
      <c r="D33" s="4">
        <v>3</v>
      </c>
    </row>
    <row r="34" spans="1:5" x14ac:dyDescent="0.25">
      <c r="A34">
        <v>33</v>
      </c>
      <c r="C34" s="5">
        <v>2</v>
      </c>
      <c r="D34" s="4">
        <v>3</v>
      </c>
    </row>
    <row r="35" spans="1:5" x14ac:dyDescent="0.25">
      <c r="A35">
        <v>34</v>
      </c>
      <c r="C35" s="5">
        <v>2</v>
      </c>
      <c r="D35" s="4">
        <v>3</v>
      </c>
    </row>
    <row r="36" spans="1:5" x14ac:dyDescent="0.25">
      <c r="A36">
        <v>35</v>
      </c>
      <c r="C36" s="5">
        <v>2</v>
      </c>
      <c r="D36" s="4">
        <v>3</v>
      </c>
    </row>
    <row r="37" spans="1:5" x14ac:dyDescent="0.25">
      <c r="A37">
        <v>36</v>
      </c>
      <c r="C37" s="5">
        <v>2</v>
      </c>
    </row>
    <row r="38" spans="1:5" x14ac:dyDescent="0.25">
      <c r="A38">
        <v>37</v>
      </c>
    </row>
    <row r="39" spans="1:5" x14ac:dyDescent="0.25">
      <c r="A39">
        <v>38</v>
      </c>
      <c r="B39" s="2">
        <v>1</v>
      </c>
    </row>
    <row r="40" spans="1:5" x14ac:dyDescent="0.25">
      <c r="A40">
        <v>39</v>
      </c>
      <c r="B40" s="2">
        <v>1</v>
      </c>
    </row>
    <row r="41" spans="1:5" x14ac:dyDescent="0.25">
      <c r="A41">
        <v>40</v>
      </c>
      <c r="B41" s="2">
        <v>1</v>
      </c>
      <c r="E41" s="3">
        <v>4</v>
      </c>
    </row>
    <row r="42" spans="1:5" x14ac:dyDescent="0.25">
      <c r="A42">
        <v>41</v>
      </c>
      <c r="B42" s="2">
        <v>1</v>
      </c>
      <c r="E42" s="3">
        <v>4</v>
      </c>
    </row>
    <row r="43" spans="1:5" x14ac:dyDescent="0.25">
      <c r="A43">
        <v>42</v>
      </c>
      <c r="B43" s="2">
        <v>1</v>
      </c>
      <c r="E43" s="3">
        <v>4</v>
      </c>
    </row>
    <row r="44" spans="1:5" x14ac:dyDescent="0.25">
      <c r="A44">
        <v>43</v>
      </c>
      <c r="B44" s="2">
        <v>1</v>
      </c>
      <c r="E44" s="3">
        <v>4</v>
      </c>
    </row>
    <row r="45" spans="1:5" x14ac:dyDescent="0.25">
      <c r="A45">
        <v>44</v>
      </c>
      <c r="B45" s="2">
        <v>1</v>
      </c>
      <c r="E45" s="3">
        <v>4</v>
      </c>
    </row>
    <row r="46" spans="1:5" x14ac:dyDescent="0.25">
      <c r="A46">
        <v>45</v>
      </c>
      <c r="B46" s="2">
        <v>1</v>
      </c>
      <c r="E46" s="3">
        <v>4</v>
      </c>
    </row>
    <row r="47" spans="1:5" x14ac:dyDescent="0.25">
      <c r="A47">
        <v>46</v>
      </c>
      <c r="B47" s="2">
        <v>1</v>
      </c>
      <c r="E47" s="3">
        <v>4</v>
      </c>
    </row>
    <row r="48" spans="1:5" x14ac:dyDescent="0.25">
      <c r="A48">
        <v>47</v>
      </c>
      <c r="B48" s="2">
        <v>1</v>
      </c>
      <c r="E48" s="3">
        <v>4</v>
      </c>
    </row>
    <row r="49" spans="1:5" x14ac:dyDescent="0.25">
      <c r="A49">
        <v>48</v>
      </c>
      <c r="B49" s="2">
        <v>1</v>
      </c>
      <c r="E49" s="3">
        <v>4</v>
      </c>
    </row>
    <row r="50" spans="1:5" x14ac:dyDescent="0.25">
      <c r="A50">
        <v>49</v>
      </c>
      <c r="B50" s="2">
        <v>1</v>
      </c>
      <c r="E50" s="3">
        <v>4</v>
      </c>
    </row>
    <row r="51" spans="1:5" x14ac:dyDescent="0.25">
      <c r="A51">
        <v>50</v>
      </c>
      <c r="B51" s="2">
        <v>1</v>
      </c>
      <c r="E51" s="3">
        <v>4</v>
      </c>
    </row>
    <row r="52" spans="1:5" x14ac:dyDescent="0.25">
      <c r="A52">
        <v>51</v>
      </c>
      <c r="B52" s="2">
        <v>1</v>
      </c>
      <c r="E52" s="3">
        <v>4</v>
      </c>
    </row>
    <row r="53" spans="1:5" x14ac:dyDescent="0.25">
      <c r="A53">
        <v>52</v>
      </c>
      <c r="E53" s="3">
        <v>4</v>
      </c>
    </row>
    <row r="54" spans="1:5" x14ac:dyDescent="0.25">
      <c r="A54">
        <v>53</v>
      </c>
      <c r="D54" s="4">
        <v>3</v>
      </c>
    </row>
    <row r="55" spans="1:5" x14ac:dyDescent="0.25">
      <c r="A55">
        <v>54</v>
      </c>
      <c r="D55" s="4">
        <v>3</v>
      </c>
    </row>
    <row r="56" spans="1:5" x14ac:dyDescent="0.25">
      <c r="A56">
        <v>55</v>
      </c>
      <c r="D56" s="4">
        <v>3</v>
      </c>
    </row>
    <row r="57" spans="1:5" x14ac:dyDescent="0.25">
      <c r="A57">
        <v>56</v>
      </c>
      <c r="C57" s="5">
        <v>2</v>
      </c>
      <c r="D57" s="4">
        <v>3</v>
      </c>
    </row>
    <row r="58" spans="1:5" x14ac:dyDescent="0.25">
      <c r="A58">
        <v>57</v>
      </c>
      <c r="C58" s="5">
        <v>2</v>
      </c>
      <c r="D58" s="4">
        <v>3</v>
      </c>
    </row>
    <row r="59" spans="1:5" x14ac:dyDescent="0.25">
      <c r="A59">
        <v>58</v>
      </c>
      <c r="C59" s="5">
        <v>2</v>
      </c>
      <c r="D59" s="4">
        <v>3</v>
      </c>
    </row>
    <row r="60" spans="1:5" x14ac:dyDescent="0.25">
      <c r="A60">
        <v>59</v>
      </c>
      <c r="C60" s="5">
        <v>2</v>
      </c>
      <c r="D60" s="4">
        <v>3</v>
      </c>
    </row>
    <row r="61" spans="1:5" x14ac:dyDescent="0.25">
      <c r="A61">
        <v>60</v>
      </c>
      <c r="C61" s="5">
        <v>2</v>
      </c>
      <c r="D61" s="4">
        <v>3</v>
      </c>
    </row>
    <row r="62" spans="1:5" x14ac:dyDescent="0.25">
      <c r="A62">
        <v>61</v>
      </c>
      <c r="C62" s="5">
        <v>2</v>
      </c>
      <c r="D62" s="4">
        <v>3</v>
      </c>
    </row>
    <row r="63" spans="1:5" x14ac:dyDescent="0.25">
      <c r="A63">
        <v>62</v>
      </c>
      <c r="C63" s="5">
        <v>2</v>
      </c>
      <c r="D63" s="4">
        <v>3</v>
      </c>
    </row>
    <row r="64" spans="1:5" x14ac:dyDescent="0.25">
      <c r="A64">
        <v>63</v>
      </c>
      <c r="C64" s="5">
        <v>2</v>
      </c>
      <c r="D64" s="4">
        <v>3</v>
      </c>
    </row>
    <row r="65" spans="1:5" x14ac:dyDescent="0.25">
      <c r="A65">
        <v>64</v>
      </c>
      <c r="C65" s="5">
        <v>2</v>
      </c>
      <c r="D65" s="4">
        <v>3</v>
      </c>
    </row>
    <row r="66" spans="1:5" x14ac:dyDescent="0.25">
      <c r="A66">
        <v>65</v>
      </c>
      <c r="C66" s="5">
        <v>2</v>
      </c>
      <c r="D66" s="4">
        <v>3</v>
      </c>
    </row>
    <row r="67" spans="1:5" x14ac:dyDescent="0.25">
      <c r="A67">
        <v>66</v>
      </c>
      <c r="C67" s="5">
        <v>2</v>
      </c>
    </row>
    <row r="68" spans="1:5" x14ac:dyDescent="0.25">
      <c r="A68">
        <v>67</v>
      </c>
      <c r="C68" s="5">
        <v>2</v>
      </c>
    </row>
    <row r="69" spans="1:5" x14ac:dyDescent="0.25">
      <c r="A69">
        <v>68</v>
      </c>
      <c r="C69" s="5">
        <v>2</v>
      </c>
    </row>
    <row r="70" spans="1:5" x14ac:dyDescent="0.25">
      <c r="A70">
        <v>69</v>
      </c>
      <c r="C70" s="5">
        <v>2</v>
      </c>
    </row>
    <row r="71" spans="1:5" x14ac:dyDescent="0.25">
      <c r="A71">
        <v>70</v>
      </c>
      <c r="B71" s="2">
        <v>1</v>
      </c>
    </row>
    <row r="72" spans="1:5" x14ac:dyDescent="0.25">
      <c r="A72">
        <v>71</v>
      </c>
      <c r="B72" s="2">
        <v>1</v>
      </c>
    </row>
    <row r="73" spans="1:5" x14ac:dyDescent="0.25">
      <c r="A73">
        <v>72</v>
      </c>
      <c r="B73" s="2">
        <v>1</v>
      </c>
      <c r="E73" s="3">
        <v>4</v>
      </c>
    </row>
    <row r="74" spans="1:5" x14ac:dyDescent="0.25">
      <c r="A74">
        <v>73</v>
      </c>
      <c r="B74" s="2">
        <v>1</v>
      </c>
      <c r="E74" s="3">
        <v>4</v>
      </c>
    </row>
    <row r="75" spans="1:5" x14ac:dyDescent="0.25">
      <c r="A75">
        <v>74</v>
      </c>
      <c r="B75" s="2">
        <v>1</v>
      </c>
      <c r="E75" s="3">
        <v>4</v>
      </c>
    </row>
    <row r="76" spans="1:5" x14ac:dyDescent="0.25">
      <c r="A76">
        <v>75</v>
      </c>
      <c r="B76" s="2">
        <v>1</v>
      </c>
      <c r="E76" s="3">
        <v>4</v>
      </c>
    </row>
    <row r="77" spans="1:5" x14ac:dyDescent="0.25">
      <c r="A77">
        <v>76</v>
      </c>
      <c r="B77" s="2">
        <v>1</v>
      </c>
      <c r="E77" s="3">
        <v>4</v>
      </c>
    </row>
    <row r="78" spans="1:5" x14ac:dyDescent="0.25">
      <c r="A78">
        <v>77</v>
      </c>
      <c r="B78" s="2">
        <v>1</v>
      </c>
      <c r="E78" s="3">
        <v>4</v>
      </c>
    </row>
    <row r="79" spans="1:5" x14ac:dyDescent="0.25">
      <c r="A79">
        <v>78</v>
      </c>
      <c r="B79" s="2">
        <v>1</v>
      </c>
      <c r="E79" s="3">
        <v>4</v>
      </c>
    </row>
    <row r="80" spans="1:5" x14ac:dyDescent="0.25">
      <c r="A80">
        <v>79</v>
      </c>
      <c r="B80" s="2">
        <v>1</v>
      </c>
      <c r="E80" s="3">
        <v>4</v>
      </c>
    </row>
    <row r="81" spans="1:5" x14ac:dyDescent="0.25">
      <c r="A81">
        <v>80</v>
      </c>
      <c r="B81" s="2">
        <v>1</v>
      </c>
      <c r="E81" s="3">
        <v>4</v>
      </c>
    </row>
    <row r="82" spans="1:5" x14ac:dyDescent="0.25">
      <c r="A82">
        <v>81</v>
      </c>
      <c r="E82" s="3">
        <v>4</v>
      </c>
    </row>
    <row r="83" spans="1:5" x14ac:dyDescent="0.25">
      <c r="A83">
        <v>82</v>
      </c>
      <c r="E83" s="3">
        <v>4</v>
      </c>
    </row>
    <row r="84" spans="1:5" x14ac:dyDescent="0.25">
      <c r="A84">
        <v>83</v>
      </c>
      <c r="E84" s="3">
        <v>4</v>
      </c>
    </row>
    <row r="85" spans="1:5" x14ac:dyDescent="0.25">
      <c r="A85">
        <v>84</v>
      </c>
      <c r="D85" s="4">
        <v>3</v>
      </c>
      <c r="E85" s="3">
        <v>4</v>
      </c>
    </row>
    <row r="86" spans="1:5" x14ac:dyDescent="0.25">
      <c r="A86">
        <v>85</v>
      </c>
      <c r="D86" s="4">
        <v>3</v>
      </c>
    </row>
    <row r="87" spans="1:5" x14ac:dyDescent="0.25">
      <c r="A87">
        <v>86</v>
      </c>
      <c r="C87" s="5">
        <v>2</v>
      </c>
      <c r="D87" s="4">
        <v>3</v>
      </c>
    </row>
    <row r="88" spans="1:5" x14ac:dyDescent="0.25">
      <c r="A88">
        <v>87</v>
      </c>
      <c r="C88" s="5">
        <v>2</v>
      </c>
      <c r="D88" s="4">
        <v>3</v>
      </c>
    </row>
    <row r="89" spans="1:5" x14ac:dyDescent="0.25">
      <c r="A89">
        <v>88</v>
      </c>
      <c r="C89" s="5">
        <v>2</v>
      </c>
      <c r="D89" s="4">
        <v>3</v>
      </c>
    </row>
    <row r="90" spans="1:5" x14ac:dyDescent="0.25">
      <c r="A90">
        <v>89</v>
      </c>
      <c r="C90" s="5">
        <v>2</v>
      </c>
      <c r="D90" s="4">
        <v>3</v>
      </c>
    </row>
    <row r="91" spans="1:5" x14ac:dyDescent="0.25">
      <c r="A91">
        <v>90</v>
      </c>
      <c r="C91" s="5">
        <v>2</v>
      </c>
      <c r="D91" s="4">
        <v>3</v>
      </c>
    </row>
    <row r="92" spans="1:5" x14ac:dyDescent="0.25">
      <c r="A92">
        <v>91</v>
      </c>
      <c r="C92" s="5">
        <v>2</v>
      </c>
      <c r="D92" s="4">
        <v>3</v>
      </c>
    </row>
    <row r="93" spans="1:5" x14ac:dyDescent="0.25">
      <c r="A93">
        <v>92</v>
      </c>
      <c r="C93" s="5">
        <v>2</v>
      </c>
      <c r="D93" s="4">
        <v>3</v>
      </c>
    </row>
    <row r="94" spans="1:5" x14ac:dyDescent="0.25">
      <c r="A94">
        <v>93</v>
      </c>
      <c r="C94" s="5">
        <v>2</v>
      </c>
      <c r="D94" s="4">
        <v>3</v>
      </c>
    </row>
    <row r="95" spans="1:5" x14ac:dyDescent="0.25">
      <c r="A95">
        <v>94</v>
      </c>
      <c r="C95" s="5">
        <v>2</v>
      </c>
    </row>
    <row r="96" spans="1:5" x14ac:dyDescent="0.25">
      <c r="A96">
        <v>95</v>
      </c>
      <c r="C96" s="5">
        <v>2</v>
      </c>
    </row>
    <row r="97" spans="1:5" x14ac:dyDescent="0.25">
      <c r="A97">
        <v>96</v>
      </c>
      <c r="C97" s="5">
        <v>2</v>
      </c>
    </row>
    <row r="98" spans="1:5" x14ac:dyDescent="0.25">
      <c r="A98">
        <v>97</v>
      </c>
      <c r="C98" s="5">
        <v>2</v>
      </c>
    </row>
    <row r="99" spans="1:5" x14ac:dyDescent="0.25">
      <c r="A99">
        <v>98</v>
      </c>
      <c r="B99" s="2">
        <v>1</v>
      </c>
    </row>
    <row r="100" spans="1:5" x14ac:dyDescent="0.25">
      <c r="A100">
        <v>99</v>
      </c>
      <c r="B100" s="2">
        <v>1</v>
      </c>
    </row>
    <row r="101" spans="1:5" x14ac:dyDescent="0.25">
      <c r="A101">
        <v>100</v>
      </c>
      <c r="B101" s="2">
        <v>1</v>
      </c>
    </row>
    <row r="102" spans="1:5" x14ac:dyDescent="0.25">
      <c r="A102">
        <v>101</v>
      </c>
      <c r="B102" s="2">
        <v>1</v>
      </c>
    </row>
    <row r="103" spans="1:5" x14ac:dyDescent="0.25">
      <c r="A103">
        <v>102</v>
      </c>
      <c r="B103" s="2">
        <v>1</v>
      </c>
    </row>
    <row r="104" spans="1:5" x14ac:dyDescent="0.25">
      <c r="A104">
        <v>103</v>
      </c>
      <c r="B104" s="2">
        <v>1</v>
      </c>
      <c r="E104" s="3">
        <v>4</v>
      </c>
    </row>
    <row r="105" spans="1:5" x14ac:dyDescent="0.25">
      <c r="A105">
        <v>104</v>
      </c>
      <c r="B105" s="2">
        <v>1</v>
      </c>
      <c r="E105" s="3">
        <v>4</v>
      </c>
    </row>
    <row r="106" spans="1:5" x14ac:dyDescent="0.25">
      <c r="A106">
        <v>105</v>
      </c>
      <c r="B106" s="2">
        <v>1</v>
      </c>
      <c r="E106" s="3">
        <v>4</v>
      </c>
    </row>
    <row r="107" spans="1:5" x14ac:dyDescent="0.25">
      <c r="A107">
        <v>106</v>
      </c>
      <c r="B107" s="2">
        <v>1</v>
      </c>
      <c r="E107" s="3">
        <v>4</v>
      </c>
    </row>
    <row r="108" spans="1:5" x14ac:dyDescent="0.25">
      <c r="A108">
        <v>107</v>
      </c>
      <c r="B108" s="2">
        <v>1</v>
      </c>
      <c r="E108" s="3">
        <v>4</v>
      </c>
    </row>
    <row r="109" spans="1:5" x14ac:dyDescent="0.25">
      <c r="A109">
        <v>108</v>
      </c>
      <c r="D109" s="4">
        <v>3</v>
      </c>
      <c r="E109" s="3">
        <v>4</v>
      </c>
    </row>
    <row r="110" spans="1:5" x14ac:dyDescent="0.25">
      <c r="A110">
        <v>109</v>
      </c>
      <c r="D110" s="4">
        <v>3</v>
      </c>
      <c r="E110" s="3">
        <v>4</v>
      </c>
    </row>
    <row r="111" spans="1:5" x14ac:dyDescent="0.25">
      <c r="A111">
        <v>110</v>
      </c>
      <c r="D111" s="4">
        <v>3</v>
      </c>
      <c r="E111" s="3">
        <v>4</v>
      </c>
    </row>
    <row r="112" spans="1:5" x14ac:dyDescent="0.25">
      <c r="A112">
        <v>111</v>
      </c>
      <c r="D112" s="4">
        <v>3</v>
      </c>
      <c r="E112" s="3">
        <v>4</v>
      </c>
    </row>
    <row r="113" spans="1:5" x14ac:dyDescent="0.25">
      <c r="A113">
        <v>112</v>
      </c>
      <c r="D113" s="4">
        <v>3</v>
      </c>
      <c r="E113" s="3">
        <v>4</v>
      </c>
    </row>
    <row r="114" spans="1:5" x14ac:dyDescent="0.25">
      <c r="A114">
        <v>113</v>
      </c>
      <c r="D114" s="4">
        <v>3</v>
      </c>
      <c r="E114" s="3">
        <v>4</v>
      </c>
    </row>
    <row r="115" spans="1:5" x14ac:dyDescent="0.25">
      <c r="A115">
        <v>114</v>
      </c>
      <c r="C115" s="5">
        <v>2</v>
      </c>
      <c r="D115" s="4">
        <v>3</v>
      </c>
    </row>
    <row r="116" spans="1:5" x14ac:dyDescent="0.25">
      <c r="A116">
        <v>115</v>
      </c>
      <c r="C116" s="5">
        <v>2</v>
      </c>
      <c r="D116" s="4">
        <v>3</v>
      </c>
    </row>
    <row r="117" spans="1:5" x14ac:dyDescent="0.25">
      <c r="A117">
        <v>116</v>
      </c>
      <c r="C117" s="5">
        <v>2</v>
      </c>
      <c r="D117" s="4">
        <v>3</v>
      </c>
    </row>
    <row r="118" spans="1:5" x14ac:dyDescent="0.25">
      <c r="A118">
        <v>117</v>
      </c>
      <c r="C118" s="5">
        <v>2</v>
      </c>
      <c r="D118" s="4">
        <v>3</v>
      </c>
    </row>
    <row r="119" spans="1:5" x14ac:dyDescent="0.25">
      <c r="A119">
        <v>118</v>
      </c>
      <c r="C119" s="5">
        <v>2</v>
      </c>
      <c r="D119" s="4">
        <v>3</v>
      </c>
    </row>
    <row r="120" spans="1:5" x14ac:dyDescent="0.25">
      <c r="A120">
        <v>119</v>
      </c>
      <c r="C120" s="5">
        <v>2</v>
      </c>
    </row>
    <row r="121" spans="1:5" x14ac:dyDescent="0.25">
      <c r="A121">
        <v>120</v>
      </c>
      <c r="C121" s="5">
        <v>2</v>
      </c>
    </row>
    <row r="122" spans="1:5" x14ac:dyDescent="0.25">
      <c r="A122">
        <v>121</v>
      </c>
      <c r="C122" s="5">
        <v>2</v>
      </c>
    </row>
    <row r="123" spans="1:5" x14ac:dyDescent="0.25">
      <c r="A123">
        <v>122</v>
      </c>
      <c r="C123" s="5">
        <v>2</v>
      </c>
    </row>
    <row r="124" spans="1:5" x14ac:dyDescent="0.25">
      <c r="A124">
        <v>123</v>
      </c>
      <c r="B124" s="2">
        <v>1</v>
      </c>
      <c r="C124" s="5">
        <v>2</v>
      </c>
    </row>
    <row r="125" spans="1:5" x14ac:dyDescent="0.25">
      <c r="A125">
        <v>124</v>
      </c>
      <c r="B125" s="2">
        <v>1</v>
      </c>
      <c r="C125" s="5">
        <v>2</v>
      </c>
    </row>
    <row r="126" spans="1:5" x14ac:dyDescent="0.25">
      <c r="A126">
        <v>125</v>
      </c>
      <c r="B126" s="2">
        <v>1</v>
      </c>
      <c r="C126" s="5">
        <v>2</v>
      </c>
    </row>
    <row r="127" spans="1:5" x14ac:dyDescent="0.25">
      <c r="A127">
        <v>126</v>
      </c>
      <c r="B127" s="2">
        <v>1</v>
      </c>
    </row>
    <row r="128" spans="1:5" x14ac:dyDescent="0.25">
      <c r="A128">
        <v>127</v>
      </c>
      <c r="B128" s="2">
        <v>1</v>
      </c>
    </row>
    <row r="129" spans="1:5" x14ac:dyDescent="0.25">
      <c r="A129">
        <v>128</v>
      </c>
      <c r="B129" s="2">
        <v>1</v>
      </c>
    </row>
    <row r="130" spans="1:5" x14ac:dyDescent="0.25">
      <c r="A130">
        <v>129</v>
      </c>
      <c r="B130" s="2">
        <v>1</v>
      </c>
    </row>
    <row r="131" spans="1:5" x14ac:dyDescent="0.25">
      <c r="A131">
        <v>130</v>
      </c>
      <c r="B131" s="2">
        <v>1</v>
      </c>
    </row>
    <row r="132" spans="1:5" x14ac:dyDescent="0.25">
      <c r="A132">
        <v>131</v>
      </c>
      <c r="B132" s="2">
        <v>1</v>
      </c>
      <c r="E132" s="3">
        <v>4</v>
      </c>
    </row>
    <row r="133" spans="1:5" x14ac:dyDescent="0.25">
      <c r="A133">
        <v>132</v>
      </c>
      <c r="B133" s="2">
        <v>1</v>
      </c>
      <c r="E133" s="3">
        <v>4</v>
      </c>
    </row>
    <row r="134" spans="1:5" x14ac:dyDescent="0.25">
      <c r="A134">
        <v>133</v>
      </c>
      <c r="D134" s="4">
        <v>3</v>
      </c>
      <c r="E134" s="3">
        <v>4</v>
      </c>
    </row>
    <row r="135" spans="1:5" x14ac:dyDescent="0.25">
      <c r="A135">
        <v>134</v>
      </c>
      <c r="D135" s="4">
        <v>3</v>
      </c>
      <c r="E135" s="3">
        <v>4</v>
      </c>
    </row>
    <row r="136" spans="1:5" x14ac:dyDescent="0.25">
      <c r="A136">
        <v>135</v>
      </c>
      <c r="D136" s="4">
        <v>3</v>
      </c>
      <c r="E136" s="3">
        <v>4</v>
      </c>
    </row>
    <row r="137" spans="1:5" x14ac:dyDescent="0.25">
      <c r="A137">
        <v>136</v>
      </c>
      <c r="D137" s="4">
        <v>3</v>
      </c>
      <c r="E137" s="3">
        <v>4</v>
      </c>
    </row>
    <row r="138" spans="1:5" x14ac:dyDescent="0.25">
      <c r="A138">
        <v>137</v>
      </c>
      <c r="D138" s="4">
        <v>3</v>
      </c>
      <c r="E138" s="3">
        <v>4</v>
      </c>
    </row>
    <row r="139" spans="1:5" x14ac:dyDescent="0.25">
      <c r="A139">
        <v>138</v>
      </c>
      <c r="D139" s="4">
        <v>3</v>
      </c>
      <c r="E139" s="3">
        <v>4</v>
      </c>
    </row>
    <row r="140" spans="1:5" x14ac:dyDescent="0.25">
      <c r="A140">
        <v>139</v>
      </c>
      <c r="C140" s="5">
        <v>2</v>
      </c>
      <c r="D140" s="4">
        <v>3</v>
      </c>
      <c r="E140" s="3">
        <v>4</v>
      </c>
    </row>
    <row r="141" spans="1:5" x14ac:dyDescent="0.25">
      <c r="A141">
        <v>140</v>
      </c>
      <c r="C141" s="5">
        <v>2</v>
      </c>
      <c r="D141" s="4">
        <v>3</v>
      </c>
      <c r="E141" s="3">
        <v>4</v>
      </c>
    </row>
    <row r="142" spans="1:5" x14ac:dyDescent="0.25">
      <c r="A142">
        <v>141</v>
      </c>
      <c r="C142" s="5">
        <v>2</v>
      </c>
      <c r="D142" s="4">
        <v>3</v>
      </c>
    </row>
    <row r="143" spans="1:5" x14ac:dyDescent="0.25">
      <c r="A143">
        <v>142</v>
      </c>
      <c r="C143" s="5">
        <v>2</v>
      </c>
      <c r="D143" s="4">
        <v>3</v>
      </c>
    </row>
    <row r="144" spans="1:5" x14ac:dyDescent="0.25">
      <c r="A144">
        <v>143</v>
      </c>
      <c r="C144" s="5">
        <v>2</v>
      </c>
      <c r="D144" s="4">
        <v>3</v>
      </c>
    </row>
    <row r="145" spans="1:5" x14ac:dyDescent="0.25">
      <c r="A145">
        <v>144</v>
      </c>
      <c r="C145" s="5">
        <v>2</v>
      </c>
    </row>
    <row r="146" spans="1:5" x14ac:dyDescent="0.25">
      <c r="A146">
        <v>145</v>
      </c>
      <c r="C146" s="5">
        <v>2</v>
      </c>
    </row>
    <row r="147" spans="1:5" x14ac:dyDescent="0.25">
      <c r="A147">
        <v>146</v>
      </c>
      <c r="C147" s="5">
        <v>2</v>
      </c>
    </row>
    <row r="148" spans="1:5" x14ac:dyDescent="0.25">
      <c r="A148">
        <v>147</v>
      </c>
      <c r="B148" s="2">
        <v>1</v>
      </c>
      <c r="C148" s="5">
        <v>2</v>
      </c>
    </row>
    <row r="149" spans="1:5" x14ac:dyDescent="0.25">
      <c r="A149">
        <v>148</v>
      </c>
      <c r="B149" s="2">
        <v>1</v>
      </c>
      <c r="C149" s="5">
        <v>2</v>
      </c>
    </row>
    <row r="150" spans="1:5" x14ac:dyDescent="0.25">
      <c r="A150">
        <v>149</v>
      </c>
      <c r="B150" s="2">
        <v>1</v>
      </c>
    </row>
    <row r="151" spans="1:5" x14ac:dyDescent="0.25">
      <c r="A151">
        <v>150</v>
      </c>
      <c r="B151" s="2">
        <v>1</v>
      </c>
    </row>
    <row r="152" spans="1:5" x14ac:dyDescent="0.25">
      <c r="A152">
        <v>151</v>
      </c>
      <c r="B152" s="2">
        <v>1</v>
      </c>
    </row>
    <row r="153" spans="1:5" x14ac:dyDescent="0.25">
      <c r="A153">
        <v>152</v>
      </c>
      <c r="B153" s="2">
        <v>1</v>
      </c>
    </row>
    <row r="154" spans="1:5" x14ac:dyDescent="0.25">
      <c r="A154">
        <v>153</v>
      </c>
      <c r="B154" s="2">
        <v>1</v>
      </c>
    </row>
    <row r="155" spans="1:5" x14ac:dyDescent="0.25">
      <c r="A155">
        <v>154</v>
      </c>
      <c r="B155" s="2">
        <v>1</v>
      </c>
      <c r="E155" s="3">
        <v>4</v>
      </c>
    </row>
    <row r="156" spans="1:5" x14ac:dyDescent="0.25">
      <c r="A156">
        <v>155</v>
      </c>
      <c r="B156" s="2">
        <v>1</v>
      </c>
      <c r="E156" s="3">
        <v>4</v>
      </c>
    </row>
    <row r="157" spans="1:5" x14ac:dyDescent="0.25">
      <c r="A157">
        <v>156</v>
      </c>
      <c r="B157" s="2">
        <v>1</v>
      </c>
      <c r="D157" s="4">
        <v>3</v>
      </c>
      <c r="E157" s="3">
        <v>4</v>
      </c>
    </row>
    <row r="158" spans="1:5" x14ac:dyDescent="0.25">
      <c r="A158">
        <v>157</v>
      </c>
      <c r="D158" s="4">
        <v>3</v>
      </c>
      <c r="E158" s="3">
        <v>4</v>
      </c>
    </row>
    <row r="159" spans="1:5" x14ac:dyDescent="0.25">
      <c r="A159">
        <v>158</v>
      </c>
      <c r="D159" s="4">
        <v>3</v>
      </c>
      <c r="E159" s="3">
        <v>4</v>
      </c>
    </row>
    <row r="160" spans="1:5" x14ac:dyDescent="0.25">
      <c r="A160">
        <v>159</v>
      </c>
      <c r="D160" s="4">
        <v>3</v>
      </c>
      <c r="E160" s="3">
        <v>4</v>
      </c>
    </row>
    <row r="161" spans="1:5" x14ac:dyDescent="0.25">
      <c r="A161">
        <v>160</v>
      </c>
      <c r="D161" s="4">
        <v>3</v>
      </c>
      <c r="E161" s="3">
        <v>4</v>
      </c>
    </row>
    <row r="162" spans="1:5" x14ac:dyDescent="0.25">
      <c r="A162">
        <v>161</v>
      </c>
      <c r="D162" s="4">
        <v>3</v>
      </c>
      <c r="E162" s="3">
        <v>4</v>
      </c>
    </row>
    <row r="163" spans="1:5" x14ac:dyDescent="0.25">
      <c r="A163">
        <v>162</v>
      </c>
      <c r="D163" s="4">
        <v>3</v>
      </c>
      <c r="E163" s="3">
        <v>4</v>
      </c>
    </row>
    <row r="164" spans="1:5" x14ac:dyDescent="0.25">
      <c r="A164">
        <v>163</v>
      </c>
      <c r="D164" s="4">
        <v>3</v>
      </c>
      <c r="E164" s="3">
        <v>4</v>
      </c>
    </row>
    <row r="165" spans="1:5" x14ac:dyDescent="0.25">
      <c r="A165">
        <v>164</v>
      </c>
      <c r="D165" s="4">
        <v>3</v>
      </c>
      <c r="E165" s="3">
        <v>4</v>
      </c>
    </row>
    <row r="166" spans="1:5" x14ac:dyDescent="0.25">
      <c r="A166">
        <v>165</v>
      </c>
      <c r="C166" s="5">
        <v>2</v>
      </c>
      <c r="D166" s="4">
        <v>3</v>
      </c>
    </row>
    <row r="167" spans="1:5" x14ac:dyDescent="0.25">
      <c r="A167">
        <v>166</v>
      </c>
      <c r="C167" s="5">
        <v>2</v>
      </c>
      <c r="D167" s="4">
        <v>3</v>
      </c>
    </row>
    <row r="168" spans="1:5" x14ac:dyDescent="0.25">
      <c r="A168">
        <v>167</v>
      </c>
      <c r="C168" s="5">
        <v>2</v>
      </c>
    </row>
    <row r="169" spans="1:5" x14ac:dyDescent="0.25">
      <c r="A169">
        <v>168</v>
      </c>
      <c r="C169" s="5">
        <v>2</v>
      </c>
    </row>
    <row r="170" spans="1:5" x14ac:dyDescent="0.25">
      <c r="A170">
        <v>169</v>
      </c>
      <c r="C170" s="5">
        <v>2</v>
      </c>
    </row>
    <row r="171" spans="1:5" x14ac:dyDescent="0.25">
      <c r="A171">
        <v>170</v>
      </c>
      <c r="C171" s="5">
        <v>2</v>
      </c>
    </row>
    <row r="172" spans="1:5" x14ac:dyDescent="0.25">
      <c r="A172">
        <v>171</v>
      </c>
      <c r="C172" s="5">
        <v>2</v>
      </c>
    </row>
    <row r="173" spans="1:5" x14ac:dyDescent="0.25">
      <c r="A173">
        <v>172</v>
      </c>
      <c r="C173" s="5">
        <v>2</v>
      </c>
    </row>
    <row r="174" spans="1:5" x14ac:dyDescent="0.25">
      <c r="A174">
        <v>173</v>
      </c>
      <c r="B174" s="2">
        <v>1</v>
      </c>
      <c r="C174" s="5">
        <v>2</v>
      </c>
    </row>
    <row r="175" spans="1:5" x14ac:dyDescent="0.25">
      <c r="A175">
        <v>174</v>
      </c>
      <c r="B175" s="2">
        <v>1</v>
      </c>
      <c r="C175" s="5">
        <v>2</v>
      </c>
    </row>
    <row r="176" spans="1:5" x14ac:dyDescent="0.25">
      <c r="A176">
        <v>175</v>
      </c>
      <c r="B176" s="2">
        <v>1</v>
      </c>
      <c r="C176" s="5">
        <v>2</v>
      </c>
    </row>
    <row r="177" spans="1:5" x14ac:dyDescent="0.25">
      <c r="A177">
        <v>176</v>
      </c>
      <c r="B177" s="2">
        <v>1</v>
      </c>
      <c r="C177" s="5">
        <v>2</v>
      </c>
    </row>
    <row r="178" spans="1:5" x14ac:dyDescent="0.25">
      <c r="A178">
        <v>177</v>
      </c>
      <c r="B178" s="2">
        <v>1</v>
      </c>
    </row>
    <row r="179" spans="1:5" x14ac:dyDescent="0.25">
      <c r="A179">
        <v>178</v>
      </c>
      <c r="B179" s="2">
        <v>1</v>
      </c>
    </row>
    <row r="180" spans="1:5" x14ac:dyDescent="0.25">
      <c r="A180">
        <v>179</v>
      </c>
      <c r="B180" s="2">
        <v>1</v>
      </c>
    </row>
    <row r="181" spans="1:5" x14ac:dyDescent="0.25">
      <c r="A181">
        <v>180</v>
      </c>
      <c r="B181" s="2">
        <v>1</v>
      </c>
      <c r="E181" s="3">
        <v>4</v>
      </c>
    </row>
    <row r="182" spans="1:5" x14ac:dyDescent="0.25">
      <c r="A182">
        <v>181</v>
      </c>
      <c r="B182" s="2">
        <v>1</v>
      </c>
      <c r="E182" s="3">
        <v>4</v>
      </c>
    </row>
    <row r="183" spans="1:5" x14ac:dyDescent="0.25">
      <c r="A183">
        <v>182</v>
      </c>
      <c r="B183" s="2">
        <v>1</v>
      </c>
      <c r="E183" s="3">
        <v>4</v>
      </c>
    </row>
    <row r="184" spans="1:5" x14ac:dyDescent="0.25">
      <c r="A184">
        <v>183</v>
      </c>
      <c r="D184" s="4">
        <v>3</v>
      </c>
      <c r="E184" s="3">
        <v>4</v>
      </c>
    </row>
    <row r="185" spans="1:5" x14ac:dyDescent="0.25">
      <c r="A185">
        <v>184</v>
      </c>
      <c r="D185" s="4">
        <v>3</v>
      </c>
      <c r="E185" s="3">
        <v>4</v>
      </c>
    </row>
    <row r="186" spans="1:5" x14ac:dyDescent="0.25">
      <c r="A186">
        <v>185</v>
      </c>
      <c r="D186" s="4">
        <v>3</v>
      </c>
      <c r="E186" s="3">
        <v>4</v>
      </c>
    </row>
    <row r="187" spans="1:5" x14ac:dyDescent="0.25">
      <c r="A187">
        <v>186</v>
      </c>
      <c r="D187" s="4">
        <v>3</v>
      </c>
      <c r="E187" s="3">
        <v>4</v>
      </c>
    </row>
    <row r="188" spans="1:5" x14ac:dyDescent="0.25">
      <c r="A188">
        <v>187</v>
      </c>
      <c r="D188" s="4">
        <v>3</v>
      </c>
      <c r="E188" s="3">
        <v>4</v>
      </c>
    </row>
    <row r="189" spans="1:5" x14ac:dyDescent="0.25">
      <c r="A189">
        <v>188</v>
      </c>
      <c r="D189" s="4">
        <v>3</v>
      </c>
      <c r="E189" s="3">
        <v>4</v>
      </c>
    </row>
    <row r="190" spans="1:5" x14ac:dyDescent="0.25">
      <c r="A190">
        <v>189</v>
      </c>
      <c r="D190" s="4">
        <v>3</v>
      </c>
      <c r="E190" s="3">
        <v>4</v>
      </c>
    </row>
    <row r="191" spans="1:5" x14ac:dyDescent="0.25">
      <c r="A191">
        <v>190</v>
      </c>
      <c r="C191" s="5">
        <v>2</v>
      </c>
      <c r="D191" s="4">
        <v>3</v>
      </c>
      <c r="E191" s="3">
        <v>4</v>
      </c>
    </row>
    <row r="192" spans="1:5" x14ac:dyDescent="0.25">
      <c r="A192">
        <v>191</v>
      </c>
      <c r="C192" s="5">
        <v>2</v>
      </c>
      <c r="D192" s="4">
        <v>3</v>
      </c>
      <c r="E192" s="3">
        <v>4</v>
      </c>
    </row>
    <row r="193" spans="1:5" x14ac:dyDescent="0.25">
      <c r="A193">
        <v>192</v>
      </c>
      <c r="C193" s="5">
        <v>2</v>
      </c>
      <c r="D193" s="4">
        <v>3</v>
      </c>
    </row>
    <row r="194" spans="1:5" x14ac:dyDescent="0.25">
      <c r="A194">
        <v>193</v>
      </c>
      <c r="C194" s="5">
        <v>2</v>
      </c>
      <c r="D194" s="4">
        <v>3</v>
      </c>
    </row>
    <row r="195" spans="1:5" x14ac:dyDescent="0.25">
      <c r="A195">
        <v>194</v>
      </c>
      <c r="C195" s="5">
        <v>2</v>
      </c>
    </row>
    <row r="196" spans="1:5" x14ac:dyDescent="0.25">
      <c r="A196">
        <v>195</v>
      </c>
      <c r="C196" s="5">
        <v>2</v>
      </c>
    </row>
    <row r="197" spans="1:5" x14ac:dyDescent="0.25">
      <c r="A197">
        <v>196</v>
      </c>
      <c r="C197" s="5">
        <v>2</v>
      </c>
    </row>
    <row r="198" spans="1:5" x14ac:dyDescent="0.25">
      <c r="A198">
        <v>197</v>
      </c>
      <c r="B198" s="2">
        <v>1</v>
      </c>
      <c r="C198" s="5">
        <v>2</v>
      </c>
    </row>
    <row r="199" spans="1:5" x14ac:dyDescent="0.25">
      <c r="A199">
        <v>198</v>
      </c>
      <c r="B199" s="2">
        <v>1</v>
      </c>
      <c r="C199" s="5">
        <v>2</v>
      </c>
    </row>
    <row r="200" spans="1:5" x14ac:dyDescent="0.25">
      <c r="A200">
        <v>199</v>
      </c>
      <c r="B200" s="2">
        <v>1</v>
      </c>
      <c r="C200" s="5">
        <v>2</v>
      </c>
    </row>
    <row r="201" spans="1:5" x14ac:dyDescent="0.25">
      <c r="A201">
        <v>200</v>
      </c>
      <c r="B201" s="2">
        <v>1</v>
      </c>
      <c r="C201" s="5">
        <v>2</v>
      </c>
    </row>
    <row r="202" spans="1:5" x14ac:dyDescent="0.25">
      <c r="A202">
        <v>201</v>
      </c>
      <c r="B202" s="2">
        <v>1</v>
      </c>
      <c r="C202" s="5">
        <v>2</v>
      </c>
    </row>
    <row r="203" spans="1:5" x14ac:dyDescent="0.25">
      <c r="A203">
        <v>202</v>
      </c>
      <c r="B203" s="2">
        <v>1</v>
      </c>
    </row>
    <row r="204" spans="1:5" x14ac:dyDescent="0.25">
      <c r="A204">
        <v>203</v>
      </c>
      <c r="B204" s="2">
        <v>1</v>
      </c>
    </row>
    <row r="205" spans="1:5" x14ac:dyDescent="0.25">
      <c r="A205">
        <v>204</v>
      </c>
      <c r="B205" s="2">
        <v>1</v>
      </c>
    </row>
    <row r="206" spans="1:5" x14ac:dyDescent="0.25">
      <c r="A206">
        <v>205</v>
      </c>
      <c r="B206" s="2">
        <v>1</v>
      </c>
    </row>
    <row r="207" spans="1:5" x14ac:dyDescent="0.25">
      <c r="A207">
        <v>206</v>
      </c>
      <c r="B207" s="2">
        <v>1</v>
      </c>
      <c r="E207" s="3">
        <v>4</v>
      </c>
    </row>
    <row r="208" spans="1:5" x14ac:dyDescent="0.25">
      <c r="A208">
        <v>207</v>
      </c>
      <c r="B208" s="2">
        <v>1</v>
      </c>
      <c r="E208" s="3">
        <v>4</v>
      </c>
    </row>
    <row r="209" spans="1:5" x14ac:dyDescent="0.25">
      <c r="A209">
        <v>208</v>
      </c>
      <c r="D209" s="4">
        <v>3</v>
      </c>
      <c r="E209" s="3">
        <v>4</v>
      </c>
    </row>
    <row r="210" spans="1:5" x14ac:dyDescent="0.25">
      <c r="A210">
        <v>209</v>
      </c>
      <c r="D210" s="4">
        <v>3</v>
      </c>
      <c r="E210" s="3">
        <v>4</v>
      </c>
    </row>
    <row r="211" spans="1:5" x14ac:dyDescent="0.25">
      <c r="A211">
        <v>210</v>
      </c>
      <c r="D211" s="4">
        <v>3</v>
      </c>
      <c r="E211" s="3">
        <v>4</v>
      </c>
    </row>
    <row r="212" spans="1:5" x14ac:dyDescent="0.25">
      <c r="A212">
        <v>211</v>
      </c>
      <c r="D212" s="4">
        <v>3</v>
      </c>
      <c r="E212" s="3">
        <v>4</v>
      </c>
    </row>
    <row r="213" spans="1:5" x14ac:dyDescent="0.25">
      <c r="A213">
        <v>212</v>
      </c>
      <c r="D213" s="4">
        <v>3</v>
      </c>
      <c r="E213" s="3">
        <v>4</v>
      </c>
    </row>
    <row r="214" spans="1:5" x14ac:dyDescent="0.25">
      <c r="A214">
        <v>213</v>
      </c>
      <c r="D214" s="4">
        <v>3</v>
      </c>
      <c r="E214" s="3">
        <v>4</v>
      </c>
    </row>
    <row r="215" spans="1:5" x14ac:dyDescent="0.25">
      <c r="A215">
        <v>214</v>
      </c>
      <c r="C215" s="5">
        <v>2</v>
      </c>
      <c r="D215" s="4">
        <v>3</v>
      </c>
      <c r="E215" s="3">
        <v>4</v>
      </c>
    </row>
    <row r="216" spans="1:5" x14ac:dyDescent="0.25">
      <c r="A216">
        <v>215</v>
      </c>
      <c r="C216" s="5">
        <v>2</v>
      </c>
      <c r="D216" s="4">
        <v>3</v>
      </c>
      <c r="E216" s="3">
        <v>4</v>
      </c>
    </row>
    <row r="217" spans="1:5" x14ac:dyDescent="0.25">
      <c r="A217">
        <v>216</v>
      </c>
      <c r="C217" s="5">
        <v>2</v>
      </c>
      <c r="D217" s="4">
        <v>3</v>
      </c>
      <c r="E217" s="3">
        <v>4</v>
      </c>
    </row>
    <row r="218" spans="1:5" x14ac:dyDescent="0.25">
      <c r="A218">
        <v>217</v>
      </c>
      <c r="C218" s="5">
        <v>2</v>
      </c>
      <c r="D218" s="4">
        <v>3</v>
      </c>
    </row>
    <row r="219" spans="1:5" x14ac:dyDescent="0.25">
      <c r="A219">
        <v>218</v>
      </c>
      <c r="C219" s="5">
        <v>2</v>
      </c>
      <c r="D219" s="4">
        <v>3</v>
      </c>
    </row>
    <row r="220" spans="1:5" x14ac:dyDescent="0.25">
      <c r="A220">
        <v>219</v>
      </c>
      <c r="C220" s="5">
        <v>2</v>
      </c>
      <c r="D220" s="4">
        <v>3</v>
      </c>
    </row>
    <row r="221" spans="1:5" x14ac:dyDescent="0.25">
      <c r="A221">
        <v>220</v>
      </c>
      <c r="C221" s="5">
        <v>2</v>
      </c>
    </row>
    <row r="222" spans="1:5" x14ac:dyDescent="0.25">
      <c r="A222">
        <v>221</v>
      </c>
      <c r="C222" s="5">
        <v>2</v>
      </c>
    </row>
    <row r="223" spans="1:5" x14ac:dyDescent="0.25">
      <c r="A223">
        <v>222</v>
      </c>
      <c r="C223" s="5">
        <v>2</v>
      </c>
    </row>
    <row r="224" spans="1:5" x14ac:dyDescent="0.25">
      <c r="A224">
        <v>223</v>
      </c>
      <c r="C224" s="5">
        <v>2</v>
      </c>
    </row>
    <row r="225" spans="1:5" x14ac:dyDescent="0.25">
      <c r="A225">
        <v>224</v>
      </c>
      <c r="B225" s="2">
        <v>1</v>
      </c>
      <c r="C225" s="5">
        <v>2</v>
      </c>
    </row>
    <row r="226" spans="1:5" x14ac:dyDescent="0.25">
      <c r="A226">
        <v>225</v>
      </c>
      <c r="B226" s="2">
        <v>1</v>
      </c>
      <c r="C226" s="5">
        <v>2</v>
      </c>
    </row>
    <row r="227" spans="1:5" x14ac:dyDescent="0.25">
      <c r="A227">
        <v>226</v>
      </c>
      <c r="B227" s="2">
        <v>1</v>
      </c>
    </row>
    <row r="228" spans="1:5" x14ac:dyDescent="0.25">
      <c r="A228">
        <v>227</v>
      </c>
      <c r="B228" s="2">
        <v>1</v>
      </c>
    </row>
    <row r="229" spans="1:5" x14ac:dyDescent="0.25">
      <c r="A229">
        <v>228</v>
      </c>
      <c r="B229" s="2">
        <v>1</v>
      </c>
    </row>
    <row r="230" spans="1:5" x14ac:dyDescent="0.25">
      <c r="A230">
        <v>229</v>
      </c>
      <c r="B230" s="2">
        <v>1</v>
      </c>
    </row>
    <row r="231" spans="1:5" x14ac:dyDescent="0.25">
      <c r="A231">
        <v>230</v>
      </c>
      <c r="B231" s="2">
        <v>1</v>
      </c>
      <c r="E231" s="3">
        <v>4</v>
      </c>
    </row>
    <row r="232" spans="1:5" x14ac:dyDescent="0.25">
      <c r="A232">
        <v>231</v>
      </c>
      <c r="B232" s="2">
        <v>1</v>
      </c>
      <c r="E232" s="3">
        <v>4</v>
      </c>
    </row>
    <row r="233" spans="1:5" x14ac:dyDescent="0.25">
      <c r="A233">
        <v>232</v>
      </c>
      <c r="B233" s="2">
        <v>1</v>
      </c>
      <c r="E233" s="3">
        <v>4</v>
      </c>
    </row>
    <row r="234" spans="1:5" x14ac:dyDescent="0.25">
      <c r="A234">
        <v>233</v>
      </c>
      <c r="B234" s="2">
        <v>1</v>
      </c>
      <c r="E234" s="3">
        <v>4</v>
      </c>
    </row>
    <row r="235" spans="1:5" x14ac:dyDescent="0.25">
      <c r="A235">
        <v>234</v>
      </c>
      <c r="B235" s="2">
        <v>1</v>
      </c>
      <c r="E235" s="3">
        <v>4</v>
      </c>
    </row>
    <row r="236" spans="1:5" x14ac:dyDescent="0.25">
      <c r="A236">
        <v>235</v>
      </c>
      <c r="D236" s="4">
        <v>3</v>
      </c>
      <c r="E236" s="3">
        <v>4</v>
      </c>
    </row>
    <row r="237" spans="1:5" x14ac:dyDescent="0.25">
      <c r="A237">
        <v>236</v>
      </c>
      <c r="D237" s="4">
        <v>3</v>
      </c>
      <c r="E237" s="3">
        <v>4</v>
      </c>
    </row>
    <row r="238" spans="1:5" x14ac:dyDescent="0.25">
      <c r="A238">
        <v>237</v>
      </c>
      <c r="D238" s="4">
        <v>3</v>
      </c>
      <c r="E238" s="3">
        <v>4</v>
      </c>
    </row>
    <row r="239" spans="1:5" x14ac:dyDescent="0.25">
      <c r="A239">
        <v>238</v>
      </c>
      <c r="D239" s="4">
        <v>3</v>
      </c>
      <c r="E239" s="3">
        <v>4</v>
      </c>
    </row>
    <row r="240" spans="1:5" x14ac:dyDescent="0.25">
      <c r="A240">
        <v>239</v>
      </c>
      <c r="D240" s="4">
        <v>3</v>
      </c>
      <c r="E240" s="3">
        <v>4</v>
      </c>
    </row>
    <row r="241" spans="1:5" x14ac:dyDescent="0.25">
      <c r="A241">
        <v>240</v>
      </c>
      <c r="C241" s="5">
        <v>2</v>
      </c>
      <c r="D241" s="4">
        <v>3</v>
      </c>
      <c r="E241" s="3">
        <v>4</v>
      </c>
    </row>
    <row r="242" spans="1:5" x14ac:dyDescent="0.25">
      <c r="A242">
        <v>241</v>
      </c>
      <c r="C242" s="5">
        <v>2</v>
      </c>
      <c r="D242" s="4">
        <v>3</v>
      </c>
      <c r="E242" s="3">
        <v>4</v>
      </c>
    </row>
    <row r="243" spans="1:5" x14ac:dyDescent="0.25">
      <c r="A243">
        <v>242</v>
      </c>
      <c r="C243" s="5">
        <v>2</v>
      </c>
      <c r="D243" s="4">
        <v>3</v>
      </c>
      <c r="E243" s="3">
        <v>4</v>
      </c>
    </row>
    <row r="244" spans="1:5" x14ac:dyDescent="0.25">
      <c r="A244">
        <v>243</v>
      </c>
      <c r="C244" s="5">
        <v>2</v>
      </c>
      <c r="D244" s="4">
        <v>3</v>
      </c>
      <c r="E244" s="3">
        <v>4</v>
      </c>
    </row>
    <row r="245" spans="1:5" x14ac:dyDescent="0.25">
      <c r="A245">
        <v>244</v>
      </c>
      <c r="C245" s="5">
        <v>2</v>
      </c>
      <c r="D245" s="4">
        <v>3</v>
      </c>
    </row>
    <row r="246" spans="1:5" x14ac:dyDescent="0.25">
      <c r="A246">
        <v>245</v>
      </c>
      <c r="C246" s="5">
        <v>2</v>
      </c>
      <c r="D246" s="4">
        <v>3</v>
      </c>
    </row>
    <row r="247" spans="1:5" x14ac:dyDescent="0.25">
      <c r="A247">
        <v>246</v>
      </c>
      <c r="C247" s="5">
        <v>2</v>
      </c>
      <c r="D247" s="4">
        <v>3</v>
      </c>
    </row>
    <row r="248" spans="1:5" x14ac:dyDescent="0.25">
      <c r="A248">
        <v>247</v>
      </c>
      <c r="C248" s="5">
        <v>2</v>
      </c>
      <c r="D248" s="4">
        <v>3</v>
      </c>
    </row>
    <row r="249" spans="1:5" x14ac:dyDescent="0.25">
      <c r="A249">
        <v>248</v>
      </c>
      <c r="C249" s="5">
        <v>2</v>
      </c>
      <c r="D249" s="4">
        <v>3</v>
      </c>
    </row>
    <row r="250" spans="1:5" x14ac:dyDescent="0.25">
      <c r="A250">
        <v>249</v>
      </c>
      <c r="C250" s="5">
        <v>2</v>
      </c>
    </row>
    <row r="251" spans="1:5" x14ac:dyDescent="0.25">
      <c r="A251">
        <v>250</v>
      </c>
      <c r="C251" s="5">
        <v>2</v>
      </c>
    </row>
    <row r="252" spans="1:5" x14ac:dyDescent="0.25">
      <c r="A252">
        <v>251</v>
      </c>
      <c r="C252" s="5">
        <v>2</v>
      </c>
    </row>
    <row r="253" spans="1:5" x14ac:dyDescent="0.25">
      <c r="A253">
        <v>252</v>
      </c>
      <c r="B253" s="2">
        <v>1</v>
      </c>
      <c r="C253" s="5">
        <v>2</v>
      </c>
    </row>
    <row r="254" spans="1:5" x14ac:dyDescent="0.25">
      <c r="A254">
        <v>253</v>
      </c>
      <c r="B254" s="2">
        <v>1</v>
      </c>
      <c r="C254" s="5">
        <v>2</v>
      </c>
    </row>
    <row r="255" spans="1:5" x14ac:dyDescent="0.25">
      <c r="A255">
        <v>254</v>
      </c>
      <c r="B255" s="2">
        <v>1</v>
      </c>
      <c r="C255" s="5">
        <v>2</v>
      </c>
    </row>
    <row r="256" spans="1:5" x14ac:dyDescent="0.25">
      <c r="A256">
        <v>255</v>
      </c>
      <c r="B256" s="2">
        <v>1</v>
      </c>
    </row>
    <row r="257" spans="1:5" x14ac:dyDescent="0.25">
      <c r="A257">
        <v>256</v>
      </c>
      <c r="B257" s="2">
        <v>1</v>
      </c>
    </row>
    <row r="258" spans="1:5" x14ac:dyDescent="0.25">
      <c r="A258">
        <v>257</v>
      </c>
      <c r="B258" s="2">
        <v>1</v>
      </c>
    </row>
    <row r="259" spans="1:5" x14ac:dyDescent="0.25">
      <c r="A259">
        <v>258</v>
      </c>
      <c r="B259" s="2">
        <v>1</v>
      </c>
      <c r="E259" s="3">
        <v>4</v>
      </c>
    </row>
    <row r="260" spans="1:5" x14ac:dyDescent="0.25">
      <c r="A260">
        <v>259</v>
      </c>
      <c r="B260" s="2">
        <v>1</v>
      </c>
      <c r="E260" s="3">
        <v>4</v>
      </c>
    </row>
    <row r="261" spans="1:5" x14ac:dyDescent="0.25">
      <c r="A261">
        <v>260</v>
      </c>
      <c r="B261" s="2">
        <v>1</v>
      </c>
      <c r="E261" s="3">
        <v>4</v>
      </c>
    </row>
    <row r="262" spans="1:5" x14ac:dyDescent="0.25">
      <c r="A262">
        <v>261</v>
      </c>
      <c r="B262" s="2">
        <v>1</v>
      </c>
      <c r="E262" s="3">
        <v>4</v>
      </c>
    </row>
    <row r="263" spans="1:5" x14ac:dyDescent="0.25">
      <c r="A263">
        <v>262</v>
      </c>
      <c r="B263" s="2">
        <v>1</v>
      </c>
      <c r="E263" s="3">
        <v>4</v>
      </c>
    </row>
    <row r="264" spans="1:5" x14ac:dyDescent="0.25">
      <c r="A264">
        <v>263</v>
      </c>
      <c r="B264" s="2">
        <v>1</v>
      </c>
      <c r="E264" s="3">
        <v>4</v>
      </c>
    </row>
    <row r="265" spans="1:5" x14ac:dyDescent="0.25">
      <c r="A265">
        <v>264</v>
      </c>
      <c r="B265" s="2">
        <v>1</v>
      </c>
      <c r="E265" s="3">
        <v>4</v>
      </c>
    </row>
    <row r="266" spans="1:5" x14ac:dyDescent="0.25">
      <c r="A266">
        <v>265</v>
      </c>
      <c r="B266" s="2">
        <v>1</v>
      </c>
      <c r="D266" s="4">
        <v>3</v>
      </c>
      <c r="E266" s="3">
        <v>4</v>
      </c>
    </row>
    <row r="267" spans="1:5" x14ac:dyDescent="0.25">
      <c r="A267">
        <v>266</v>
      </c>
      <c r="D267" s="4">
        <v>3</v>
      </c>
      <c r="E267" s="3">
        <v>4</v>
      </c>
    </row>
    <row r="268" spans="1:5" x14ac:dyDescent="0.25">
      <c r="A268">
        <v>267</v>
      </c>
      <c r="D268" s="4">
        <v>3</v>
      </c>
      <c r="E268" s="3">
        <v>4</v>
      </c>
    </row>
    <row r="269" spans="1:5" x14ac:dyDescent="0.25">
      <c r="A269">
        <v>268</v>
      </c>
      <c r="C269" s="5">
        <v>2</v>
      </c>
      <c r="D269" s="4">
        <v>3</v>
      </c>
      <c r="E269" s="3">
        <v>4</v>
      </c>
    </row>
    <row r="270" spans="1:5" x14ac:dyDescent="0.25">
      <c r="A270">
        <v>269</v>
      </c>
      <c r="C270" s="5">
        <v>2</v>
      </c>
      <c r="D270" s="4">
        <v>3</v>
      </c>
      <c r="E270" s="3">
        <v>4</v>
      </c>
    </row>
    <row r="271" spans="1:5" x14ac:dyDescent="0.25">
      <c r="A271">
        <v>270</v>
      </c>
      <c r="C271" s="5">
        <v>2</v>
      </c>
      <c r="D271" s="4">
        <v>3</v>
      </c>
      <c r="E271" s="3">
        <v>4</v>
      </c>
    </row>
    <row r="272" spans="1:5" x14ac:dyDescent="0.25">
      <c r="A272">
        <v>271</v>
      </c>
      <c r="C272" s="5">
        <v>2</v>
      </c>
      <c r="D272" s="4">
        <v>3</v>
      </c>
      <c r="E272" s="3">
        <v>4</v>
      </c>
    </row>
    <row r="273" spans="1:5" x14ac:dyDescent="0.25">
      <c r="A273">
        <v>272</v>
      </c>
      <c r="C273" s="5">
        <v>2</v>
      </c>
      <c r="D273" s="4">
        <v>3</v>
      </c>
      <c r="E273" s="3">
        <v>4</v>
      </c>
    </row>
    <row r="274" spans="1:5" x14ac:dyDescent="0.25">
      <c r="A274">
        <v>273</v>
      </c>
      <c r="C274" s="5">
        <v>2</v>
      </c>
      <c r="D274" s="4">
        <v>3</v>
      </c>
    </row>
    <row r="275" spans="1:5" x14ac:dyDescent="0.25">
      <c r="A275">
        <v>274</v>
      </c>
      <c r="C275" s="5">
        <v>2</v>
      </c>
      <c r="D275" s="4">
        <v>3</v>
      </c>
    </row>
    <row r="276" spans="1:5" x14ac:dyDescent="0.25">
      <c r="A276">
        <v>275</v>
      </c>
      <c r="C276" s="5">
        <v>2</v>
      </c>
      <c r="D276" s="4">
        <v>3</v>
      </c>
    </row>
    <row r="277" spans="1:5" x14ac:dyDescent="0.25">
      <c r="A277">
        <v>276</v>
      </c>
      <c r="C277" s="5">
        <v>2</v>
      </c>
      <c r="D277" s="4">
        <v>3</v>
      </c>
    </row>
    <row r="278" spans="1:5" x14ac:dyDescent="0.25">
      <c r="A278">
        <v>277</v>
      </c>
      <c r="C278" s="5">
        <v>2</v>
      </c>
      <c r="D278" s="4">
        <v>3</v>
      </c>
    </row>
    <row r="279" spans="1:5" x14ac:dyDescent="0.25">
      <c r="A279">
        <v>278</v>
      </c>
      <c r="C279" s="5">
        <v>2</v>
      </c>
      <c r="D279" s="4">
        <v>3</v>
      </c>
    </row>
    <row r="280" spans="1:5" x14ac:dyDescent="0.25">
      <c r="A280">
        <v>279</v>
      </c>
      <c r="C280" s="5">
        <v>2</v>
      </c>
      <c r="D280" s="4">
        <v>3</v>
      </c>
    </row>
    <row r="281" spans="1:5" x14ac:dyDescent="0.25">
      <c r="A281">
        <v>280</v>
      </c>
      <c r="C281" s="5">
        <v>2</v>
      </c>
      <c r="D281" s="4">
        <v>3</v>
      </c>
    </row>
    <row r="282" spans="1:5" x14ac:dyDescent="0.25">
      <c r="A282">
        <v>281</v>
      </c>
      <c r="C282" s="5">
        <v>2</v>
      </c>
      <c r="D282" s="4">
        <v>3</v>
      </c>
    </row>
    <row r="283" spans="1:5" x14ac:dyDescent="0.25">
      <c r="A283">
        <v>282</v>
      </c>
      <c r="B283" s="2">
        <v>1</v>
      </c>
      <c r="C283" s="5">
        <v>2</v>
      </c>
      <c r="D283" s="4">
        <v>3</v>
      </c>
    </row>
    <row r="284" spans="1:5" x14ac:dyDescent="0.25">
      <c r="A284">
        <v>283</v>
      </c>
      <c r="B284" s="2">
        <v>1</v>
      </c>
      <c r="C284" s="5">
        <v>2</v>
      </c>
      <c r="D284" s="4">
        <v>3</v>
      </c>
    </row>
    <row r="285" spans="1:5" x14ac:dyDescent="0.25">
      <c r="A285">
        <v>284</v>
      </c>
      <c r="B285" s="2">
        <v>1</v>
      </c>
      <c r="C285" s="5">
        <v>2</v>
      </c>
    </row>
    <row r="286" spans="1:5" x14ac:dyDescent="0.25">
      <c r="A286">
        <v>285</v>
      </c>
      <c r="B286" s="2">
        <v>1</v>
      </c>
      <c r="C286" s="5">
        <v>2</v>
      </c>
    </row>
    <row r="287" spans="1:5" x14ac:dyDescent="0.25">
      <c r="A287">
        <v>286</v>
      </c>
      <c r="B287" s="2">
        <v>1</v>
      </c>
      <c r="C287" s="5">
        <v>2</v>
      </c>
    </row>
    <row r="288" spans="1:5" x14ac:dyDescent="0.25">
      <c r="A288">
        <v>287</v>
      </c>
      <c r="B288" s="2">
        <v>1</v>
      </c>
      <c r="C288" s="5">
        <v>2</v>
      </c>
    </row>
    <row r="289" spans="1:6" x14ac:dyDescent="0.25">
      <c r="A289">
        <v>288</v>
      </c>
      <c r="B289" s="2">
        <v>1</v>
      </c>
    </row>
    <row r="290" spans="1:6" x14ac:dyDescent="0.25">
      <c r="A290">
        <v>289</v>
      </c>
      <c r="B290" s="2">
        <v>1</v>
      </c>
      <c r="E290" s="3">
        <v>4</v>
      </c>
    </row>
    <row r="291" spans="1:6" x14ac:dyDescent="0.25">
      <c r="A291">
        <v>290</v>
      </c>
      <c r="B291" s="2">
        <v>1</v>
      </c>
      <c r="E291" s="3">
        <v>4</v>
      </c>
      <c r="F291" t="s">
        <v>22</v>
      </c>
    </row>
    <row r="292" spans="1:6" x14ac:dyDescent="0.25">
      <c r="A292">
        <v>291</v>
      </c>
    </row>
    <row r="293" spans="1:6" x14ac:dyDescent="0.25">
      <c r="A293">
        <v>292</v>
      </c>
      <c r="F293" t="s">
        <v>22</v>
      </c>
    </row>
    <row r="294" spans="1:6" x14ac:dyDescent="0.25">
      <c r="A294">
        <v>293</v>
      </c>
      <c r="D294" s="4">
        <v>3</v>
      </c>
    </row>
    <row r="295" spans="1:6" x14ac:dyDescent="0.25">
      <c r="A295">
        <v>294</v>
      </c>
      <c r="D295" s="4">
        <v>3</v>
      </c>
    </row>
    <row r="296" spans="1:6" x14ac:dyDescent="0.25">
      <c r="A296">
        <v>295</v>
      </c>
      <c r="D296" s="4">
        <v>3</v>
      </c>
    </row>
    <row r="297" spans="1:6" x14ac:dyDescent="0.25">
      <c r="A297">
        <v>296</v>
      </c>
      <c r="C297" s="5">
        <v>2</v>
      </c>
      <c r="D297" s="4">
        <v>3</v>
      </c>
    </row>
    <row r="298" spans="1:6" x14ac:dyDescent="0.25">
      <c r="A298">
        <v>297</v>
      </c>
      <c r="C298" s="5">
        <v>2</v>
      </c>
      <c r="D298" s="4">
        <v>3</v>
      </c>
    </row>
    <row r="299" spans="1:6" x14ac:dyDescent="0.25">
      <c r="A299">
        <v>298</v>
      </c>
      <c r="C299" s="5">
        <v>2</v>
      </c>
      <c r="D299" s="4">
        <v>3</v>
      </c>
    </row>
    <row r="300" spans="1:6" x14ac:dyDescent="0.25">
      <c r="A300">
        <v>299</v>
      </c>
      <c r="C300" s="5">
        <v>2</v>
      </c>
      <c r="D300" s="4">
        <v>3</v>
      </c>
    </row>
    <row r="301" spans="1:6" x14ac:dyDescent="0.25">
      <c r="A301">
        <v>300</v>
      </c>
      <c r="C301" s="5">
        <v>2</v>
      </c>
      <c r="D301" s="4">
        <v>3</v>
      </c>
    </row>
    <row r="302" spans="1:6" x14ac:dyDescent="0.25">
      <c r="A302">
        <v>301</v>
      </c>
      <c r="C302" s="5">
        <v>2</v>
      </c>
      <c r="D302" s="4">
        <v>3</v>
      </c>
    </row>
    <row r="303" spans="1:6" x14ac:dyDescent="0.25">
      <c r="A303">
        <v>302</v>
      </c>
      <c r="C303" s="5">
        <v>2</v>
      </c>
      <c r="D303" s="4">
        <v>3</v>
      </c>
    </row>
    <row r="304" spans="1:6" x14ac:dyDescent="0.25">
      <c r="A304">
        <v>303</v>
      </c>
      <c r="C304" s="5">
        <v>2</v>
      </c>
      <c r="D304" s="4">
        <v>3</v>
      </c>
    </row>
    <row r="305" spans="1:5" x14ac:dyDescent="0.25">
      <c r="A305">
        <v>304</v>
      </c>
      <c r="C305" s="5">
        <v>2</v>
      </c>
      <c r="D305" s="4">
        <v>3</v>
      </c>
    </row>
    <row r="306" spans="1:5" x14ac:dyDescent="0.25">
      <c r="A306">
        <v>305</v>
      </c>
      <c r="C306" s="5">
        <v>2</v>
      </c>
      <c r="D306" s="4">
        <v>3</v>
      </c>
    </row>
    <row r="307" spans="1:5" x14ac:dyDescent="0.25">
      <c r="A307">
        <v>306</v>
      </c>
      <c r="C307" s="5">
        <v>2</v>
      </c>
      <c r="D307" s="4">
        <v>3</v>
      </c>
    </row>
    <row r="308" spans="1:5" x14ac:dyDescent="0.25">
      <c r="A308">
        <v>307</v>
      </c>
      <c r="C308" s="5">
        <v>2</v>
      </c>
      <c r="D308" s="4">
        <v>3</v>
      </c>
    </row>
    <row r="309" spans="1:5" x14ac:dyDescent="0.25">
      <c r="A309">
        <v>308</v>
      </c>
      <c r="C309" s="5">
        <v>2</v>
      </c>
      <c r="D309" s="4">
        <v>3</v>
      </c>
    </row>
    <row r="310" spans="1:5" x14ac:dyDescent="0.25">
      <c r="A310">
        <v>309</v>
      </c>
      <c r="C310" s="5">
        <v>2</v>
      </c>
      <c r="D310" s="4">
        <v>3</v>
      </c>
    </row>
    <row r="311" spans="1:5" x14ac:dyDescent="0.25">
      <c r="A311">
        <v>310</v>
      </c>
      <c r="C311" s="5">
        <v>2</v>
      </c>
      <c r="D311" s="4">
        <v>3</v>
      </c>
    </row>
    <row r="312" spans="1:5" x14ac:dyDescent="0.25">
      <c r="A312">
        <v>311</v>
      </c>
      <c r="C312" s="5">
        <v>2</v>
      </c>
      <c r="D312" s="4">
        <v>3</v>
      </c>
    </row>
    <row r="313" spans="1:5" x14ac:dyDescent="0.25">
      <c r="A313">
        <v>312</v>
      </c>
      <c r="C313" s="5">
        <v>2</v>
      </c>
      <c r="D313" s="4">
        <v>3</v>
      </c>
    </row>
    <row r="314" spans="1:5" x14ac:dyDescent="0.25">
      <c r="A314">
        <v>313</v>
      </c>
      <c r="C314" s="5">
        <v>2</v>
      </c>
      <c r="D314" s="4">
        <v>3</v>
      </c>
    </row>
    <row r="315" spans="1:5" x14ac:dyDescent="0.25">
      <c r="A315">
        <v>314</v>
      </c>
      <c r="C315" s="5">
        <v>2</v>
      </c>
      <c r="D315" s="4">
        <v>3</v>
      </c>
    </row>
    <row r="316" spans="1:5" x14ac:dyDescent="0.25">
      <c r="A316">
        <v>315</v>
      </c>
      <c r="C316" s="5">
        <v>2</v>
      </c>
      <c r="D316" s="4">
        <v>3</v>
      </c>
    </row>
    <row r="317" spans="1:5" x14ac:dyDescent="0.25">
      <c r="A317">
        <v>316</v>
      </c>
      <c r="C317" s="5">
        <v>2</v>
      </c>
      <c r="E317" s="3">
        <v>4</v>
      </c>
    </row>
    <row r="318" spans="1:5" x14ac:dyDescent="0.25">
      <c r="A318">
        <v>317</v>
      </c>
      <c r="C318" s="5">
        <v>2</v>
      </c>
      <c r="E318" s="3">
        <v>4</v>
      </c>
    </row>
    <row r="319" spans="1:5" x14ac:dyDescent="0.25">
      <c r="A319">
        <v>318</v>
      </c>
      <c r="B319" s="2">
        <v>1</v>
      </c>
      <c r="E319" s="3">
        <v>4</v>
      </c>
    </row>
    <row r="320" spans="1:5" x14ac:dyDescent="0.25">
      <c r="A320">
        <v>319</v>
      </c>
      <c r="B320" s="2">
        <v>1</v>
      </c>
      <c r="E320" s="3">
        <v>4</v>
      </c>
    </row>
    <row r="321" spans="1:5" x14ac:dyDescent="0.25">
      <c r="A321">
        <v>320</v>
      </c>
      <c r="B321" s="2">
        <v>1</v>
      </c>
      <c r="E321" s="3">
        <v>4</v>
      </c>
    </row>
    <row r="322" spans="1:5" x14ac:dyDescent="0.25">
      <c r="A322">
        <v>321</v>
      </c>
      <c r="B322" s="2">
        <v>1</v>
      </c>
      <c r="E322" s="3">
        <v>4</v>
      </c>
    </row>
    <row r="323" spans="1:5" x14ac:dyDescent="0.25">
      <c r="A323">
        <v>322</v>
      </c>
      <c r="B323" s="2">
        <v>1</v>
      </c>
      <c r="E323" s="3">
        <v>4</v>
      </c>
    </row>
    <row r="324" spans="1:5" x14ac:dyDescent="0.25">
      <c r="A324">
        <v>323</v>
      </c>
      <c r="B324" s="2">
        <v>1</v>
      </c>
      <c r="E324" s="3">
        <v>4</v>
      </c>
    </row>
    <row r="325" spans="1:5" x14ac:dyDescent="0.25">
      <c r="A325">
        <v>324</v>
      </c>
      <c r="B325" s="2">
        <v>1</v>
      </c>
      <c r="E325" s="3">
        <v>4</v>
      </c>
    </row>
    <row r="326" spans="1:5" x14ac:dyDescent="0.25">
      <c r="A326">
        <v>325</v>
      </c>
      <c r="B326" s="2">
        <v>1</v>
      </c>
      <c r="E326" s="3">
        <v>4</v>
      </c>
    </row>
    <row r="327" spans="1:5" x14ac:dyDescent="0.25">
      <c r="A327">
        <v>326</v>
      </c>
      <c r="B327" s="2">
        <v>1</v>
      </c>
      <c r="E327" s="3">
        <v>4</v>
      </c>
    </row>
    <row r="328" spans="1:5" x14ac:dyDescent="0.25">
      <c r="A328">
        <v>327</v>
      </c>
      <c r="B328" s="2">
        <v>1</v>
      </c>
      <c r="E328" s="3">
        <v>4</v>
      </c>
    </row>
    <row r="329" spans="1:5" x14ac:dyDescent="0.25">
      <c r="A329">
        <v>328</v>
      </c>
      <c r="B329" s="2">
        <v>1</v>
      </c>
      <c r="E329" s="3">
        <v>4</v>
      </c>
    </row>
    <row r="330" spans="1:5" x14ac:dyDescent="0.25">
      <c r="A330">
        <v>329</v>
      </c>
      <c r="B330" s="2">
        <v>1</v>
      </c>
      <c r="E330" s="3">
        <v>4</v>
      </c>
    </row>
    <row r="331" spans="1:5" x14ac:dyDescent="0.25">
      <c r="A331">
        <v>330</v>
      </c>
      <c r="B331" s="2">
        <v>1</v>
      </c>
      <c r="E331" s="3">
        <v>4</v>
      </c>
    </row>
    <row r="332" spans="1:5" x14ac:dyDescent="0.25">
      <c r="A332">
        <v>331</v>
      </c>
      <c r="B332" s="2">
        <v>1</v>
      </c>
      <c r="E332" s="3">
        <v>4</v>
      </c>
    </row>
    <row r="333" spans="1:5" x14ac:dyDescent="0.25">
      <c r="A333">
        <v>332</v>
      </c>
      <c r="B333" s="2">
        <v>1</v>
      </c>
      <c r="E333" s="3">
        <v>4</v>
      </c>
    </row>
    <row r="334" spans="1:5" x14ac:dyDescent="0.25">
      <c r="A334">
        <v>333</v>
      </c>
      <c r="B334" s="2">
        <v>1</v>
      </c>
      <c r="E334" s="3">
        <v>4</v>
      </c>
    </row>
    <row r="335" spans="1:5" x14ac:dyDescent="0.25">
      <c r="A335">
        <v>334</v>
      </c>
    </row>
    <row r="336" spans="1:5" x14ac:dyDescent="0.25">
      <c r="A336">
        <v>335</v>
      </c>
      <c r="D336" s="4">
        <v>3</v>
      </c>
    </row>
    <row r="337" spans="1:4" x14ac:dyDescent="0.25">
      <c r="A337">
        <v>336</v>
      </c>
      <c r="D337" s="4">
        <v>3</v>
      </c>
    </row>
    <row r="338" spans="1:4" x14ac:dyDescent="0.25">
      <c r="A338">
        <v>337</v>
      </c>
      <c r="D338" s="4">
        <v>3</v>
      </c>
    </row>
    <row r="339" spans="1:4" x14ac:dyDescent="0.25">
      <c r="A339">
        <v>338</v>
      </c>
      <c r="C339" s="5">
        <v>2</v>
      </c>
      <c r="D339" s="4">
        <v>3</v>
      </c>
    </row>
    <row r="340" spans="1:4" x14ac:dyDescent="0.25">
      <c r="A340">
        <v>339</v>
      </c>
      <c r="C340" s="5">
        <v>2</v>
      </c>
      <c r="D340" s="4">
        <v>3</v>
      </c>
    </row>
    <row r="341" spans="1:4" x14ac:dyDescent="0.25">
      <c r="A341">
        <v>340</v>
      </c>
      <c r="C341" s="5">
        <v>2</v>
      </c>
      <c r="D341" s="4">
        <v>3</v>
      </c>
    </row>
    <row r="342" spans="1:4" x14ac:dyDescent="0.25">
      <c r="A342">
        <v>341</v>
      </c>
      <c r="C342" s="5">
        <v>2</v>
      </c>
      <c r="D342" s="4">
        <v>3</v>
      </c>
    </row>
    <row r="343" spans="1:4" x14ac:dyDescent="0.25">
      <c r="A343">
        <v>342</v>
      </c>
      <c r="C343" s="5">
        <v>2</v>
      </c>
      <c r="D343" s="4">
        <v>3</v>
      </c>
    </row>
    <row r="344" spans="1:4" x14ac:dyDescent="0.25">
      <c r="A344">
        <v>343</v>
      </c>
      <c r="C344" s="5">
        <v>2</v>
      </c>
      <c r="D344" s="4">
        <v>3</v>
      </c>
    </row>
    <row r="345" spans="1:4" x14ac:dyDescent="0.25">
      <c r="A345">
        <v>344</v>
      </c>
      <c r="C345" s="5">
        <v>2</v>
      </c>
      <c r="D345" s="4">
        <v>3</v>
      </c>
    </row>
    <row r="346" spans="1:4" x14ac:dyDescent="0.25">
      <c r="A346">
        <v>345</v>
      </c>
      <c r="C346" s="5">
        <v>2</v>
      </c>
      <c r="D346" s="4">
        <v>3</v>
      </c>
    </row>
    <row r="347" spans="1:4" x14ac:dyDescent="0.25">
      <c r="A347">
        <v>346</v>
      </c>
      <c r="C347" s="5">
        <v>2</v>
      </c>
      <c r="D347" s="4">
        <v>3</v>
      </c>
    </row>
    <row r="348" spans="1:4" x14ac:dyDescent="0.25">
      <c r="A348">
        <v>347</v>
      </c>
      <c r="C348" s="5">
        <v>2</v>
      </c>
      <c r="D348" s="4">
        <v>3</v>
      </c>
    </row>
    <row r="349" spans="1:4" x14ac:dyDescent="0.25">
      <c r="A349">
        <v>348</v>
      </c>
      <c r="C349" s="5">
        <v>2</v>
      </c>
      <c r="D349" s="4">
        <v>3</v>
      </c>
    </row>
    <row r="350" spans="1:4" x14ac:dyDescent="0.25">
      <c r="A350">
        <v>349</v>
      </c>
      <c r="C350" s="5">
        <v>2</v>
      </c>
      <c r="D350" s="4">
        <v>3</v>
      </c>
    </row>
    <row r="351" spans="1:4" x14ac:dyDescent="0.25">
      <c r="A351">
        <v>350</v>
      </c>
      <c r="C351" s="5">
        <v>2</v>
      </c>
    </row>
    <row r="352" spans="1:4" x14ac:dyDescent="0.25">
      <c r="A352">
        <v>351</v>
      </c>
      <c r="C352" s="5">
        <v>2</v>
      </c>
    </row>
    <row r="353" spans="1:5" x14ac:dyDescent="0.25">
      <c r="A353">
        <v>352</v>
      </c>
    </row>
    <row r="354" spans="1:5" x14ac:dyDescent="0.25">
      <c r="A354">
        <v>353</v>
      </c>
      <c r="B354" s="2">
        <v>1</v>
      </c>
    </row>
    <row r="355" spans="1:5" x14ac:dyDescent="0.25">
      <c r="A355">
        <v>354</v>
      </c>
      <c r="B355" s="2">
        <v>1</v>
      </c>
      <c r="E355" s="3">
        <v>4</v>
      </c>
    </row>
    <row r="356" spans="1:5" x14ac:dyDescent="0.25">
      <c r="A356">
        <v>355</v>
      </c>
      <c r="B356" s="2">
        <v>1</v>
      </c>
      <c r="E356" s="3">
        <v>4</v>
      </c>
    </row>
    <row r="357" spans="1:5" x14ac:dyDescent="0.25">
      <c r="A357">
        <v>356</v>
      </c>
      <c r="B357" s="2">
        <v>1</v>
      </c>
      <c r="E357" s="3">
        <v>4</v>
      </c>
    </row>
    <row r="358" spans="1:5" x14ac:dyDescent="0.25">
      <c r="A358">
        <v>357</v>
      </c>
      <c r="B358" s="2">
        <v>1</v>
      </c>
      <c r="E358" s="3">
        <v>4</v>
      </c>
    </row>
    <row r="359" spans="1:5" x14ac:dyDescent="0.25">
      <c r="A359">
        <v>358</v>
      </c>
      <c r="B359" s="2">
        <v>1</v>
      </c>
      <c r="E359" s="3">
        <v>4</v>
      </c>
    </row>
    <row r="360" spans="1:5" x14ac:dyDescent="0.25">
      <c r="A360">
        <v>359</v>
      </c>
      <c r="B360" s="2">
        <v>1</v>
      </c>
      <c r="E360" s="3">
        <v>4</v>
      </c>
    </row>
    <row r="361" spans="1:5" x14ac:dyDescent="0.25">
      <c r="A361">
        <v>360</v>
      </c>
      <c r="B361" s="2">
        <v>1</v>
      </c>
      <c r="E361" s="3">
        <v>4</v>
      </c>
    </row>
    <row r="362" spans="1:5" x14ac:dyDescent="0.25">
      <c r="A362">
        <v>361</v>
      </c>
      <c r="B362" s="2">
        <v>1</v>
      </c>
      <c r="E362" s="3">
        <v>4</v>
      </c>
    </row>
    <row r="363" spans="1:5" x14ac:dyDescent="0.25">
      <c r="A363">
        <v>362</v>
      </c>
      <c r="B363" s="2">
        <v>1</v>
      </c>
      <c r="E363" s="3">
        <v>4</v>
      </c>
    </row>
    <row r="364" spans="1:5" x14ac:dyDescent="0.25">
      <c r="A364">
        <v>363</v>
      </c>
      <c r="B364" s="2">
        <v>1</v>
      </c>
      <c r="E364" s="3">
        <v>4</v>
      </c>
    </row>
    <row r="365" spans="1:5" x14ac:dyDescent="0.25">
      <c r="A365">
        <v>364</v>
      </c>
      <c r="B365" s="2">
        <v>1</v>
      </c>
      <c r="E365" s="3">
        <v>4</v>
      </c>
    </row>
    <row r="366" spans="1:5" x14ac:dyDescent="0.25">
      <c r="A366">
        <v>365</v>
      </c>
      <c r="B366" s="2">
        <v>1</v>
      </c>
      <c r="E366" s="3">
        <v>4</v>
      </c>
    </row>
    <row r="367" spans="1:5" x14ac:dyDescent="0.25">
      <c r="A367">
        <v>366</v>
      </c>
      <c r="E367" s="3">
        <v>4</v>
      </c>
    </row>
    <row r="368" spans="1:5" x14ac:dyDescent="0.25">
      <c r="A368">
        <v>367</v>
      </c>
      <c r="E368" s="3">
        <v>4</v>
      </c>
    </row>
    <row r="369" spans="1:4" x14ac:dyDescent="0.25">
      <c r="A369">
        <v>368</v>
      </c>
      <c r="D369" s="4">
        <v>3</v>
      </c>
    </row>
    <row r="370" spans="1:4" x14ac:dyDescent="0.25">
      <c r="A370">
        <v>369</v>
      </c>
      <c r="C370" s="5">
        <v>2</v>
      </c>
      <c r="D370" s="4">
        <v>3</v>
      </c>
    </row>
    <row r="371" spans="1:4" x14ac:dyDescent="0.25">
      <c r="A371">
        <v>370</v>
      </c>
      <c r="C371" s="5">
        <v>2</v>
      </c>
      <c r="D371" s="4">
        <v>3</v>
      </c>
    </row>
    <row r="372" spans="1:4" x14ac:dyDescent="0.25">
      <c r="A372">
        <v>371</v>
      </c>
      <c r="C372" s="5">
        <v>2</v>
      </c>
      <c r="D372" s="4">
        <v>3</v>
      </c>
    </row>
    <row r="373" spans="1:4" x14ac:dyDescent="0.25">
      <c r="A373">
        <v>372</v>
      </c>
      <c r="C373" s="5">
        <v>2</v>
      </c>
      <c r="D373" s="4">
        <v>3</v>
      </c>
    </row>
    <row r="374" spans="1:4" x14ac:dyDescent="0.25">
      <c r="A374">
        <v>373</v>
      </c>
      <c r="C374" s="5">
        <v>2</v>
      </c>
      <c r="D374" s="4">
        <v>3</v>
      </c>
    </row>
    <row r="375" spans="1:4" x14ac:dyDescent="0.25">
      <c r="A375">
        <v>374</v>
      </c>
      <c r="C375" s="5">
        <v>2</v>
      </c>
      <c r="D375" s="4">
        <v>3</v>
      </c>
    </row>
    <row r="376" spans="1:4" x14ac:dyDescent="0.25">
      <c r="A376">
        <v>375</v>
      </c>
      <c r="C376" s="5">
        <v>2</v>
      </c>
      <c r="D376" s="4">
        <v>3</v>
      </c>
    </row>
    <row r="377" spans="1:4" x14ac:dyDescent="0.25">
      <c r="A377">
        <v>376</v>
      </c>
      <c r="C377" s="5">
        <v>2</v>
      </c>
      <c r="D377" s="4">
        <v>3</v>
      </c>
    </row>
    <row r="378" spans="1:4" x14ac:dyDescent="0.25">
      <c r="A378">
        <v>377</v>
      </c>
      <c r="C378" s="5">
        <v>2</v>
      </c>
      <c r="D378" s="4">
        <v>3</v>
      </c>
    </row>
    <row r="379" spans="1:4" x14ac:dyDescent="0.25">
      <c r="A379">
        <v>378</v>
      </c>
      <c r="C379" s="5">
        <v>2</v>
      </c>
      <c r="D379" s="4">
        <v>3</v>
      </c>
    </row>
    <row r="380" spans="1:4" x14ac:dyDescent="0.25">
      <c r="A380">
        <v>379</v>
      </c>
      <c r="C380" s="5">
        <v>2</v>
      </c>
      <c r="D380" s="4">
        <v>3</v>
      </c>
    </row>
    <row r="381" spans="1:4" x14ac:dyDescent="0.25">
      <c r="A381">
        <v>380</v>
      </c>
      <c r="C381" s="5">
        <v>2</v>
      </c>
      <c r="D381" s="4">
        <v>3</v>
      </c>
    </row>
    <row r="382" spans="1:4" x14ac:dyDescent="0.25">
      <c r="A382">
        <v>381</v>
      </c>
      <c r="C382" s="5">
        <v>2</v>
      </c>
    </row>
    <row r="383" spans="1:4" x14ac:dyDescent="0.25">
      <c r="A383">
        <v>382</v>
      </c>
    </row>
    <row r="384" spans="1:4" x14ac:dyDescent="0.25">
      <c r="A384">
        <v>383</v>
      </c>
      <c r="B384" s="2">
        <v>1</v>
      </c>
    </row>
    <row r="385" spans="1:5" x14ac:dyDescent="0.25">
      <c r="A385">
        <v>384</v>
      </c>
      <c r="B385" s="2">
        <v>1</v>
      </c>
    </row>
    <row r="386" spans="1:5" x14ac:dyDescent="0.25">
      <c r="A386">
        <v>385</v>
      </c>
      <c r="B386" s="2">
        <v>1</v>
      </c>
      <c r="E386" s="3">
        <v>4</v>
      </c>
    </row>
    <row r="387" spans="1:5" x14ac:dyDescent="0.25">
      <c r="A387">
        <v>386</v>
      </c>
      <c r="B387" s="2">
        <v>1</v>
      </c>
      <c r="E387" s="3">
        <v>4</v>
      </c>
    </row>
    <row r="388" spans="1:5" x14ac:dyDescent="0.25">
      <c r="A388">
        <v>387</v>
      </c>
      <c r="B388" s="2">
        <v>1</v>
      </c>
      <c r="E388" s="3">
        <v>4</v>
      </c>
    </row>
    <row r="389" spans="1:5" x14ac:dyDescent="0.25">
      <c r="A389">
        <v>388</v>
      </c>
      <c r="B389" s="2">
        <v>1</v>
      </c>
      <c r="E389" s="3">
        <v>4</v>
      </c>
    </row>
    <row r="390" spans="1:5" x14ac:dyDescent="0.25">
      <c r="A390">
        <v>389</v>
      </c>
      <c r="B390" s="2">
        <v>1</v>
      </c>
      <c r="E390" s="3">
        <v>4</v>
      </c>
    </row>
    <row r="391" spans="1:5" x14ac:dyDescent="0.25">
      <c r="A391">
        <v>390</v>
      </c>
      <c r="B391" s="2">
        <v>1</v>
      </c>
      <c r="E391" s="3">
        <v>4</v>
      </c>
    </row>
    <row r="392" spans="1:5" x14ac:dyDescent="0.25">
      <c r="A392">
        <v>391</v>
      </c>
      <c r="B392" s="2">
        <v>1</v>
      </c>
      <c r="E392" s="3">
        <v>4</v>
      </c>
    </row>
    <row r="393" spans="1:5" x14ac:dyDescent="0.25">
      <c r="A393">
        <v>392</v>
      </c>
      <c r="B393" s="2">
        <v>1</v>
      </c>
      <c r="E393" s="3">
        <v>4</v>
      </c>
    </row>
    <row r="394" spans="1:5" x14ac:dyDescent="0.25">
      <c r="A394">
        <v>393</v>
      </c>
      <c r="B394" s="2">
        <v>1</v>
      </c>
      <c r="E394" s="3">
        <v>4</v>
      </c>
    </row>
    <row r="395" spans="1:5" x14ac:dyDescent="0.25">
      <c r="A395">
        <v>394</v>
      </c>
      <c r="B395" s="2">
        <v>1</v>
      </c>
      <c r="E395" s="3">
        <v>4</v>
      </c>
    </row>
    <row r="396" spans="1:5" x14ac:dyDescent="0.25">
      <c r="A396">
        <v>395</v>
      </c>
      <c r="E396" s="3">
        <v>4</v>
      </c>
    </row>
    <row r="397" spans="1:5" x14ac:dyDescent="0.25">
      <c r="A397">
        <v>396</v>
      </c>
      <c r="E397" s="3">
        <v>4</v>
      </c>
    </row>
    <row r="398" spans="1:5" x14ac:dyDescent="0.25">
      <c r="A398">
        <v>397</v>
      </c>
      <c r="E398" s="3">
        <v>4</v>
      </c>
    </row>
    <row r="399" spans="1:5" x14ac:dyDescent="0.25">
      <c r="A399">
        <v>398</v>
      </c>
    </row>
    <row r="400" spans="1:5" x14ac:dyDescent="0.25">
      <c r="A400">
        <v>399</v>
      </c>
      <c r="D400" s="4">
        <v>3</v>
      </c>
    </row>
    <row r="401" spans="1:4" x14ac:dyDescent="0.25">
      <c r="A401">
        <v>400</v>
      </c>
      <c r="C401" s="5">
        <v>2</v>
      </c>
      <c r="D401" s="4">
        <v>3</v>
      </c>
    </row>
    <row r="402" spans="1:4" x14ac:dyDescent="0.25">
      <c r="A402">
        <v>401</v>
      </c>
      <c r="C402" s="5">
        <v>2</v>
      </c>
      <c r="D402" s="4">
        <v>3</v>
      </c>
    </row>
    <row r="403" spans="1:4" x14ac:dyDescent="0.25">
      <c r="A403">
        <v>402</v>
      </c>
      <c r="C403" s="5">
        <v>2</v>
      </c>
      <c r="D403" s="4">
        <v>3</v>
      </c>
    </row>
    <row r="404" spans="1:4" x14ac:dyDescent="0.25">
      <c r="A404">
        <v>403</v>
      </c>
      <c r="C404" s="5">
        <v>2</v>
      </c>
      <c r="D404" s="4">
        <v>3</v>
      </c>
    </row>
    <row r="405" spans="1:4" x14ac:dyDescent="0.25">
      <c r="A405">
        <v>404</v>
      </c>
      <c r="C405" s="5">
        <v>2</v>
      </c>
      <c r="D405" s="4">
        <v>3</v>
      </c>
    </row>
    <row r="406" spans="1:4" x14ac:dyDescent="0.25">
      <c r="A406">
        <v>405</v>
      </c>
      <c r="C406" s="5">
        <v>2</v>
      </c>
      <c r="D406" s="4">
        <v>3</v>
      </c>
    </row>
    <row r="407" spans="1:4" x14ac:dyDescent="0.25">
      <c r="A407">
        <v>406</v>
      </c>
      <c r="C407" s="5">
        <v>2</v>
      </c>
      <c r="D407" s="4">
        <v>3</v>
      </c>
    </row>
    <row r="408" spans="1:4" x14ac:dyDescent="0.25">
      <c r="A408">
        <v>407</v>
      </c>
      <c r="C408" s="5">
        <v>2</v>
      </c>
      <c r="D408" s="4">
        <v>3</v>
      </c>
    </row>
    <row r="409" spans="1:4" x14ac:dyDescent="0.25">
      <c r="A409">
        <v>408</v>
      </c>
      <c r="C409" s="5">
        <v>2</v>
      </c>
      <c r="D409" s="4">
        <v>3</v>
      </c>
    </row>
    <row r="410" spans="1:4" x14ac:dyDescent="0.25">
      <c r="A410">
        <v>409</v>
      </c>
      <c r="C410" s="5">
        <v>2</v>
      </c>
    </row>
    <row r="411" spans="1:4" x14ac:dyDescent="0.25">
      <c r="A411">
        <v>410</v>
      </c>
      <c r="C411" s="5">
        <v>2</v>
      </c>
    </row>
    <row r="412" spans="1:4" x14ac:dyDescent="0.25">
      <c r="A412">
        <v>411</v>
      </c>
      <c r="B412" s="2">
        <v>1</v>
      </c>
      <c r="C412" s="5">
        <v>2</v>
      </c>
    </row>
    <row r="413" spans="1:4" x14ac:dyDescent="0.25">
      <c r="A413">
        <v>412</v>
      </c>
      <c r="B413" s="2">
        <v>1</v>
      </c>
      <c r="C413" s="5">
        <v>2</v>
      </c>
    </row>
    <row r="414" spans="1:4" x14ac:dyDescent="0.25">
      <c r="A414">
        <v>413</v>
      </c>
      <c r="B414" s="2">
        <v>1</v>
      </c>
    </row>
    <row r="415" spans="1:4" x14ac:dyDescent="0.25">
      <c r="A415">
        <v>414</v>
      </c>
      <c r="B415" s="2">
        <v>1</v>
      </c>
    </row>
    <row r="416" spans="1:4" x14ac:dyDescent="0.25">
      <c r="A416">
        <v>415</v>
      </c>
      <c r="B416" s="2">
        <v>1</v>
      </c>
    </row>
    <row r="417" spans="1:5" x14ac:dyDescent="0.25">
      <c r="A417">
        <v>416</v>
      </c>
      <c r="B417" s="2">
        <v>1</v>
      </c>
    </row>
    <row r="418" spans="1:5" x14ac:dyDescent="0.25">
      <c r="A418">
        <v>417</v>
      </c>
      <c r="B418" s="2">
        <v>1</v>
      </c>
      <c r="E418" s="3">
        <v>4</v>
      </c>
    </row>
    <row r="419" spans="1:5" x14ac:dyDescent="0.25">
      <c r="A419">
        <v>418</v>
      </c>
      <c r="B419" s="2">
        <v>1</v>
      </c>
      <c r="E419" s="3">
        <v>4</v>
      </c>
    </row>
    <row r="420" spans="1:5" x14ac:dyDescent="0.25">
      <c r="A420">
        <v>419</v>
      </c>
      <c r="B420" s="2">
        <v>1</v>
      </c>
      <c r="E420" s="3">
        <v>4</v>
      </c>
    </row>
    <row r="421" spans="1:5" x14ac:dyDescent="0.25">
      <c r="A421">
        <v>420</v>
      </c>
      <c r="B421" s="2">
        <v>1</v>
      </c>
      <c r="E421" s="3">
        <v>4</v>
      </c>
    </row>
    <row r="422" spans="1:5" x14ac:dyDescent="0.25">
      <c r="A422">
        <v>421</v>
      </c>
      <c r="B422" s="2">
        <v>1</v>
      </c>
      <c r="E422" s="3">
        <v>4</v>
      </c>
    </row>
    <row r="423" spans="1:5" x14ac:dyDescent="0.25">
      <c r="A423">
        <v>422</v>
      </c>
      <c r="B423" s="2">
        <v>1</v>
      </c>
      <c r="E423" s="3">
        <v>4</v>
      </c>
    </row>
    <row r="424" spans="1:5" x14ac:dyDescent="0.25">
      <c r="A424">
        <v>423</v>
      </c>
      <c r="E424" s="3">
        <v>4</v>
      </c>
    </row>
    <row r="425" spans="1:5" x14ac:dyDescent="0.25">
      <c r="A425">
        <v>424</v>
      </c>
      <c r="E425" s="3">
        <v>4</v>
      </c>
    </row>
    <row r="426" spans="1:5" x14ac:dyDescent="0.25">
      <c r="A426">
        <v>425</v>
      </c>
      <c r="D426" s="4">
        <v>3</v>
      </c>
      <c r="E426" s="3">
        <v>4</v>
      </c>
    </row>
    <row r="427" spans="1:5" x14ac:dyDescent="0.25">
      <c r="A427">
        <v>426</v>
      </c>
      <c r="D427" s="4">
        <v>3</v>
      </c>
      <c r="E427" s="3">
        <v>4</v>
      </c>
    </row>
    <row r="428" spans="1:5" x14ac:dyDescent="0.25">
      <c r="A428">
        <v>427</v>
      </c>
      <c r="C428" s="5">
        <v>2</v>
      </c>
      <c r="D428" s="4">
        <v>3</v>
      </c>
      <c r="E428" s="3">
        <v>4</v>
      </c>
    </row>
    <row r="429" spans="1:5" x14ac:dyDescent="0.25">
      <c r="A429">
        <v>428</v>
      </c>
      <c r="C429" s="5">
        <v>2</v>
      </c>
      <c r="D429" s="4">
        <v>3</v>
      </c>
      <c r="E429" s="3">
        <v>4</v>
      </c>
    </row>
    <row r="430" spans="1:5" x14ac:dyDescent="0.25">
      <c r="A430">
        <v>429</v>
      </c>
      <c r="C430" s="5">
        <v>2</v>
      </c>
      <c r="D430" s="4">
        <v>3</v>
      </c>
    </row>
    <row r="431" spans="1:5" x14ac:dyDescent="0.25">
      <c r="A431">
        <v>430</v>
      </c>
      <c r="C431" s="5">
        <v>2</v>
      </c>
      <c r="D431" s="4">
        <v>3</v>
      </c>
    </row>
    <row r="432" spans="1:5" x14ac:dyDescent="0.25">
      <c r="A432">
        <v>431</v>
      </c>
      <c r="C432" s="5">
        <v>2</v>
      </c>
      <c r="D432" s="4">
        <v>3</v>
      </c>
    </row>
    <row r="433" spans="1:5" x14ac:dyDescent="0.25">
      <c r="A433">
        <v>432</v>
      </c>
      <c r="C433" s="5">
        <v>2</v>
      </c>
      <c r="D433" s="4">
        <v>3</v>
      </c>
    </row>
    <row r="434" spans="1:5" x14ac:dyDescent="0.25">
      <c r="A434">
        <v>433</v>
      </c>
      <c r="C434" s="5">
        <v>2</v>
      </c>
      <c r="D434" s="4">
        <v>3</v>
      </c>
    </row>
    <row r="435" spans="1:5" x14ac:dyDescent="0.25">
      <c r="A435">
        <v>434</v>
      </c>
      <c r="C435" s="5">
        <v>2</v>
      </c>
      <c r="D435" s="4">
        <v>3</v>
      </c>
    </row>
    <row r="436" spans="1:5" x14ac:dyDescent="0.25">
      <c r="A436">
        <v>435</v>
      </c>
      <c r="C436" s="5">
        <v>2</v>
      </c>
      <c r="D436" s="4">
        <v>3</v>
      </c>
    </row>
    <row r="437" spans="1:5" x14ac:dyDescent="0.25">
      <c r="A437">
        <v>436</v>
      </c>
      <c r="C437" s="5">
        <v>2</v>
      </c>
      <c r="D437" s="4">
        <v>3</v>
      </c>
    </row>
    <row r="438" spans="1:5" x14ac:dyDescent="0.25">
      <c r="A438">
        <v>437</v>
      </c>
      <c r="C438" s="5">
        <v>2</v>
      </c>
    </row>
    <row r="439" spans="1:5" x14ac:dyDescent="0.25">
      <c r="A439">
        <v>438</v>
      </c>
      <c r="C439" s="5">
        <v>2</v>
      </c>
    </row>
    <row r="440" spans="1:5" x14ac:dyDescent="0.25">
      <c r="A440">
        <v>439</v>
      </c>
      <c r="B440" s="2">
        <v>1</v>
      </c>
      <c r="C440" s="5">
        <v>2</v>
      </c>
    </row>
    <row r="441" spans="1:5" x14ac:dyDescent="0.25">
      <c r="A441">
        <v>440</v>
      </c>
      <c r="B441" s="2">
        <v>1</v>
      </c>
      <c r="C441" s="5">
        <v>2</v>
      </c>
    </row>
    <row r="442" spans="1:5" x14ac:dyDescent="0.25">
      <c r="A442">
        <v>441</v>
      </c>
      <c r="B442" s="2">
        <v>1</v>
      </c>
    </row>
    <row r="443" spans="1:5" x14ac:dyDescent="0.25">
      <c r="A443">
        <v>442</v>
      </c>
      <c r="B443" s="2">
        <v>1</v>
      </c>
    </row>
    <row r="444" spans="1:5" x14ac:dyDescent="0.25">
      <c r="A444">
        <v>443</v>
      </c>
      <c r="B444" s="2">
        <v>1</v>
      </c>
    </row>
    <row r="445" spans="1:5" x14ac:dyDescent="0.25">
      <c r="A445">
        <v>444</v>
      </c>
      <c r="B445" s="2">
        <v>1</v>
      </c>
    </row>
    <row r="446" spans="1:5" x14ac:dyDescent="0.25">
      <c r="A446">
        <v>445</v>
      </c>
      <c r="B446" s="2">
        <v>1</v>
      </c>
      <c r="E446" s="3">
        <v>4</v>
      </c>
    </row>
    <row r="447" spans="1:5" x14ac:dyDescent="0.25">
      <c r="A447">
        <v>446</v>
      </c>
      <c r="B447" s="2">
        <v>1</v>
      </c>
      <c r="E447" s="3">
        <v>4</v>
      </c>
    </row>
    <row r="448" spans="1:5" x14ac:dyDescent="0.25">
      <c r="A448">
        <v>447</v>
      </c>
      <c r="B448" s="2">
        <v>1</v>
      </c>
      <c r="E448" s="3">
        <v>4</v>
      </c>
    </row>
    <row r="449" spans="1:5" x14ac:dyDescent="0.25">
      <c r="A449">
        <v>448</v>
      </c>
      <c r="B449" s="2">
        <v>1</v>
      </c>
      <c r="E449" s="3">
        <v>4</v>
      </c>
    </row>
    <row r="450" spans="1:5" x14ac:dyDescent="0.25">
      <c r="A450">
        <v>449</v>
      </c>
      <c r="B450" s="2">
        <v>1</v>
      </c>
      <c r="E450" s="3">
        <v>4</v>
      </c>
    </row>
    <row r="451" spans="1:5" x14ac:dyDescent="0.25">
      <c r="A451">
        <v>450</v>
      </c>
      <c r="B451" s="2">
        <v>1</v>
      </c>
      <c r="E451" s="3">
        <v>4</v>
      </c>
    </row>
    <row r="452" spans="1:5" x14ac:dyDescent="0.25">
      <c r="A452">
        <v>451</v>
      </c>
      <c r="E452" s="3">
        <v>4</v>
      </c>
    </row>
    <row r="453" spans="1:5" x14ac:dyDescent="0.25">
      <c r="A453">
        <v>452</v>
      </c>
      <c r="D453" s="4">
        <v>3</v>
      </c>
      <c r="E453" s="3">
        <v>4</v>
      </c>
    </row>
    <row r="454" spans="1:5" x14ac:dyDescent="0.25">
      <c r="A454">
        <v>453</v>
      </c>
      <c r="D454" s="4">
        <v>3</v>
      </c>
      <c r="E454" s="3">
        <v>4</v>
      </c>
    </row>
    <row r="455" spans="1:5" x14ac:dyDescent="0.25">
      <c r="A455">
        <v>454</v>
      </c>
      <c r="D455" s="4">
        <v>3</v>
      </c>
      <c r="E455" s="3">
        <v>4</v>
      </c>
    </row>
    <row r="456" spans="1:5" x14ac:dyDescent="0.25">
      <c r="A456">
        <v>455</v>
      </c>
      <c r="D456" s="4">
        <v>3</v>
      </c>
      <c r="E456" s="3">
        <v>4</v>
      </c>
    </row>
    <row r="457" spans="1:5" x14ac:dyDescent="0.25">
      <c r="A457">
        <v>456</v>
      </c>
      <c r="D457" s="4">
        <v>3</v>
      </c>
      <c r="E457" s="3">
        <v>4</v>
      </c>
    </row>
    <row r="458" spans="1:5" x14ac:dyDescent="0.25">
      <c r="A458">
        <v>457</v>
      </c>
      <c r="D458" s="4">
        <v>3</v>
      </c>
      <c r="E458" s="3">
        <v>4</v>
      </c>
    </row>
    <row r="459" spans="1:5" x14ac:dyDescent="0.25">
      <c r="A459">
        <v>458</v>
      </c>
      <c r="C459" s="5">
        <v>2</v>
      </c>
      <c r="D459" s="4">
        <v>3</v>
      </c>
    </row>
    <row r="460" spans="1:5" x14ac:dyDescent="0.25">
      <c r="A460">
        <v>459</v>
      </c>
      <c r="C460" s="5">
        <v>2</v>
      </c>
      <c r="D460" s="4">
        <v>3</v>
      </c>
    </row>
    <row r="461" spans="1:5" x14ac:dyDescent="0.25">
      <c r="A461">
        <v>460</v>
      </c>
      <c r="C461" s="5">
        <v>2</v>
      </c>
      <c r="D461" s="4">
        <v>3</v>
      </c>
    </row>
    <row r="462" spans="1:5" x14ac:dyDescent="0.25">
      <c r="A462">
        <v>461</v>
      </c>
      <c r="C462" s="5">
        <v>2</v>
      </c>
      <c r="D462" s="4">
        <v>3</v>
      </c>
    </row>
    <row r="463" spans="1:5" x14ac:dyDescent="0.25">
      <c r="A463">
        <v>462</v>
      </c>
      <c r="C463" s="5">
        <v>2</v>
      </c>
      <c r="D463" s="4">
        <v>3</v>
      </c>
    </row>
    <row r="464" spans="1:5" x14ac:dyDescent="0.25">
      <c r="A464">
        <v>463</v>
      </c>
      <c r="C464" s="5">
        <v>2</v>
      </c>
    </row>
    <row r="465" spans="1:5" x14ac:dyDescent="0.25">
      <c r="A465">
        <v>464</v>
      </c>
      <c r="C465" s="5">
        <v>2</v>
      </c>
    </row>
    <row r="466" spans="1:5" x14ac:dyDescent="0.25">
      <c r="A466">
        <v>465</v>
      </c>
      <c r="C466" s="5">
        <v>2</v>
      </c>
    </row>
    <row r="467" spans="1:5" x14ac:dyDescent="0.25">
      <c r="A467">
        <v>466</v>
      </c>
      <c r="C467" s="5">
        <v>2</v>
      </c>
    </row>
    <row r="468" spans="1:5" x14ac:dyDescent="0.25">
      <c r="A468">
        <v>467</v>
      </c>
      <c r="B468" s="2">
        <v>1</v>
      </c>
      <c r="C468" s="5">
        <v>2</v>
      </c>
    </row>
    <row r="469" spans="1:5" x14ac:dyDescent="0.25">
      <c r="A469">
        <v>468</v>
      </c>
      <c r="B469" s="2">
        <v>1</v>
      </c>
      <c r="C469" s="5">
        <v>2</v>
      </c>
    </row>
    <row r="470" spans="1:5" x14ac:dyDescent="0.25">
      <c r="A470">
        <v>469</v>
      </c>
      <c r="B470" s="2">
        <v>1</v>
      </c>
      <c r="C470" s="5">
        <v>2</v>
      </c>
    </row>
    <row r="471" spans="1:5" x14ac:dyDescent="0.25">
      <c r="A471">
        <v>470</v>
      </c>
      <c r="B471" s="2">
        <v>1</v>
      </c>
      <c r="C471" s="5">
        <v>2</v>
      </c>
    </row>
    <row r="472" spans="1:5" x14ac:dyDescent="0.25">
      <c r="A472">
        <v>471</v>
      </c>
      <c r="B472" s="2">
        <v>1</v>
      </c>
    </row>
    <row r="473" spans="1:5" x14ac:dyDescent="0.25">
      <c r="A473">
        <v>472</v>
      </c>
      <c r="B473" s="2">
        <v>1</v>
      </c>
    </row>
    <row r="474" spans="1:5" x14ac:dyDescent="0.25">
      <c r="A474">
        <v>473</v>
      </c>
      <c r="B474" s="2">
        <v>1</v>
      </c>
    </row>
    <row r="475" spans="1:5" x14ac:dyDescent="0.25">
      <c r="A475">
        <v>474</v>
      </c>
      <c r="B475" s="2">
        <v>1</v>
      </c>
    </row>
    <row r="476" spans="1:5" x14ac:dyDescent="0.25">
      <c r="A476">
        <v>475</v>
      </c>
      <c r="B476" s="2">
        <v>1</v>
      </c>
      <c r="E476" s="3">
        <v>4</v>
      </c>
    </row>
    <row r="477" spans="1:5" x14ac:dyDescent="0.25">
      <c r="A477">
        <v>476</v>
      </c>
      <c r="B477" s="2">
        <v>1</v>
      </c>
      <c r="E477" s="3">
        <v>4</v>
      </c>
    </row>
    <row r="478" spans="1:5" x14ac:dyDescent="0.25">
      <c r="A478">
        <v>477</v>
      </c>
      <c r="B478" s="2">
        <v>1</v>
      </c>
      <c r="E478" s="3">
        <v>4</v>
      </c>
    </row>
    <row r="479" spans="1:5" x14ac:dyDescent="0.25">
      <c r="A479">
        <v>478</v>
      </c>
      <c r="B479" s="2">
        <v>1</v>
      </c>
      <c r="E479" s="3">
        <v>4</v>
      </c>
    </row>
    <row r="480" spans="1:5" x14ac:dyDescent="0.25">
      <c r="A480">
        <v>479</v>
      </c>
      <c r="D480" s="4">
        <v>3</v>
      </c>
      <c r="E480" s="3">
        <v>4</v>
      </c>
    </row>
    <row r="481" spans="1:5" x14ac:dyDescent="0.25">
      <c r="A481">
        <v>480</v>
      </c>
      <c r="D481" s="4">
        <v>3</v>
      </c>
      <c r="E481" s="3">
        <v>4</v>
      </c>
    </row>
    <row r="482" spans="1:5" x14ac:dyDescent="0.25">
      <c r="A482">
        <v>481</v>
      </c>
      <c r="D482" s="4">
        <v>3</v>
      </c>
      <c r="E482" s="3">
        <v>4</v>
      </c>
    </row>
    <row r="483" spans="1:5" x14ac:dyDescent="0.25">
      <c r="A483">
        <v>482</v>
      </c>
      <c r="D483" s="4">
        <v>3</v>
      </c>
      <c r="E483" s="3">
        <v>4</v>
      </c>
    </row>
    <row r="484" spans="1:5" x14ac:dyDescent="0.25">
      <c r="A484">
        <v>483</v>
      </c>
      <c r="D484" s="4">
        <v>3</v>
      </c>
      <c r="E484" s="3">
        <v>4</v>
      </c>
    </row>
    <row r="485" spans="1:5" x14ac:dyDescent="0.25">
      <c r="A485">
        <v>484</v>
      </c>
      <c r="D485" s="4">
        <v>3</v>
      </c>
      <c r="E485" s="3">
        <v>4</v>
      </c>
    </row>
    <row r="486" spans="1:5" x14ac:dyDescent="0.25">
      <c r="A486">
        <v>485</v>
      </c>
      <c r="D486" s="4">
        <v>3</v>
      </c>
      <c r="E486" s="3">
        <v>4</v>
      </c>
    </row>
    <row r="487" spans="1:5" x14ac:dyDescent="0.25">
      <c r="A487">
        <v>486</v>
      </c>
      <c r="C487" s="5">
        <v>2</v>
      </c>
      <c r="D487" s="4">
        <v>3</v>
      </c>
      <c r="E487" s="3">
        <v>4</v>
      </c>
    </row>
    <row r="488" spans="1:5" x14ac:dyDescent="0.25">
      <c r="A488">
        <v>487</v>
      </c>
      <c r="C488" s="5">
        <v>2</v>
      </c>
      <c r="D488" s="4">
        <v>3</v>
      </c>
    </row>
    <row r="489" spans="1:5" x14ac:dyDescent="0.25">
      <c r="A489">
        <v>488</v>
      </c>
      <c r="C489" s="5">
        <v>2</v>
      </c>
      <c r="D489" s="4">
        <v>3</v>
      </c>
    </row>
    <row r="490" spans="1:5" x14ac:dyDescent="0.25">
      <c r="A490">
        <v>489</v>
      </c>
      <c r="C490" s="5">
        <v>2</v>
      </c>
      <c r="D490" s="4">
        <v>3</v>
      </c>
    </row>
    <row r="491" spans="1:5" x14ac:dyDescent="0.25">
      <c r="A491">
        <v>490</v>
      </c>
      <c r="C491" s="5">
        <v>2</v>
      </c>
      <c r="D491" s="4">
        <v>3</v>
      </c>
    </row>
    <row r="492" spans="1:5" x14ac:dyDescent="0.25">
      <c r="A492">
        <v>491</v>
      </c>
      <c r="C492" s="5">
        <v>2</v>
      </c>
    </row>
    <row r="493" spans="1:5" x14ac:dyDescent="0.25">
      <c r="A493">
        <v>492</v>
      </c>
      <c r="C493" s="5">
        <v>2</v>
      </c>
    </row>
    <row r="494" spans="1:5" x14ac:dyDescent="0.25">
      <c r="A494">
        <v>493</v>
      </c>
      <c r="C494" s="5">
        <v>2</v>
      </c>
    </row>
    <row r="495" spans="1:5" x14ac:dyDescent="0.25">
      <c r="A495">
        <v>494</v>
      </c>
      <c r="C495" s="5">
        <v>2</v>
      </c>
    </row>
    <row r="496" spans="1:5" x14ac:dyDescent="0.25">
      <c r="A496">
        <v>495</v>
      </c>
      <c r="C496" s="5">
        <v>2</v>
      </c>
    </row>
    <row r="497" spans="1:5" x14ac:dyDescent="0.25">
      <c r="A497">
        <v>496</v>
      </c>
      <c r="B497" s="2">
        <v>1</v>
      </c>
      <c r="C497" s="5">
        <v>2</v>
      </c>
    </row>
    <row r="498" spans="1:5" x14ac:dyDescent="0.25">
      <c r="A498">
        <v>497</v>
      </c>
      <c r="B498" s="2">
        <v>1</v>
      </c>
      <c r="C498" s="5">
        <v>2</v>
      </c>
    </row>
    <row r="499" spans="1:5" x14ac:dyDescent="0.25">
      <c r="A499">
        <v>498</v>
      </c>
      <c r="B499" s="2">
        <v>1</v>
      </c>
      <c r="C499" s="5">
        <v>2</v>
      </c>
    </row>
    <row r="500" spans="1:5" x14ac:dyDescent="0.25">
      <c r="A500">
        <v>499</v>
      </c>
      <c r="B500" s="2">
        <v>1</v>
      </c>
    </row>
    <row r="501" spans="1:5" x14ac:dyDescent="0.25">
      <c r="A501">
        <v>500</v>
      </c>
      <c r="B501" s="2">
        <v>1</v>
      </c>
    </row>
    <row r="502" spans="1:5" x14ac:dyDescent="0.25">
      <c r="A502">
        <v>501</v>
      </c>
      <c r="B502" s="2">
        <v>1</v>
      </c>
    </row>
    <row r="503" spans="1:5" x14ac:dyDescent="0.25">
      <c r="A503">
        <v>502</v>
      </c>
      <c r="B503" s="2">
        <v>1</v>
      </c>
      <c r="E503" s="3">
        <v>4</v>
      </c>
    </row>
    <row r="504" spans="1:5" x14ac:dyDescent="0.25">
      <c r="A504">
        <v>503</v>
      </c>
      <c r="B504" s="2">
        <v>1</v>
      </c>
      <c r="E504" s="3">
        <v>4</v>
      </c>
    </row>
    <row r="505" spans="1:5" x14ac:dyDescent="0.25">
      <c r="A505">
        <v>504</v>
      </c>
      <c r="B505" s="2">
        <v>1</v>
      </c>
      <c r="E505" s="3">
        <v>4</v>
      </c>
    </row>
    <row r="506" spans="1:5" x14ac:dyDescent="0.25">
      <c r="A506">
        <v>505</v>
      </c>
      <c r="B506" s="2">
        <v>1</v>
      </c>
      <c r="E506" s="3">
        <v>4</v>
      </c>
    </row>
    <row r="507" spans="1:5" x14ac:dyDescent="0.25">
      <c r="A507">
        <v>506</v>
      </c>
      <c r="B507" s="2">
        <v>1</v>
      </c>
      <c r="D507" s="4">
        <v>3</v>
      </c>
      <c r="E507" s="3">
        <v>4</v>
      </c>
    </row>
    <row r="508" spans="1:5" x14ac:dyDescent="0.25">
      <c r="A508">
        <v>507</v>
      </c>
      <c r="D508" s="4">
        <v>3</v>
      </c>
      <c r="E508" s="3">
        <v>4</v>
      </c>
    </row>
    <row r="509" spans="1:5" x14ac:dyDescent="0.25">
      <c r="A509">
        <v>508</v>
      </c>
      <c r="D509" s="4">
        <v>3</v>
      </c>
      <c r="E509" s="3">
        <v>4</v>
      </c>
    </row>
    <row r="510" spans="1:5" x14ac:dyDescent="0.25">
      <c r="A510">
        <v>509</v>
      </c>
      <c r="D510" s="4">
        <v>3</v>
      </c>
      <c r="E510" s="3">
        <v>4</v>
      </c>
    </row>
    <row r="511" spans="1:5" x14ac:dyDescent="0.25">
      <c r="A511">
        <v>510</v>
      </c>
      <c r="D511" s="4">
        <v>3</v>
      </c>
      <c r="E511" s="3">
        <v>4</v>
      </c>
    </row>
    <row r="512" spans="1:5" x14ac:dyDescent="0.25">
      <c r="A512">
        <v>511</v>
      </c>
      <c r="D512" s="4">
        <v>3</v>
      </c>
      <c r="E512" s="3">
        <v>4</v>
      </c>
    </row>
    <row r="513" spans="1:5" x14ac:dyDescent="0.25">
      <c r="A513">
        <v>512</v>
      </c>
      <c r="D513" s="4">
        <v>3</v>
      </c>
      <c r="E513" s="3">
        <v>4</v>
      </c>
    </row>
    <row r="514" spans="1:5" x14ac:dyDescent="0.25">
      <c r="A514">
        <v>513</v>
      </c>
      <c r="D514" s="4">
        <v>3</v>
      </c>
      <c r="E514" s="3">
        <v>4</v>
      </c>
    </row>
    <row r="515" spans="1:5" x14ac:dyDescent="0.25">
      <c r="A515">
        <v>514</v>
      </c>
      <c r="C515" s="5">
        <v>2</v>
      </c>
      <c r="D515" s="4">
        <v>3</v>
      </c>
      <c r="E515" s="3">
        <v>4</v>
      </c>
    </row>
    <row r="516" spans="1:5" x14ac:dyDescent="0.25">
      <c r="A516">
        <v>515</v>
      </c>
      <c r="C516" s="5">
        <v>2</v>
      </c>
      <c r="D516" s="4">
        <v>3</v>
      </c>
    </row>
    <row r="517" spans="1:5" x14ac:dyDescent="0.25">
      <c r="A517">
        <v>516</v>
      </c>
      <c r="C517" s="5">
        <v>2</v>
      </c>
      <c r="D517" s="4">
        <v>3</v>
      </c>
    </row>
    <row r="518" spans="1:5" x14ac:dyDescent="0.25">
      <c r="A518">
        <v>517</v>
      </c>
      <c r="C518" s="5">
        <v>2</v>
      </c>
      <c r="D518" s="4">
        <v>3</v>
      </c>
    </row>
    <row r="519" spans="1:5" x14ac:dyDescent="0.25">
      <c r="A519">
        <v>518</v>
      </c>
      <c r="C519" s="5">
        <v>2</v>
      </c>
      <c r="D519" s="4">
        <v>3</v>
      </c>
    </row>
    <row r="520" spans="1:5" x14ac:dyDescent="0.25">
      <c r="A520">
        <v>519</v>
      </c>
      <c r="C520" s="5">
        <v>2</v>
      </c>
    </row>
    <row r="521" spans="1:5" x14ac:dyDescent="0.25">
      <c r="A521">
        <v>520</v>
      </c>
      <c r="C521" s="5">
        <v>2</v>
      </c>
    </row>
    <row r="522" spans="1:5" x14ac:dyDescent="0.25">
      <c r="A522">
        <v>521</v>
      </c>
      <c r="C522" s="5">
        <v>2</v>
      </c>
    </row>
    <row r="523" spans="1:5" x14ac:dyDescent="0.25">
      <c r="A523">
        <v>522</v>
      </c>
      <c r="C523" s="5">
        <v>2</v>
      </c>
    </row>
    <row r="524" spans="1:5" x14ac:dyDescent="0.25">
      <c r="A524">
        <v>523</v>
      </c>
      <c r="C524" s="5">
        <v>2</v>
      </c>
    </row>
    <row r="525" spans="1:5" x14ac:dyDescent="0.25">
      <c r="A525">
        <v>524</v>
      </c>
      <c r="B525" s="2">
        <v>1</v>
      </c>
      <c r="C525" s="5">
        <v>2</v>
      </c>
    </row>
    <row r="526" spans="1:5" x14ac:dyDescent="0.25">
      <c r="A526">
        <v>525</v>
      </c>
      <c r="B526" s="2">
        <v>1</v>
      </c>
      <c r="C526" s="5">
        <v>2</v>
      </c>
    </row>
    <row r="527" spans="1:5" x14ac:dyDescent="0.25">
      <c r="A527">
        <v>526</v>
      </c>
      <c r="B527" s="2">
        <v>1</v>
      </c>
      <c r="C527" s="5">
        <v>2</v>
      </c>
    </row>
    <row r="528" spans="1:5" x14ac:dyDescent="0.25">
      <c r="A528">
        <v>527</v>
      </c>
      <c r="B528" s="2">
        <v>1</v>
      </c>
    </row>
    <row r="529" spans="1:5" x14ac:dyDescent="0.25">
      <c r="A529">
        <v>528</v>
      </c>
      <c r="B529" s="2">
        <v>1</v>
      </c>
    </row>
    <row r="530" spans="1:5" x14ac:dyDescent="0.25">
      <c r="A530">
        <v>529</v>
      </c>
      <c r="B530" s="2">
        <v>1</v>
      </c>
    </row>
    <row r="531" spans="1:5" x14ac:dyDescent="0.25">
      <c r="A531">
        <v>530</v>
      </c>
      <c r="B531" s="2">
        <v>1</v>
      </c>
      <c r="E531" s="3">
        <v>4</v>
      </c>
    </row>
    <row r="532" spans="1:5" x14ac:dyDescent="0.25">
      <c r="A532">
        <v>531</v>
      </c>
      <c r="B532" s="2">
        <v>1</v>
      </c>
      <c r="E532" s="3">
        <v>4</v>
      </c>
    </row>
    <row r="533" spans="1:5" x14ac:dyDescent="0.25">
      <c r="A533">
        <v>532</v>
      </c>
      <c r="B533" s="2">
        <v>1</v>
      </c>
      <c r="E533" s="3">
        <v>4</v>
      </c>
    </row>
    <row r="534" spans="1:5" x14ac:dyDescent="0.25">
      <c r="A534">
        <v>533</v>
      </c>
      <c r="B534" s="2">
        <v>1</v>
      </c>
      <c r="E534" s="3">
        <v>4</v>
      </c>
    </row>
    <row r="535" spans="1:5" x14ac:dyDescent="0.25">
      <c r="A535">
        <v>534</v>
      </c>
      <c r="B535" s="2">
        <v>1</v>
      </c>
      <c r="E535" s="3">
        <v>4</v>
      </c>
    </row>
    <row r="536" spans="1:5" x14ac:dyDescent="0.25">
      <c r="A536">
        <v>535</v>
      </c>
      <c r="D536" s="4">
        <v>3</v>
      </c>
      <c r="E536" s="3">
        <v>4</v>
      </c>
    </row>
    <row r="537" spans="1:5" x14ac:dyDescent="0.25">
      <c r="A537">
        <v>536</v>
      </c>
      <c r="D537" s="4">
        <v>3</v>
      </c>
      <c r="E537" s="3">
        <v>4</v>
      </c>
    </row>
    <row r="538" spans="1:5" x14ac:dyDescent="0.25">
      <c r="A538">
        <v>537</v>
      </c>
      <c r="D538" s="4">
        <v>3</v>
      </c>
      <c r="E538" s="3">
        <v>4</v>
      </c>
    </row>
    <row r="539" spans="1:5" x14ac:dyDescent="0.25">
      <c r="A539">
        <v>538</v>
      </c>
      <c r="D539" s="4">
        <v>3</v>
      </c>
      <c r="E539" s="3">
        <v>4</v>
      </c>
    </row>
    <row r="540" spans="1:5" x14ac:dyDescent="0.25">
      <c r="A540">
        <v>539</v>
      </c>
      <c r="D540" s="4">
        <v>3</v>
      </c>
      <c r="E540" s="3">
        <v>4</v>
      </c>
    </row>
    <row r="541" spans="1:5" x14ac:dyDescent="0.25">
      <c r="A541">
        <v>540</v>
      </c>
      <c r="C541" s="5">
        <v>2</v>
      </c>
      <c r="D541" s="4">
        <v>3</v>
      </c>
      <c r="E541" s="3">
        <v>4</v>
      </c>
    </row>
    <row r="542" spans="1:5" x14ac:dyDescent="0.25">
      <c r="A542">
        <v>541</v>
      </c>
      <c r="C542" s="5">
        <v>2</v>
      </c>
      <c r="D542" s="4">
        <v>3</v>
      </c>
      <c r="E542" s="3">
        <v>4</v>
      </c>
    </row>
    <row r="543" spans="1:5" x14ac:dyDescent="0.25">
      <c r="A543">
        <v>542</v>
      </c>
      <c r="C543" s="5">
        <v>2</v>
      </c>
      <c r="D543" s="4">
        <v>3</v>
      </c>
    </row>
    <row r="544" spans="1:5" x14ac:dyDescent="0.25">
      <c r="A544">
        <v>543</v>
      </c>
      <c r="C544" s="5">
        <v>2</v>
      </c>
      <c r="D544" s="4">
        <v>3</v>
      </c>
    </row>
    <row r="545" spans="1:6" x14ac:dyDescent="0.25">
      <c r="A545">
        <v>544</v>
      </c>
      <c r="C545" s="5">
        <v>2</v>
      </c>
      <c r="D545" s="4">
        <v>3</v>
      </c>
    </row>
    <row r="546" spans="1:6" x14ac:dyDescent="0.25">
      <c r="A546">
        <v>545</v>
      </c>
      <c r="C546" s="5">
        <v>2</v>
      </c>
      <c r="D546" s="4">
        <v>3</v>
      </c>
    </row>
    <row r="547" spans="1:6" x14ac:dyDescent="0.25">
      <c r="A547">
        <v>546</v>
      </c>
      <c r="C547" s="5">
        <v>2</v>
      </c>
      <c r="D547" s="4">
        <v>3</v>
      </c>
    </row>
    <row r="548" spans="1:6" x14ac:dyDescent="0.25">
      <c r="A548">
        <v>547</v>
      </c>
      <c r="C548" s="5">
        <v>2</v>
      </c>
    </row>
    <row r="549" spans="1:6" x14ac:dyDescent="0.25">
      <c r="A549">
        <v>548</v>
      </c>
      <c r="C549" s="5">
        <v>2</v>
      </c>
    </row>
    <row r="550" spans="1:6" x14ac:dyDescent="0.25">
      <c r="A550">
        <v>549</v>
      </c>
      <c r="C550" s="5">
        <v>2</v>
      </c>
    </row>
    <row r="551" spans="1:6" x14ac:dyDescent="0.25">
      <c r="A551">
        <v>550</v>
      </c>
      <c r="B551" s="2">
        <v>1</v>
      </c>
      <c r="C551" s="5">
        <v>2</v>
      </c>
    </row>
    <row r="552" spans="1:6" x14ac:dyDescent="0.25">
      <c r="A552">
        <v>551</v>
      </c>
      <c r="B552" s="2">
        <v>1</v>
      </c>
      <c r="C552" s="5">
        <v>2</v>
      </c>
    </row>
    <row r="553" spans="1:6" x14ac:dyDescent="0.25">
      <c r="A553">
        <v>552</v>
      </c>
      <c r="B553" s="2">
        <v>1</v>
      </c>
      <c r="C553" s="5">
        <v>2</v>
      </c>
    </row>
    <row r="554" spans="1:6" x14ac:dyDescent="0.25">
      <c r="A554">
        <v>553</v>
      </c>
      <c r="B554" s="2">
        <v>1</v>
      </c>
    </row>
    <row r="555" spans="1:6" x14ac:dyDescent="0.25">
      <c r="A555">
        <v>554</v>
      </c>
      <c r="B555" s="2">
        <v>1</v>
      </c>
      <c r="F555" t="s">
        <v>22</v>
      </c>
    </row>
    <row r="556" spans="1:6" x14ac:dyDescent="0.25">
      <c r="A556">
        <v>555</v>
      </c>
    </row>
    <row r="557" spans="1:6" x14ac:dyDescent="0.25">
      <c r="A557">
        <v>556</v>
      </c>
      <c r="F557" t="s">
        <v>22</v>
      </c>
    </row>
    <row r="558" spans="1:6" x14ac:dyDescent="0.25">
      <c r="A558">
        <v>557</v>
      </c>
      <c r="C558" s="5">
        <v>2</v>
      </c>
    </row>
    <row r="559" spans="1:6" x14ac:dyDescent="0.25">
      <c r="A559">
        <v>558</v>
      </c>
      <c r="C559" s="5">
        <v>2</v>
      </c>
    </row>
    <row r="560" spans="1:6" x14ac:dyDescent="0.25">
      <c r="A560">
        <v>559</v>
      </c>
      <c r="C560" s="5">
        <v>2</v>
      </c>
      <c r="D560" s="4">
        <v>3</v>
      </c>
    </row>
    <row r="561" spans="1:4" x14ac:dyDescent="0.25">
      <c r="A561">
        <v>560</v>
      </c>
      <c r="C561" s="5">
        <v>2</v>
      </c>
      <c r="D561" s="4">
        <v>3</v>
      </c>
    </row>
    <row r="562" spans="1:4" x14ac:dyDescent="0.25">
      <c r="A562">
        <v>561</v>
      </c>
      <c r="C562" s="5">
        <v>2</v>
      </c>
      <c r="D562" s="4">
        <v>3</v>
      </c>
    </row>
    <row r="563" spans="1:4" x14ac:dyDescent="0.25">
      <c r="A563">
        <v>562</v>
      </c>
      <c r="C563" s="5">
        <v>2</v>
      </c>
      <c r="D563" s="4">
        <v>3</v>
      </c>
    </row>
    <row r="564" spans="1:4" x14ac:dyDescent="0.25">
      <c r="A564">
        <v>563</v>
      </c>
      <c r="C564" s="5">
        <v>2</v>
      </c>
      <c r="D564" s="4">
        <v>3</v>
      </c>
    </row>
    <row r="565" spans="1:4" x14ac:dyDescent="0.25">
      <c r="A565">
        <v>564</v>
      </c>
      <c r="C565" s="5">
        <v>2</v>
      </c>
      <c r="D565" s="4">
        <v>3</v>
      </c>
    </row>
    <row r="566" spans="1:4" x14ac:dyDescent="0.25">
      <c r="A566">
        <v>565</v>
      </c>
      <c r="C566" s="5">
        <v>2</v>
      </c>
      <c r="D566" s="4">
        <v>3</v>
      </c>
    </row>
    <row r="567" spans="1:4" x14ac:dyDescent="0.25">
      <c r="A567">
        <v>566</v>
      </c>
      <c r="C567" s="5">
        <v>2</v>
      </c>
      <c r="D567" s="4">
        <v>3</v>
      </c>
    </row>
    <row r="568" spans="1:4" x14ac:dyDescent="0.25">
      <c r="A568">
        <v>567</v>
      </c>
      <c r="C568" s="5">
        <v>2</v>
      </c>
      <c r="D568" s="4">
        <v>3</v>
      </c>
    </row>
    <row r="569" spans="1:4" x14ac:dyDescent="0.25">
      <c r="A569">
        <v>568</v>
      </c>
      <c r="C569" s="5">
        <v>2</v>
      </c>
      <c r="D569" s="4">
        <v>3</v>
      </c>
    </row>
    <row r="570" spans="1:4" x14ac:dyDescent="0.25">
      <c r="A570">
        <v>569</v>
      </c>
      <c r="C570" s="5">
        <v>2</v>
      </c>
      <c r="D570" s="4">
        <v>3</v>
      </c>
    </row>
    <row r="571" spans="1:4" x14ac:dyDescent="0.25">
      <c r="A571">
        <v>570</v>
      </c>
      <c r="C571" s="5">
        <v>2</v>
      </c>
      <c r="D571" s="4">
        <v>3</v>
      </c>
    </row>
    <row r="572" spans="1:4" x14ac:dyDescent="0.25">
      <c r="A572">
        <v>571</v>
      </c>
      <c r="C572" s="5">
        <v>2</v>
      </c>
      <c r="D572" s="4">
        <v>3</v>
      </c>
    </row>
    <row r="573" spans="1:4" x14ac:dyDescent="0.25">
      <c r="A573">
        <v>572</v>
      </c>
      <c r="C573" s="5">
        <v>2</v>
      </c>
      <c r="D573" s="4">
        <v>3</v>
      </c>
    </row>
    <row r="574" spans="1:4" x14ac:dyDescent="0.25">
      <c r="A574">
        <v>573</v>
      </c>
      <c r="C574" s="5">
        <v>2</v>
      </c>
      <c r="D574" s="4">
        <v>3</v>
      </c>
    </row>
    <row r="575" spans="1:4" x14ac:dyDescent="0.25">
      <c r="A575">
        <v>574</v>
      </c>
      <c r="C575" s="5">
        <v>2</v>
      </c>
      <c r="D575" s="4">
        <v>3</v>
      </c>
    </row>
    <row r="576" spans="1:4" x14ac:dyDescent="0.25">
      <c r="A576">
        <v>575</v>
      </c>
      <c r="B576" s="2">
        <v>1</v>
      </c>
      <c r="D576" s="4">
        <v>3</v>
      </c>
    </row>
    <row r="577" spans="1:5" x14ac:dyDescent="0.25">
      <c r="A577">
        <v>576</v>
      </c>
      <c r="B577" s="2">
        <v>1</v>
      </c>
      <c r="D577" s="4">
        <v>3</v>
      </c>
    </row>
    <row r="578" spans="1:5" x14ac:dyDescent="0.25">
      <c r="A578">
        <v>577</v>
      </c>
      <c r="B578" s="2">
        <v>1</v>
      </c>
      <c r="E578" s="3">
        <v>4</v>
      </c>
    </row>
    <row r="579" spans="1:5" x14ac:dyDescent="0.25">
      <c r="A579">
        <v>578</v>
      </c>
      <c r="B579" s="2">
        <v>1</v>
      </c>
      <c r="E579" s="3">
        <v>4</v>
      </c>
    </row>
    <row r="580" spans="1:5" x14ac:dyDescent="0.25">
      <c r="A580">
        <v>579</v>
      </c>
      <c r="B580" s="2">
        <v>1</v>
      </c>
      <c r="E580" s="3">
        <v>4</v>
      </c>
    </row>
    <row r="581" spans="1:5" x14ac:dyDescent="0.25">
      <c r="A581">
        <v>580</v>
      </c>
      <c r="B581" s="2">
        <v>1</v>
      </c>
      <c r="E581" s="3">
        <v>4</v>
      </c>
    </row>
    <row r="582" spans="1:5" x14ac:dyDescent="0.25">
      <c r="A582">
        <v>581</v>
      </c>
      <c r="B582" s="2">
        <v>1</v>
      </c>
      <c r="E582" s="3">
        <v>4</v>
      </c>
    </row>
    <row r="583" spans="1:5" x14ac:dyDescent="0.25">
      <c r="A583">
        <v>582</v>
      </c>
      <c r="B583" s="2">
        <v>1</v>
      </c>
      <c r="E583" s="3">
        <v>4</v>
      </c>
    </row>
    <row r="584" spans="1:5" x14ac:dyDescent="0.25">
      <c r="A584">
        <v>583</v>
      </c>
      <c r="B584" s="2">
        <v>1</v>
      </c>
      <c r="E584" s="3">
        <v>4</v>
      </c>
    </row>
    <row r="585" spans="1:5" x14ac:dyDescent="0.25">
      <c r="A585">
        <v>584</v>
      </c>
      <c r="B585" s="2">
        <v>1</v>
      </c>
      <c r="E585" s="3">
        <v>4</v>
      </c>
    </row>
    <row r="586" spans="1:5" x14ac:dyDescent="0.25">
      <c r="A586">
        <v>585</v>
      </c>
      <c r="B586" s="2">
        <v>1</v>
      </c>
      <c r="E586" s="3">
        <v>4</v>
      </c>
    </row>
    <row r="587" spans="1:5" x14ac:dyDescent="0.25">
      <c r="A587">
        <v>586</v>
      </c>
      <c r="B587" s="2">
        <v>1</v>
      </c>
      <c r="E587" s="3">
        <v>4</v>
      </c>
    </row>
    <row r="588" spans="1:5" x14ac:dyDescent="0.25">
      <c r="A588">
        <v>587</v>
      </c>
      <c r="B588" s="2">
        <v>1</v>
      </c>
      <c r="E588" s="3">
        <v>4</v>
      </c>
    </row>
    <row r="589" spans="1:5" x14ac:dyDescent="0.25">
      <c r="A589">
        <v>588</v>
      </c>
      <c r="B589" s="2">
        <v>1</v>
      </c>
      <c r="E589" s="3">
        <v>4</v>
      </c>
    </row>
    <row r="590" spans="1:5" x14ac:dyDescent="0.25">
      <c r="A590">
        <v>589</v>
      </c>
      <c r="B590" s="2">
        <v>1</v>
      </c>
      <c r="E590" s="3">
        <v>4</v>
      </c>
    </row>
    <row r="591" spans="1:5" x14ac:dyDescent="0.25">
      <c r="A591">
        <v>590</v>
      </c>
      <c r="B591" s="2">
        <v>1</v>
      </c>
      <c r="E591" s="3">
        <v>4</v>
      </c>
    </row>
    <row r="592" spans="1:5" x14ac:dyDescent="0.25">
      <c r="A592">
        <v>591</v>
      </c>
      <c r="E592" s="3">
        <v>4</v>
      </c>
    </row>
    <row r="593" spans="1:5" x14ac:dyDescent="0.25">
      <c r="A593">
        <v>592</v>
      </c>
      <c r="E593" s="3">
        <v>4</v>
      </c>
    </row>
    <row r="594" spans="1:5" x14ac:dyDescent="0.25">
      <c r="A594">
        <v>593</v>
      </c>
      <c r="D594" s="4">
        <v>3</v>
      </c>
    </row>
    <row r="595" spans="1:5" x14ac:dyDescent="0.25">
      <c r="A595">
        <v>594</v>
      </c>
      <c r="D595" s="4">
        <v>3</v>
      </c>
    </row>
    <row r="596" spans="1:5" x14ac:dyDescent="0.25">
      <c r="A596">
        <v>595</v>
      </c>
      <c r="C596" s="5">
        <v>2</v>
      </c>
      <c r="D596" s="4">
        <v>3</v>
      </c>
    </row>
    <row r="597" spans="1:5" x14ac:dyDescent="0.25">
      <c r="A597">
        <v>596</v>
      </c>
      <c r="C597" s="5">
        <v>2</v>
      </c>
      <c r="D597" s="4">
        <v>3</v>
      </c>
    </row>
    <row r="598" spans="1:5" x14ac:dyDescent="0.25">
      <c r="A598">
        <v>597</v>
      </c>
      <c r="C598" s="5">
        <v>2</v>
      </c>
      <c r="D598" s="4">
        <v>3</v>
      </c>
    </row>
    <row r="599" spans="1:5" x14ac:dyDescent="0.25">
      <c r="A599">
        <v>598</v>
      </c>
      <c r="C599" s="5">
        <v>2</v>
      </c>
      <c r="D599" s="4">
        <v>3</v>
      </c>
    </row>
    <row r="600" spans="1:5" x14ac:dyDescent="0.25">
      <c r="A600">
        <v>599</v>
      </c>
      <c r="C600" s="5">
        <v>2</v>
      </c>
      <c r="D600" s="4">
        <v>3</v>
      </c>
    </row>
    <row r="601" spans="1:5" x14ac:dyDescent="0.25">
      <c r="A601">
        <v>600</v>
      </c>
      <c r="C601" s="5">
        <v>2</v>
      </c>
      <c r="D601" s="4">
        <v>3</v>
      </c>
    </row>
    <row r="602" spans="1:5" x14ac:dyDescent="0.25">
      <c r="A602">
        <v>601</v>
      </c>
      <c r="C602" s="5">
        <v>2</v>
      </c>
      <c r="D602" s="4">
        <v>3</v>
      </c>
    </row>
    <row r="603" spans="1:5" x14ac:dyDescent="0.25">
      <c r="A603">
        <v>602</v>
      </c>
      <c r="C603" s="5">
        <v>2</v>
      </c>
      <c r="D603" s="4">
        <v>3</v>
      </c>
    </row>
    <row r="604" spans="1:5" x14ac:dyDescent="0.25">
      <c r="A604">
        <v>603</v>
      </c>
      <c r="C604" s="5">
        <v>2</v>
      </c>
      <c r="D604" s="4">
        <v>3</v>
      </c>
    </row>
    <row r="605" spans="1:5" x14ac:dyDescent="0.25">
      <c r="A605">
        <v>604</v>
      </c>
      <c r="C605" s="5">
        <v>2</v>
      </c>
      <c r="D605" s="4">
        <v>3</v>
      </c>
    </row>
    <row r="606" spans="1:5" x14ac:dyDescent="0.25">
      <c r="A606">
        <v>605</v>
      </c>
      <c r="C606" s="5">
        <v>2</v>
      </c>
      <c r="D606" s="4">
        <v>3</v>
      </c>
    </row>
    <row r="607" spans="1:5" x14ac:dyDescent="0.25">
      <c r="A607">
        <v>606</v>
      </c>
      <c r="C607" s="5">
        <v>2</v>
      </c>
      <c r="D607" s="4">
        <v>3</v>
      </c>
    </row>
    <row r="608" spans="1:5" x14ac:dyDescent="0.25">
      <c r="A608">
        <v>607</v>
      </c>
      <c r="C608" s="5">
        <v>2</v>
      </c>
    </row>
    <row r="609" spans="1:5" x14ac:dyDescent="0.25">
      <c r="A609">
        <v>608</v>
      </c>
      <c r="C609" s="5">
        <v>2</v>
      </c>
    </row>
    <row r="610" spans="1:5" x14ac:dyDescent="0.25">
      <c r="A610">
        <v>609</v>
      </c>
    </row>
    <row r="611" spans="1:5" x14ac:dyDescent="0.25">
      <c r="A611">
        <v>610</v>
      </c>
    </row>
    <row r="612" spans="1:5" x14ac:dyDescent="0.25">
      <c r="A612">
        <v>611</v>
      </c>
      <c r="E612" s="3">
        <v>4</v>
      </c>
    </row>
    <row r="613" spans="1:5" x14ac:dyDescent="0.25">
      <c r="A613">
        <v>612</v>
      </c>
      <c r="B613" s="2">
        <v>1</v>
      </c>
      <c r="E613" s="3">
        <v>4</v>
      </c>
    </row>
    <row r="614" spans="1:5" x14ac:dyDescent="0.25">
      <c r="A614">
        <v>613</v>
      </c>
      <c r="B614" s="2">
        <v>1</v>
      </c>
      <c r="E614" s="3">
        <v>4</v>
      </c>
    </row>
    <row r="615" spans="1:5" x14ac:dyDescent="0.25">
      <c r="A615">
        <v>614</v>
      </c>
      <c r="B615" s="2">
        <v>1</v>
      </c>
      <c r="E615" s="3">
        <v>4</v>
      </c>
    </row>
    <row r="616" spans="1:5" x14ac:dyDescent="0.25">
      <c r="A616">
        <v>615</v>
      </c>
      <c r="B616" s="2">
        <v>1</v>
      </c>
      <c r="E616" s="3">
        <v>4</v>
      </c>
    </row>
    <row r="617" spans="1:5" x14ac:dyDescent="0.25">
      <c r="A617">
        <v>616</v>
      </c>
      <c r="B617" s="2">
        <v>1</v>
      </c>
      <c r="E617" s="3">
        <v>4</v>
      </c>
    </row>
    <row r="618" spans="1:5" x14ac:dyDescent="0.25">
      <c r="A618">
        <v>617</v>
      </c>
      <c r="B618" s="2">
        <v>1</v>
      </c>
      <c r="E618" s="3">
        <v>4</v>
      </c>
    </row>
    <row r="619" spans="1:5" x14ac:dyDescent="0.25">
      <c r="A619">
        <v>618</v>
      </c>
      <c r="B619" s="2">
        <v>1</v>
      </c>
      <c r="E619" s="3">
        <v>4</v>
      </c>
    </row>
    <row r="620" spans="1:5" x14ac:dyDescent="0.25">
      <c r="A620">
        <v>619</v>
      </c>
      <c r="B620" s="2">
        <v>1</v>
      </c>
      <c r="E620" s="3">
        <v>4</v>
      </c>
    </row>
    <row r="621" spans="1:5" x14ac:dyDescent="0.25">
      <c r="A621">
        <v>620</v>
      </c>
      <c r="B621" s="2">
        <v>1</v>
      </c>
      <c r="E621" s="3">
        <v>4</v>
      </c>
    </row>
    <row r="622" spans="1:5" x14ac:dyDescent="0.25">
      <c r="A622">
        <v>621</v>
      </c>
      <c r="B622" s="2">
        <v>1</v>
      </c>
      <c r="E622" s="3">
        <v>4</v>
      </c>
    </row>
    <row r="623" spans="1:5" x14ac:dyDescent="0.25">
      <c r="A623">
        <v>622</v>
      </c>
      <c r="B623" s="2">
        <v>1</v>
      </c>
      <c r="E623" s="3">
        <v>4</v>
      </c>
    </row>
    <row r="624" spans="1:5" x14ac:dyDescent="0.25">
      <c r="A624">
        <v>623</v>
      </c>
      <c r="E624" s="3">
        <v>4</v>
      </c>
    </row>
    <row r="625" spans="1:5" x14ac:dyDescent="0.25">
      <c r="A625">
        <v>624</v>
      </c>
      <c r="E625" s="3">
        <v>4</v>
      </c>
    </row>
    <row r="626" spans="1:5" x14ac:dyDescent="0.25">
      <c r="A626">
        <v>625</v>
      </c>
    </row>
    <row r="627" spans="1:5" x14ac:dyDescent="0.25">
      <c r="A627">
        <v>626</v>
      </c>
    </row>
    <row r="628" spans="1:5" x14ac:dyDescent="0.25">
      <c r="A628">
        <v>627</v>
      </c>
      <c r="C628" s="5">
        <v>2</v>
      </c>
      <c r="D628" s="4">
        <v>3</v>
      </c>
    </row>
    <row r="629" spans="1:5" x14ac:dyDescent="0.25">
      <c r="A629">
        <v>628</v>
      </c>
      <c r="C629" s="5">
        <v>2</v>
      </c>
      <c r="D629" s="4">
        <v>3</v>
      </c>
    </row>
    <row r="630" spans="1:5" x14ac:dyDescent="0.25">
      <c r="A630">
        <v>629</v>
      </c>
      <c r="C630" s="5">
        <v>2</v>
      </c>
      <c r="D630" s="4">
        <v>3</v>
      </c>
    </row>
    <row r="631" spans="1:5" x14ac:dyDescent="0.25">
      <c r="A631">
        <v>630</v>
      </c>
      <c r="C631" s="5">
        <v>2</v>
      </c>
      <c r="D631" s="4">
        <v>3</v>
      </c>
    </row>
    <row r="632" spans="1:5" x14ac:dyDescent="0.25">
      <c r="A632">
        <v>631</v>
      </c>
      <c r="C632" s="5">
        <v>2</v>
      </c>
      <c r="D632" s="4">
        <v>3</v>
      </c>
    </row>
    <row r="633" spans="1:5" x14ac:dyDescent="0.25">
      <c r="A633">
        <v>632</v>
      </c>
      <c r="C633" s="5">
        <v>2</v>
      </c>
      <c r="D633" s="4">
        <v>3</v>
      </c>
    </row>
    <row r="634" spans="1:5" x14ac:dyDescent="0.25">
      <c r="A634">
        <v>633</v>
      </c>
      <c r="C634" s="5">
        <v>2</v>
      </c>
      <c r="D634" s="4">
        <v>3</v>
      </c>
    </row>
    <row r="635" spans="1:5" x14ac:dyDescent="0.25">
      <c r="A635">
        <v>634</v>
      </c>
      <c r="C635" s="5">
        <v>2</v>
      </c>
      <c r="D635" s="4">
        <v>3</v>
      </c>
    </row>
    <row r="636" spans="1:5" x14ac:dyDescent="0.25">
      <c r="A636">
        <v>635</v>
      </c>
      <c r="C636" s="5">
        <v>2</v>
      </c>
      <c r="D636" s="4">
        <v>3</v>
      </c>
    </row>
    <row r="637" spans="1:5" x14ac:dyDescent="0.25">
      <c r="A637">
        <v>636</v>
      </c>
      <c r="C637" s="5">
        <v>2</v>
      </c>
      <c r="D637" s="4">
        <v>3</v>
      </c>
    </row>
    <row r="638" spans="1:5" x14ac:dyDescent="0.25">
      <c r="A638">
        <v>637</v>
      </c>
      <c r="C638" s="5">
        <v>2</v>
      </c>
      <c r="D638" s="4">
        <v>3</v>
      </c>
    </row>
    <row r="639" spans="1:5" x14ac:dyDescent="0.25">
      <c r="A639">
        <v>638</v>
      </c>
      <c r="C639" s="5">
        <v>2</v>
      </c>
      <c r="D639" s="4">
        <v>3</v>
      </c>
    </row>
    <row r="640" spans="1:5" x14ac:dyDescent="0.25">
      <c r="A640">
        <v>639</v>
      </c>
      <c r="C640" s="5">
        <v>2</v>
      </c>
      <c r="D640" s="4">
        <v>3</v>
      </c>
    </row>
    <row r="641" spans="1:5" x14ac:dyDescent="0.25">
      <c r="A641">
        <v>640</v>
      </c>
    </row>
    <row r="642" spans="1:5" x14ac:dyDescent="0.25">
      <c r="A642">
        <v>641</v>
      </c>
      <c r="B642" s="2">
        <v>1</v>
      </c>
    </row>
    <row r="643" spans="1:5" x14ac:dyDescent="0.25">
      <c r="A643">
        <v>642</v>
      </c>
      <c r="B643" s="2">
        <v>1</v>
      </c>
    </row>
    <row r="644" spans="1:5" x14ac:dyDescent="0.25">
      <c r="A644">
        <v>643</v>
      </c>
      <c r="B644" s="2">
        <v>1</v>
      </c>
      <c r="E644" s="3">
        <v>4</v>
      </c>
    </row>
    <row r="645" spans="1:5" x14ac:dyDescent="0.25">
      <c r="A645">
        <v>644</v>
      </c>
      <c r="B645" s="2">
        <v>1</v>
      </c>
      <c r="E645" s="3">
        <v>4</v>
      </c>
    </row>
    <row r="646" spans="1:5" x14ac:dyDescent="0.25">
      <c r="A646">
        <v>645</v>
      </c>
      <c r="B646" s="2">
        <v>1</v>
      </c>
      <c r="E646" s="3">
        <v>4</v>
      </c>
    </row>
    <row r="647" spans="1:5" x14ac:dyDescent="0.25">
      <c r="A647">
        <v>646</v>
      </c>
      <c r="B647" s="2">
        <v>1</v>
      </c>
      <c r="E647" s="3">
        <v>4</v>
      </c>
    </row>
    <row r="648" spans="1:5" x14ac:dyDescent="0.25">
      <c r="A648">
        <v>647</v>
      </c>
      <c r="B648" s="2">
        <v>1</v>
      </c>
      <c r="E648" s="3">
        <v>4</v>
      </c>
    </row>
    <row r="649" spans="1:5" x14ac:dyDescent="0.25">
      <c r="A649">
        <v>648</v>
      </c>
      <c r="B649" s="2">
        <v>1</v>
      </c>
      <c r="E649" s="3">
        <v>4</v>
      </c>
    </row>
    <row r="650" spans="1:5" x14ac:dyDescent="0.25">
      <c r="A650">
        <v>649</v>
      </c>
      <c r="B650" s="2">
        <v>1</v>
      </c>
      <c r="E650" s="3">
        <v>4</v>
      </c>
    </row>
    <row r="651" spans="1:5" x14ac:dyDescent="0.25">
      <c r="A651">
        <v>650</v>
      </c>
      <c r="B651" s="2">
        <v>1</v>
      </c>
      <c r="E651" s="3">
        <v>4</v>
      </c>
    </row>
    <row r="652" spans="1:5" x14ac:dyDescent="0.25">
      <c r="A652">
        <v>651</v>
      </c>
      <c r="B652" s="2">
        <v>1</v>
      </c>
      <c r="E652" s="3">
        <v>4</v>
      </c>
    </row>
    <row r="653" spans="1:5" x14ac:dyDescent="0.25">
      <c r="A653">
        <v>652</v>
      </c>
      <c r="B653" s="2">
        <v>1</v>
      </c>
      <c r="E653" s="3">
        <v>4</v>
      </c>
    </row>
    <row r="654" spans="1:5" x14ac:dyDescent="0.25">
      <c r="A654">
        <v>653</v>
      </c>
      <c r="B654" s="2">
        <v>1</v>
      </c>
      <c r="E654" s="3">
        <v>4</v>
      </c>
    </row>
    <row r="655" spans="1:5" x14ac:dyDescent="0.25">
      <c r="A655">
        <v>654</v>
      </c>
      <c r="E655" s="3">
        <v>4</v>
      </c>
    </row>
    <row r="656" spans="1:5" x14ac:dyDescent="0.25">
      <c r="A656">
        <v>655</v>
      </c>
      <c r="E656" s="3">
        <v>4</v>
      </c>
    </row>
    <row r="657" spans="1:4" x14ac:dyDescent="0.25">
      <c r="A657">
        <v>656</v>
      </c>
    </row>
    <row r="658" spans="1:4" x14ac:dyDescent="0.25">
      <c r="A658">
        <v>657</v>
      </c>
    </row>
    <row r="659" spans="1:4" x14ac:dyDescent="0.25">
      <c r="A659">
        <v>658</v>
      </c>
      <c r="C659" s="5">
        <v>2</v>
      </c>
      <c r="D659" s="4">
        <v>3</v>
      </c>
    </row>
    <row r="660" spans="1:4" x14ac:dyDescent="0.25">
      <c r="A660">
        <v>659</v>
      </c>
      <c r="C660" s="5">
        <v>2</v>
      </c>
      <c r="D660" s="4">
        <v>3</v>
      </c>
    </row>
    <row r="661" spans="1:4" x14ac:dyDescent="0.25">
      <c r="A661">
        <v>660</v>
      </c>
      <c r="C661" s="5">
        <v>2</v>
      </c>
      <c r="D661" s="4">
        <v>3</v>
      </c>
    </row>
    <row r="662" spans="1:4" x14ac:dyDescent="0.25">
      <c r="A662">
        <v>661</v>
      </c>
      <c r="C662" s="5">
        <v>2</v>
      </c>
      <c r="D662" s="4">
        <v>3</v>
      </c>
    </row>
    <row r="663" spans="1:4" x14ac:dyDescent="0.25">
      <c r="A663">
        <v>662</v>
      </c>
      <c r="C663" s="5">
        <v>2</v>
      </c>
      <c r="D663" s="4">
        <v>3</v>
      </c>
    </row>
    <row r="664" spans="1:4" x14ac:dyDescent="0.25">
      <c r="A664">
        <v>663</v>
      </c>
      <c r="C664" s="5">
        <v>2</v>
      </c>
      <c r="D664" s="4">
        <v>3</v>
      </c>
    </row>
    <row r="665" spans="1:4" x14ac:dyDescent="0.25">
      <c r="A665">
        <v>664</v>
      </c>
      <c r="C665" s="5">
        <v>2</v>
      </c>
      <c r="D665" s="4">
        <v>3</v>
      </c>
    </row>
    <row r="666" spans="1:4" x14ac:dyDescent="0.25">
      <c r="A666">
        <v>665</v>
      </c>
      <c r="C666" s="5">
        <v>2</v>
      </c>
      <c r="D666" s="4">
        <v>3</v>
      </c>
    </row>
    <row r="667" spans="1:4" x14ac:dyDescent="0.25">
      <c r="A667">
        <v>666</v>
      </c>
      <c r="C667" s="5">
        <v>2</v>
      </c>
      <c r="D667" s="4">
        <v>3</v>
      </c>
    </row>
    <row r="668" spans="1:4" x14ac:dyDescent="0.25">
      <c r="A668">
        <v>667</v>
      </c>
      <c r="C668" s="5">
        <v>2</v>
      </c>
      <c r="D668" s="4">
        <v>3</v>
      </c>
    </row>
    <row r="669" spans="1:4" x14ac:dyDescent="0.25">
      <c r="A669">
        <v>668</v>
      </c>
      <c r="C669" s="5">
        <v>2</v>
      </c>
      <c r="D669" s="4">
        <v>3</v>
      </c>
    </row>
    <row r="670" spans="1:4" x14ac:dyDescent="0.25">
      <c r="A670">
        <v>669</v>
      </c>
      <c r="C670" s="5">
        <v>2</v>
      </c>
      <c r="D670" s="4">
        <v>3</v>
      </c>
    </row>
    <row r="671" spans="1:4" x14ac:dyDescent="0.25">
      <c r="A671">
        <v>670</v>
      </c>
      <c r="C671" s="5">
        <v>2</v>
      </c>
      <c r="D671" s="4">
        <v>3</v>
      </c>
    </row>
    <row r="672" spans="1:4" x14ac:dyDescent="0.25">
      <c r="A672">
        <v>671</v>
      </c>
      <c r="C672" s="5">
        <v>2</v>
      </c>
    </row>
    <row r="673" spans="1:5" x14ac:dyDescent="0.25">
      <c r="A673">
        <v>672</v>
      </c>
    </row>
    <row r="674" spans="1:5" x14ac:dyDescent="0.25">
      <c r="A674">
        <v>673</v>
      </c>
      <c r="B674" s="2">
        <v>1</v>
      </c>
    </row>
    <row r="675" spans="1:5" x14ac:dyDescent="0.25">
      <c r="A675">
        <v>674</v>
      </c>
      <c r="B675" s="2">
        <v>1</v>
      </c>
      <c r="E675" s="3">
        <v>4</v>
      </c>
    </row>
    <row r="676" spans="1:5" x14ac:dyDescent="0.25">
      <c r="A676">
        <v>675</v>
      </c>
      <c r="B676" s="2">
        <v>1</v>
      </c>
      <c r="E676" s="3">
        <v>4</v>
      </c>
    </row>
    <row r="677" spans="1:5" x14ac:dyDescent="0.25">
      <c r="A677">
        <v>676</v>
      </c>
      <c r="B677" s="2">
        <v>1</v>
      </c>
      <c r="E677" s="3">
        <v>4</v>
      </c>
    </row>
    <row r="678" spans="1:5" x14ac:dyDescent="0.25">
      <c r="A678">
        <v>677</v>
      </c>
      <c r="B678" s="2">
        <v>1</v>
      </c>
      <c r="E678" s="3">
        <v>4</v>
      </c>
    </row>
    <row r="679" spans="1:5" x14ac:dyDescent="0.25">
      <c r="A679">
        <v>678</v>
      </c>
      <c r="B679" s="2">
        <v>1</v>
      </c>
      <c r="E679" s="3">
        <v>4</v>
      </c>
    </row>
    <row r="680" spans="1:5" x14ac:dyDescent="0.25">
      <c r="A680">
        <v>679</v>
      </c>
      <c r="B680" s="2">
        <v>1</v>
      </c>
      <c r="E680" s="3">
        <v>4</v>
      </c>
    </row>
    <row r="681" spans="1:5" x14ac:dyDescent="0.25">
      <c r="A681">
        <v>680</v>
      </c>
      <c r="B681" s="2">
        <v>1</v>
      </c>
      <c r="E681" s="3">
        <v>4</v>
      </c>
    </row>
    <row r="682" spans="1:5" x14ac:dyDescent="0.25">
      <c r="A682">
        <v>681</v>
      </c>
      <c r="B682" s="2">
        <v>1</v>
      </c>
      <c r="E682" s="3">
        <v>4</v>
      </c>
    </row>
    <row r="683" spans="1:5" x14ac:dyDescent="0.25">
      <c r="A683">
        <v>682</v>
      </c>
      <c r="B683" s="2">
        <v>1</v>
      </c>
      <c r="E683" s="3">
        <v>4</v>
      </c>
    </row>
    <row r="684" spans="1:5" x14ac:dyDescent="0.25">
      <c r="A684">
        <v>683</v>
      </c>
      <c r="B684" s="2">
        <v>1</v>
      </c>
      <c r="E684" s="3">
        <v>4</v>
      </c>
    </row>
    <row r="685" spans="1:5" x14ac:dyDescent="0.25">
      <c r="A685">
        <v>684</v>
      </c>
      <c r="B685" s="2">
        <v>1</v>
      </c>
      <c r="E685" s="3">
        <v>4</v>
      </c>
    </row>
    <row r="686" spans="1:5" x14ac:dyDescent="0.25">
      <c r="A686">
        <v>685</v>
      </c>
      <c r="B686" s="2">
        <v>1</v>
      </c>
      <c r="E686" s="3">
        <v>4</v>
      </c>
    </row>
    <row r="687" spans="1:5" x14ac:dyDescent="0.25">
      <c r="A687">
        <v>686</v>
      </c>
      <c r="B687" s="2">
        <v>1</v>
      </c>
      <c r="E687" s="3">
        <v>4</v>
      </c>
    </row>
    <row r="688" spans="1:5" x14ac:dyDescent="0.25">
      <c r="A688">
        <v>687</v>
      </c>
      <c r="E688" s="3">
        <v>4</v>
      </c>
    </row>
    <row r="689" spans="1:5" x14ac:dyDescent="0.25">
      <c r="A689">
        <v>688</v>
      </c>
      <c r="E689" s="3">
        <v>4</v>
      </c>
    </row>
    <row r="690" spans="1:5" x14ac:dyDescent="0.25">
      <c r="A690">
        <v>689</v>
      </c>
    </row>
    <row r="691" spans="1:5" x14ac:dyDescent="0.25">
      <c r="A691">
        <v>690</v>
      </c>
      <c r="C691" s="5">
        <v>2</v>
      </c>
    </row>
    <row r="692" spans="1:5" x14ac:dyDescent="0.25">
      <c r="A692">
        <v>691</v>
      </c>
      <c r="C692" s="5">
        <v>2</v>
      </c>
      <c r="D692" s="4">
        <v>3</v>
      </c>
    </row>
    <row r="693" spans="1:5" x14ac:dyDescent="0.25">
      <c r="A693">
        <v>692</v>
      </c>
      <c r="C693" s="5">
        <v>2</v>
      </c>
      <c r="D693" s="4">
        <v>3</v>
      </c>
    </row>
    <row r="694" spans="1:5" x14ac:dyDescent="0.25">
      <c r="A694">
        <v>693</v>
      </c>
      <c r="C694" s="5">
        <v>2</v>
      </c>
      <c r="D694" s="4">
        <v>3</v>
      </c>
    </row>
    <row r="695" spans="1:5" x14ac:dyDescent="0.25">
      <c r="A695">
        <v>694</v>
      </c>
      <c r="C695" s="5">
        <v>2</v>
      </c>
      <c r="D695" s="4">
        <v>3</v>
      </c>
    </row>
    <row r="696" spans="1:5" x14ac:dyDescent="0.25">
      <c r="A696">
        <v>695</v>
      </c>
      <c r="C696" s="5">
        <v>2</v>
      </c>
      <c r="D696" s="4">
        <v>3</v>
      </c>
    </row>
    <row r="697" spans="1:5" x14ac:dyDescent="0.25">
      <c r="A697">
        <v>696</v>
      </c>
      <c r="C697" s="5">
        <v>2</v>
      </c>
      <c r="D697" s="4">
        <v>3</v>
      </c>
    </row>
    <row r="698" spans="1:5" x14ac:dyDescent="0.25">
      <c r="A698">
        <v>697</v>
      </c>
      <c r="C698" s="5">
        <v>2</v>
      </c>
      <c r="D698" s="4">
        <v>3</v>
      </c>
    </row>
    <row r="699" spans="1:5" x14ac:dyDescent="0.25">
      <c r="A699">
        <v>698</v>
      </c>
      <c r="C699" s="5">
        <v>2</v>
      </c>
      <c r="D699" s="4">
        <v>3</v>
      </c>
    </row>
    <row r="700" spans="1:5" x14ac:dyDescent="0.25">
      <c r="A700">
        <v>699</v>
      </c>
      <c r="C700" s="5">
        <v>2</v>
      </c>
      <c r="D700" s="4">
        <v>3</v>
      </c>
    </row>
    <row r="701" spans="1:5" x14ac:dyDescent="0.25">
      <c r="A701">
        <v>700</v>
      </c>
      <c r="C701" s="5">
        <v>2</v>
      </c>
      <c r="D701" s="4">
        <v>3</v>
      </c>
    </row>
    <row r="702" spans="1:5" x14ac:dyDescent="0.25">
      <c r="A702">
        <v>701</v>
      </c>
      <c r="C702" s="5">
        <v>2</v>
      </c>
      <c r="D702" s="4">
        <v>3</v>
      </c>
    </row>
    <row r="703" spans="1:5" x14ac:dyDescent="0.25">
      <c r="A703">
        <v>702</v>
      </c>
      <c r="C703" s="5">
        <v>2</v>
      </c>
      <c r="D703" s="4">
        <v>3</v>
      </c>
    </row>
    <row r="704" spans="1:5" x14ac:dyDescent="0.25">
      <c r="A704">
        <v>703</v>
      </c>
      <c r="C704" s="5">
        <v>2</v>
      </c>
      <c r="D704" s="4">
        <v>3</v>
      </c>
    </row>
    <row r="705" spans="1:5" x14ac:dyDescent="0.25">
      <c r="A705">
        <v>704</v>
      </c>
    </row>
    <row r="706" spans="1:5" x14ac:dyDescent="0.25">
      <c r="A706">
        <v>705</v>
      </c>
      <c r="B706" s="2">
        <v>1</v>
      </c>
    </row>
    <row r="707" spans="1:5" x14ac:dyDescent="0.25">
      <c r="A707">
        <v>706</v>
      </c>
      <c r="B707" s="2">
        <v>1</v>
      </c>
    </row>
    <row r="708" spans="1:5" x14ac:dyDescent="0.25">
      <c r="A708">
        <v>707</v>
      </c>
      <c r="B708" s="2">
        <v>1</v>
      </c>
      <c r="E708" s="3">
        <v>4</v>
      </c>
    </row>
    <row r="709" spans="1:5" x14ac:dyDescent="0.25">
      <c r="A709">
        <v>708</v>
      </c>
      <c r="B709" s="2">
        <v>1</v>
      </c>
      <c r="E709" s="3">
        <v>4</v>
      </c>
    </row>
    <row r="710" spans="1:5" x14ac:dyDescent="0.25">
      <c r="A710">
        <v>709</v>
      </c>
      <c r="B710" s="2">
        <v>1</v>
      </c>
      <c r="E710" s="3">
        <v>4</v>
      </c>
    </row>
    <row r="711" spans="1:5" x14ac:dyDescent="0.25">
      <c r="A711">
        <v>710</v>
      </c>
      <c r="B711" s="2">
        <v>1</v>
      </c>
      <c r="E711" s="3">
        <v>4</v>
      </c>
    </row>
    <row r="712" spans="1:5" x14ac:dyDescent="0.25">
      <c r="A712">
        <v>711</v>
      </c>
      <c r="B712" s="2">
        <v>1</v>
      </c>
      <c r="E712" s="3">
        <v>4</v>
      </c>
    </row>
    <row r="713" spans="1:5" x14ac:dyDescent="0.25">
      <c r="A713">
        <v>712</v>
      </c>
      <c r="B713" s="2">
        <v>1</v>
      </c>
      <c r="E713" s="3">
        <v>4</v>
      </c>
    </row>
    <row r="714" spans="1:5" x14ac:dyDescent="0.25">
      <c r="A714">
        <v>713</v>
      </c>
      <c r="B714" s="2">
        <v>1</v>
      </c>
      <c r="E714" s="3">
        <v>4</v>
      </c>
    </row>
    <row r="715" spans="1:5" x14ac:dyDescent="0.25">
      <c r="A715">
        <v>714</v>
      </c>
      <c r="B715" s="2">
        <v>1</v>
      </c>
      <c r="E715" s="3">
        <v>4</v>
      </c>
    </row>
    <row r="716" spans="1:5" x14ac:dyDescent="0.25">
      <c r="A716">
        <v>715</v>
      </c>
      <c r="B716" s="2">
        <v>1</v>
      </c>
      <c r="E716" s="3">
        <v>4</v>
      </c>
    </row>
    <row r="717" spans="1:5" x14ac:dyDescent="0.25">
      <c r="A717">
        <v>716</v>
      </c>
      <c r="B717" s="2">
        <v>1</v>
      </c>
      <c r="E717" s="3">
        <v>4</v>
      </c>
    </row>
    <row r="718" spans="1:5" x14ac:dyDescent="0.25">
      <c r="A718">
        <v>717</v>
      </c>
      <c r="B718" s="2">
        <v>1</v>
      </c>
      <c r="E718" s="3">
        <v>4</v>
      </c>
    </row>
    <row r="719" spans="1:5" x14ac:dyDescent="0.25">
      <c r="A719">
        <v>718</v>
      </c>
      <c r="E719" s="3">
        <v>4</v>
      </c>
    </row>
    <row r="720" spans="1:5" x14ac:dyDescent="0.25">
      <c r="A720">
        <v>719</v>
      </c>
      <c r="E720" s="3">
        <v>4</v>
      </c>
    </row>
    <row r="721" spans="1:5" x14ac:dyDescent="0.25">
      <c r="A721">
        <v>720</v>
      </c>
      <c r="D721" s="4">
        <v>3</v>
      </c>
      <c r="E721" s="3">
        <v>4</v>
      </c>
    </row>
    <row r="722" spans="1:5" x14ac:dyDescent="0.25">
      <c r="A722">
        <v>721</v>
      </c>
      <c r="D722" s="4">
        <v>3</v>
      </c>
    </row>
    <row r="723" spans="1:5" x14ac:dyDescent="0.25">
      <c r="A723">
        <v>722</v>
      </c>
      <c r="D723" s="4">
        <v>3</v>
      </c>
    </row>
    <row r="724" spans="1:5" x14ac:dyDescent="0.25">
      <c r="A724">
        <v>723</v>
      </c>
      <c r="C724" s="5">
        <v>2</v>
      </c>
      <c r="D724" s="4">
        <v>3</v>
      </c>
    </row>
    <row r="725" spans="1:5" x14ac:dyDescent="0.25">
      <c r="A725">
        <v>724</v>
      </c>
      <c r="C725" s="5">
        <v>2</v>
      </c>
      <c r="D725" s="4">
        <v>3</v>
      </c>
    </row>
    <row r="726" spans="1:5" x14ac:dyDescent="0.25">
      <c r="A726">
        <v>725</v>
      </c>
      <c r="C726" s="5">
        <v>2</v>
      </c>
      <c r="D726" s="4">
        <v>3</v>
      </c>
    </row>
    <row r="727" spans="1:5" x14ac:dyDescent="0.25">
      <c r="A727">
        <v>726</v>
      </c>
      <c r="C727" s="5">
        <v>2</v>
      </c>
      <c r="D727" s="4">
        <v>3</v>
      </c>
    </row>
    <row r="728" spans="1:5" x14ac:dyDescent="0.25">
      <c r="A728">
        <v>727</v>
      </c>
      <c r="C728" s="5">
        <v>2</v>
      </c>
      <c r="D728" s="4">
        <v>3</v>
      </c>
    </row>
    <row r="729" spans="1:5" x14ac:dyDescent="0.25">
      <c r="A729">
        <v>728</v>
      </c>
      <c r="C729" s="5">
        <v>2</v>
      </c>
      <c r="D729" s="4">
        <v>3</v>
      </c>
    </row>
    <row r="730" spans="1:5" x14ac:dyDescent="0.25">
      <c r="A730">
        <v>729</v>
      </c>
      <c r="C730" s="5">
        <v>2</v>
      </c>
      <c r="D730" s="4">
        <v>3</v>
      </c>
    </row>
    <row r="731" spans="1:5" x14ac:dyDescent="0.25">
      <c r="A731">
        <v>730</v>
      </c>
      <c r="C731" s="5">
        <v>2</v>
      </c>
      <c r="D731" s="4">
        <v>3</v>
      </c>
    </row>
    <row r="732" spans="1:5" x14ac:dyDescent="0.25">
      <c r="A732">
        <v>731</v>
      </c>
      <c r="C732" s="5">
        <v>2</v>
      </c>
      <c r="D732" s="4">
        <v>3</v>
      </c>
    </row>
    <row r="733" spans="1:5" x14ac:dyDescent="0.25">
      <c r="A733">
        <v>732</v>
      </c>
      <c r="C733" s="5">
        <v>2</v>
      </c>
    </row>
    <row r="734" spans="1:5" x14ac:dyDescent="0.25">
      <c r="A734">
        <v>733</v>
      </c>
      <c r="C734" s="5">
        <v>2</v>
      </c>
    </row>
    <row r="735" spans="1:5" x14ac:dyDescent="0.25">
      <c r="A735">
        <v>734</v>
      </c>
      <c r="C735" s="5">
        <v>2</v>
      </c>
    </row>
    <row r="736" spans="1:5" x14ac:dyDescent="0.25">
      <c r="A736">
        <v>735</v>
      </c>
      <c r="C736" s="5">
        <v>2</v>
      </c>
    </row>
    <row r="737" spans="1:5" x14ac:dyDescent="0.25">
      <c r="A737">
        <v>736</v>
      </c>
      <c r="B737" s="2">
        <v>1</v>
      </c>
    </row>
    <row r="738" spans="1:5" x14ac:dyDescent="0.25">
      <c r="A738">
        <v>737</v>
      </c>
      <c r="B738" s="2">
        <v>1</v>
      </c>
    </row>
    <row r="739" spans="1:5" x14ac:dyDescent="0.25">
      <c r="A739">
        <v>738</v>
      </c>
      <c r="B739" s="2">
        <v>1</v>
      </c>
    </row>
    <row r="740" spans="1:5" x14ac:dyDescent="0.25">
      <c r="A740">
        <v>739</v>
      </c>
      <c r="B740" s="2">
        <v>1</v>
      </c>
    </row>
    <row r="741" spans="1:5" x14ac:dyDescent="0.25">
      <c r="A741">
        <v>740</v>
      </c>
      <c r="B741" s="2">
        <v>1</v>
      </c>
      <c r="E741" s="3">
        <v>4</v>
      </c>
    </row>
    <row r="742" spans="1:5" x14ac:dyDescent="0.25">
      <c r="A742">
        <v>741</v>
      </c>
      <c r="B742" s="2">
        <v>1</v>
      </c>
      <c r="E742" s="3">
        <v>4</v>
      </c>
    </row>
    <row r="743" spans="1:5" x14ac:dyDescent="0.25">
      <c r="A743">
        <v>742</v>
      </c>
      <c r="B743" s="2">
        <v>1</v>
      </c>
      <c r="E743" s="3">
        <v>4</v>
      </c>
    </row>
    <row r="744" spans="1:5" x14ac:dyDescent="0.25">
      <c r="A744">
        <v>743</v>
      </c>
      <c r="B744" s="2">
        <v>1</v>
      </c>
      <c r="E744" s="3">
        <v>4</v>
      </c>
    </row>
    <row r="745" spans="1:5" x14ac:dyDescent="0.25">
      <c r="A745">
        <v>744</v>
      </c>
      <c r="B745" s="2">
        <v>1</v>
      </c>
      <c r="E745" s="3">
        <v>4</v>
      </c>
    </row>
    <row r="746" spans="1:5" x14ac:dyDescent="0.25">
      <c r="A746">
        <v>745</v>
      </c>
      <c r="B746" s="2">
        <v>1</v>
      </c>
      <c r="E746" s="3">
        <v>4</v>
      </c>
    </row>
    <row r="747" spans="1:5" x14ac:dyDescent="0.25">
      <c r="A747">
        <v>746</v>
      </c>
      <c r="B747" s="2">
        <v>1</v>
      </c>
      <c r="E747" s="3">
        <v>4</v>
      </c>
    </row>
    <row r="748" spans="1:5" x14ac:dyDescent="0.25">
      <c r="A748">
        <v>747</v>
      </c>
      <c r="E748" s="3">
        <v>4</v>
      </c>
    </row>
    <row r="749" spans="1:5" x14ac:dyDescent="0.25">
      <c r="A749">
        <v>748</v>
      </c>
      <c r="D749" s="4">
        <v>3</v>
      </c>
      <c r="E749" s="3">
        <v>4</v>
      </c>
    </row>
    <row r="750" spans="1:5" x14ac:dyDescent="0.25">
      <c r="A750">
        <v>749</v>
      </c>
      <c r="D750" s="4">
        <v>3</v>
      </c>
      <c r="E750" s="3">
        <v>4</v>
      </c>
    </row>
    <row r="751" spans="1:5" x14ac:dyDescent="0.25">
      <c r="A751">
        <v>750</v>
      </c>
      <c r="D751" s="4">
        <v>3</v>
      </c>
      <c r="E751" s="3">
        <v>4</v>
      </c>
    </row>
    <row r="752" spans="1:5" x14ac:dyDescent="0.25">
      <c r="A752">
        <v>751</v>
      </c>
      <c r="D752" s="4">
        <v>3</v>
      </c>
      <c r="E752" s="3">
        <v>4</v>
      </c>
    </row>
    <row r="753" spans="1:4" x14ac:dyDescent="0.25">
      <c r="A753">
        <v>752</v>
      </c>
      <c r="D753" s="4">
        <v>3</v>
      </c>
    </row>
    <row r="754" spans="1:4" x14ac:dyDescent="0.25">
      <c r="A754">
        <v>753</v>
      </c>
      <c r="C754" s="5">
        <v>2</v>
      </c>
      <c r="D754" s="4">
        <v>3</v>
      </c>
    </row>
    <row r="755" spans="1:4" x14ac:dyDescent="0.25">
      <c r="A755">
        <v>754</v>
      </c>
      <c r="C755" s="5">
        <v>2</v>
      </c>
      <c r="D755" s="4">
        <v>3</v>
      </c>
    </row>
    <row r="756" spans="1:4" x14ac:dyDescent="0.25">
      <c r="A756">
        <v>755</v>
      </c>
      <c r="C756" s="5">
        <v>2</v>
      </c>
      <c r="D756" s="4">
        <v>3</v>
      </c>
    </row>
    <row r="757" spans="1:4" x14ac:dyDescent="0.25">
      <c r="A757">
        <v>756</v>
      </c>
      <c r="C757" s="5">
        <v>2</v>
      </c>
      <c r="D757" s="4">
        <v>3</v>
      </c>
    </row>
    <row r="758" spans="1:4" x14ac:dyDescent="0.25">
      <c r="A758">
        <v>757</v>
      </c>
      <c r="C758" s="5">
        <v>2</v>
      </c>
      <c r="D758" s="4">
        <v>3</v>
      </c>
    </row>
    <row r="759" spans="1:4" x14ac:dyDescent="0.25">
      <c r="A759">
        <v>758</v>
      </c>
      <c r="C759" s="5">
        <v>2</v>
      </c>
    </row>
    <row r="760" spans="1:4" x14ac:dyDescent="0.25">
      <c r="A760">
        <v>759</v>
      </c>
      <c r="C760" s="5">
        <v>2</v>
      </c>
    </row>
    <row r="761" spans="1:4" x14ac:dyDescent="0.25">
      <c r="A761">
        <v>760</v>
      </c>
      <c r="C761" s="5">
        <v>2</v>
      </c>
    </row>
    <row r="762" spans="1:4" x14ac:dyDescent="0.25">
      <c r="A762">
        <v>761</v>
      </c>
      <c r="C762" s="5">
        <v>2</v>
      </c>
    </row>
    <row r="763" spans="1:4" x14ac:dyDescent="0.25">
      <c r="A763">
        <v>762</v>
      </c>
      <c r="C763" s="5">
        <v>2</v>
      </c>
    </row>
    <row r="764" spans="1:4" x14ac:dyDescent="0.25">
      <c r="A764">
        <v>763</v>
      </c>
      <c r="B764" s="2">
        <v>1</v>
      </c>
      <c r="C764" s="5">
        <v>2</v>
      </c>
    </row>
    <row r="765" spans="1:4" x14ac:dyDescent="0.25">
      <c r="A765">
        <v>764</v>
      </c>
      <c r="B765" s="2">
        <v>1</v>
      </c>
      <c r="C765" s="5">
        <v>2</v>
      </c>
    </row>
    <row r="766" spans="1:4" x14ac:dyDescent="0.25">
      <c r="A766">
        <v>765</v>
      </c>
      <c r="B766" s="2">
        <v>1</v>
      </c>
    </row>
    <row r="767" spans="1:4" x14ac:dyDescent="0.25">
      <c r="A767">
        <v>766</v>
      </c>
      <c r="B767" s="2">
        <v>1</v>
      </c>
    </row>
    <row r="768" spans="1:4" x14ac:dyDescent="0.25">
      <c r="A768">
        <v>767</v>
      </c>
      <c r="B768" s="2">
        <v>1</v>
      </c>
    </row>
    <row r="769" spans="1:5" x14ac:dyDescent="0.25">
      <c r="A769">
        <v>768</v>
      </c>
      <c r="B769" s="2">
        <v>1</v>
      </c>
    </row>
    <row r="770" spans="1:5" x14ac:dyDescent="0.25">
      <c r="A770">
        <v>769</v>
      </c>
      <c r="B770" s="2">
        <v>1</v>
      </c>
    </row>
    <row r="771" spans="1:5" x14ac:dyDescent="0.25">
      <c r="A771">
        <v>770</v>
      </c>
      <c r="B771" s="2">
        <v>1</v>
      </c>
      <c r="E771" s="3">
        <v>4</v>
      </c>
    </row>
    <row r="772" spans="1:5" x14ac:dyDescent="0.25">
      <c r="A772">
        <v>771</v>
      </c>
      <c r="B772" s="2">
        <v>1</v>
      </c>
      <c r="E772" s="3">
        <v>4</v>
      </c>
    </row>
    <row r="773" spans="1:5" x14ac:dyDescent="0.25">
      <c r="A773">
        <v>772</v>
      </c>
      <c r="B773" s="2">
        <v>1</v>
      </c>
      <c r="E773" s="3">
        <v>4</v>
      </c>
    </row>
    <row r="774" spans="1:5" x14ac:dyDescent="0.25">
      <c r="A774">
        <v>773</v>
      </c>
      <c r="D774" s="4">
        <v>3</v>
      </c>
      <c r="E774" s="3">
        <v>4</v>
      </c>
    </row>
    <row r="775" spans="1:5" x14ac:dyDescent="0.25">
      <c r="A775">
        <v>774</v>
      </c>
      <c r="D775" s="4">
        <v>3</v>
      </c>
      <c r="E775" s="3">
        <v>4</v>
      </c>
    </row>
    <row r="776" spans="1:5" x14ac:dyDescent="0.25">
      <c r="A776">
        <v>775</v>
      </c>
      <c r="D776" s="4">
        <v>3</v>
      </c>
      <c r="E776" s="3">
        <v>4</v>
      </c>
    </row>
    <row r="777" spans="1:5" x14ac:dyDescent="0.25">
      <c r="A777">
        <v>776</v>
      </c>
      <c r="D777" s="4">
        <v>3</v>
      </c>
      <c r="E777" s="3">
        <v>4</v>
      </c>
    </row>
    <row r="778" spans="1:5" x14ac:dyDescent="0.25">
      <c r="A778">
        <v>777</v>
      </c>
      <c r="D778" s="4">
        <v>3</v>
      </c>
      <c r="E778" s="3">
        <v>4</v>
      </c>
    </row>
    <row r="779" spans="1:5" x14ac:dyDescent="0.25">
      <c r="A779">
        <v>778</v>
      </c>
      <c r="D779" s="4">
        <v>3</v>
      </c>
      <c r="E779" s="3">
        <v>4</v>
      </c>
    </row>
    <row r="780" spans="1:5" x14ac:dyDescent="0.25">
      <c r="A780">
        <v>779</v>
      </c>
      <c r="D780" s="4">
        <v>3</v>
      </c>
      <c r="E780" s="3">
        <v>4</v>
      </c>
    </row>
    <row r="781" spans="1:5" x14ac:dyDescent="0.25">
      <c r="A781">
        <v>780</v>
      </c>
      <c r="C781" s="5">
        <v>2</v>
      </c>
      <c r="D781" s="4">
        <v>3</v>
      </c>
    </row>
    <row r="782" spans="1:5" x14ac:dyDescent="0.25">
      <c r="A782">
        <v>781</v>
      </c>
      <c r="C782" s="5">
        <v>2</v>
      </c>
      <c r="D782" s="4">
        <v>3</v>
      </c>
    </row>
    <row r="783" spans="1:5" x14ac:dyDescent="0.25">
      <c r="A783">
        <v>782</v>
      </c>
      <c r="C783" s="5">
        <v>2</v>
      </c>
      <c r="D783" s="4">
        <v>3</v>
      </c>
    </row>
    <row r="784" spans="1:5" x14ac:dyDescent="0.25">
      <c r="A784">
        <v>783</v>
      </c>
      <c r="C784" s="5">
        <v>2</v>
      </c>
      <c r="D784" s="4">
        <v>3</v>
      </c>
    </row>
    <row r="785" spans="1:5" x14ac:dyDescent="0.25">
      <c r="A785">
        <v>784</v>
      </c>
      <c r="C785" s="5">
        <v>2</v>
      </c>
      <c r="D785" s="4">
        <v>3</v>
      </c>
    </row>
    <row r="786" spans="1:5" x14ac:dyDescent="0.25">
      <c r="A786">
        <v>785</v>
      </c>
      <c r="C786" s="5">
        <v>2</v>
      </c>
    </row>
    <row r="787" spans="1:5" x14ac:dyDescent="0.25">
      <c r="A787">
        <v>786</v>
      </c>
      <c r="C787" s="5">
        <v>2</v>
      </c>
    </row>
    <row r="788" spans="1:5" x14ac:dyDescent="0.25">
      <c r="A788">
        <v>787</v>
      </c>
      <c r="C788" s="5">
        <v>2</v>
      </c>
    </row>
    <row r="789" spans="1:5" x14ac:dyDescent="0.25">
      <c r="A789">
        <v>788</v>
      </c>
      <c r="C789" s="5">
        <v>2</v>
      </c>
    </row>
    <row r="790" spans="1:5" x14ac:dyDescent="0.25">
      <c r="A790">
        <v>789</v>
      </c>
      <c r="B790" s="2">
        <v>1</v>
      </c>
      <c r="C790" s="5">
        <v>2</v>
      </c>
    </row>
    <row r="791" spans="1:5" x14ac:dyDescent="0.25">
      <c r="A791">
        <v>790</v>
      </c>
      <c r="B791" s="2">
        <v>1</v>
      </c>
      <c r="C791" s="5">
        <v>2</v>
      </c>
    </row>
    <row r="792" spans="1:5" x14ac:dyDescent="0.25">
      <c r="A792">
        <v>791</v>
      </c>
      <c r="B792" s="2">
        <v>1</v>
      </c>
      <c r="C792" s="5">
        <v>2</v>
      </c>
    </row>
    <row r="793" spans="1:5" x14ac:dyDescent="0.25">
      <c r="A793">
        <v>792</v>
      </c>
      <c r="B793" s="2">
        <v>1</v>
      </c>
    </row>
    <row r="794" spans="1:5" x14ac:dyDescent="0.25">
      <c r="A794">
        <v>793</v>
      </c>
      <c r="B794" s="2">
        <v>1</v>
      </c>
    </row>
    <row r="795" spans="1:5" x14ac:dyDescent="0.25">
      <c r="A795">
        <v>794</v>
      </c>
      <c r="B795" s="2">
        <v>1</v>
      </c>
    </row>
    <row r="796" spans="1:5" x14ac:dyDescent="0.25">
      <c r="A796">
        <v>795</v>
      </c>
      <c r="B796" s="2">
        <v>1</v>
      </c>
      <c r="E796" s="3">
        <v>4</v>
      </c>
    </row>
    <row r="797" spans="1:5" x14ac:dyDescent="0.25">
      <c r="A797">
        <v>796</v>
      </c>
      <c r="B797" s="2">
        <v>1</v>
      </c>
      <c r="E797" s="3">
        <v>4</v>
      </c>
    </row>
    <row r="798" spans="1:5" x14ac:dyDescent="0.25">
      <c r="A798">
        <v>797</v>
      </c>
      <c r="B798" s="2">
        <v>1</v>
      </c>
      <c r="E798" s="3">
        <v>4</v>
      </c>
    </row>
    <row r="799" spans="1:5" x14ac:dyDescent="0.25">
      <c r="A799">
        <v>798</v>
      </c>
      <c r="B799" s="2">
        <v>1</v>
      </c>
      <c r="E799" s="3">
        <v>4</v>
      </c>
    </row>
    <row r="800" spans="1:5" x14ac:dyDescent="0.25">
      <c r="A800">
        <v>799</v>
      </c>
      <c r="B800" s="2">
        <v>1</v>
      </c>
      <c r="E800" s="3">
        <v>4</v>
      </c>
    </row>
    <row r="801" spans="1:5" x14ac:dyDescent="0.25">
      <c r="A801">
        <v>800</v>
      </c>
      <c r="E801" s="3">
        <v>4</v>
      </c>
    </row>
    <row r="802" spans="1:5" x14ac:dyDescent="0.25">
      <c r="A802">
        <v>801</v>
      </c>
      <c r="D802" s="4">
        <v>3</v>
      </c>
      <c r="E802" s="3">
        <v>4</v>
      </c>
    </row>
    <row r="803" spans="1:5" x14ac:dyDescent="0.25">
      <c r="A803">
        <v>802</v>
      </c>
      <c r="D803" s="4">
        <v>3</v>
      </c>
      <c r="E803" s="3">
        <v>4</v>
      </c>
    </row>
    <row r="804" spans="1:5" x14ac:dyDescent="0.25">
      <c r="A804">
        <v>803</v>
      </c>
      <c r="D804" s="4">
        <v>3</v>
      </c>
      <c r="E804" s="3">
        <v>4</v>
      </c>
    </row>
    <row r="805" spans="1:5" x14ac:dyDescent="0.25">
      <c r="A805">
        <v>804</v>
      </c>
      <c r="D805" s="4">
        <v>3</v>
      </c>
      <c r="E805" s="3">
        <v>4</v>
      </c>
    </row>
    <row r="806" spans="1:5" x14ac:dyDescent="0.25">
      <c r="A806">
        <v>805</v>
      </c>
      <c r="C806" s="5">
        <v>2</v>
      </c>
      <c r="D806" s="4">
        <v>3</v>
      </c>
      <c r="E806" s="3">
        <v>4</v>
      </c>
    </row>
    <row r="807" spans="1:5" x14ac:dyDescent="0.25">
      <c r="A807">
        <v>806</v>
      </c>
      <c r="C807" s="5">
        <v>2</v>
      </c>
      <c r="D807" s="4">
        <v>3</v>
      </c>
      <c r="E807" s="3">
        <v>4</v>
      </c>
    </row>
    <row r="808" spans="1:5" x14ac:dyDescent="0.25">
      <c r="A808">
        <v>807</v>
      </c>
      <c r="C808" s="5">
        <v>2</v>
      </c>
      <c r="D808" s="4">
        <v>3</v>
      </c>
    </row>
    <row r="809" spans="1:5" x14ac:dyDescent="0.25">
      <c r="A809">
        <v>808</v>
      </c>
      <c r="C809" s="5">
        <v>2</v>
      </c>
      <c r="D809" s="4">
        <v>3</v>
      </c>
    </row>
    <row r="810" spans="1:5" x14ac:dyDescent="0.25">
      <c r="A810">
        <v>809</v>
      </c>
      <c r="C810" s="5">
        <v>2</v>
      </c>
      <c r="D810" s="4">
        <v>3</v>
      </c>
    </row>
    <row r="811" spans="1:5" x14ac:dyDescent="0.25">
      <c r="A811">
        <v>810</v>
      </c>
      <c r="C811" s="5">
        <v>2</v>
      </c>
      <c r="D811" s="4">
        <v>3</v>
      </c>
    </row>
    <row r="812" spans="1:5" x14ac:dyDescent="0.25">
      <c r="A812">
        <v>811</v>
      </c>
      <c r="C812" s="5">
        <v>2</v>
      </c>
    </row>
    <row r="813" spans="1:5" x14ac:dyDescent="0.25">
      <c r="A813">
        <v>812</v>
      </c>
      <c r="C813" s="5">
        <v>2</v>
      </c>
    </row>
    <row r="814" spans="1:5" x14ac:dyDescent="0.25">
      <c r="A814">
        <v>813</v>
      </c>
      <c r="C814" s="5">
        <v>2</v>
      </c>
    </row>
    <row r="815" spans="1:5" x14ac:dyDescent="0.25">
      <c r="A815">
        <v>814</v>
      </c>
      <c r="C815" s="5">
        <v>2</v>
      </c>
    </row>
    <row r="816" spans="1:5" x14ac:dyDescent="0.25">
      <c r="A816">
        <v>815</v>
      </c>
      <c r="B816" s="2">
        <v>1</v>
      </c>
      <c r="C816" s="5">
        <v>2</v>
      </c>
    </row>
    <row r="817" spans="1:5" x14ac:dyDescent="0.25">
      <c r="A817">
        <v>816</v>
      </c>
      <c r="B817" s="2">
        <v>1</v>
      </c>
      <c r="C817" s="5">
        <v>2</v>
      </c>
    </row>
    <row r="818" spans="1:5" x14ac:dyDescent="0.25">
      <c r="A818">
        <v>817</v>
      </c>
      <c r="B818" s="2">
        <v>1</v>
      </c>
      <c r="C818" s="5">
        <v>2</v>
      </c>
    </row>
    <row r="819" spans="1:5" x14ac:dyDescent="0.25">
      <c r="A819">
        <v>818</v>
      </c>
      <c r="B819" s="2">
        <v>1</v>
      </c>
      <c r="C819" s="5">
        <v>2</v>
      </c>
    </row>
    <row r="820" spans="1:5" x14ac:dyDescent="0.25">
      <c r="A820">
        <v>819</v>
      </c>
      <c r="B820" s="2">
        <v>1</v>
      </c>
    </row>
    <row r="821" spans="1:5" x14ac:dyDescent="0.25">
      <c r="A821">
        <v>820</v>
      </c>
      <c r="B821" s="2">
        <v>1</v>
      </c>
    </row>
    <row r="822" spans="1:5" x14ac:dyDescent="0.25">
      <c r="A822">
        <v>821</v>
      </c>
      <c r="B822" s="2">
        <v>1</v>
      </c>
      <c r="E822" s="3">
        <v>4</v>
      </c>
    </row>
    <row r="823" spans="1:5" x14ac:dyDescent="0.25">
      <c r="A823">
        <v>822</v>
      </c>
      <c r="B823" s="2">
        <v>1</v>
      </c>
      <c r="E823" s="3">
        <v>4</v>
      </c>
    </row>
    <row r="824" spans="1:5" x14ac:dyDescent="0.25">
      <c r="A824">
        <v>823</v>
      </c>
      <c r="B824" s="2">
        <v>1</v>
      </c>
      <c r="E824" s="3">
        <v>4</v>
      </c>
    </row>
    <row r="825" spans="1:5" x14ac:dyDescent="0.25">
      <c r="A825">
        <v>824</v>
      </c>
      <c r="B825" s="2">
        <v>1</v>
      </c>
      <c r="E825" s="3">
        <v>4</v>
      </c>
    </row>
    <row r="826" spans="1:5" x14ac:dyDescent="0.25">
      <c r="A826">
        <v>825</v>
      </c>
      <c r="B826" s="2">
        <v>1</v>
      </c>
      <c r="E826" s="3">
        <v>4</v>
      </c>
    </row>
    <row r="827" spans="1:5" x14ac:dyDescent="0.25">
      <c r="A827">
        <v>826</v>
      </c>
      <c r="B827" s="2">
        <v>1</v>
      </c>
      <c r="E827" s="3">
        <v>4</v>
      </c>
    </row>
    <row r="828" spans="1:5" x14ac:dyDescent="0.25">
      <c r="A828">
        <v>827</v>
      </c>
      <c r="E828" s="3">
        <v>4</v>
      </c>
    </row>
    <row r="829" spans="1:5" x14ac:dyDescent="0.25">
      <c r="A829">
        <v>828</v>
      </c>
      <c r="E829" s="3">
        <v>4</v>
      </c>
    </row>
    <row r="830" spans="1:5" x14ac:dyDescent="0.25">
      <c r="A830">
        <v>829</v>
      </c>
      <c r="D830" s="4">
        <v>3</v>
      </c>
      <c r="E830" s="3">
        <v>4</v>
      </c>
    </row>
    <row r="831" spans="1:5" x14ac:dyDescent="0.25">
      <c r="A831">
        <v>830</v>
      </c>
      <c r="D831" s="4">
        <v>3</v>
      </c>
      <c r="E831" s="3">
        <v>4</v>
      </c>
    </row>
    <row r="832" spans="1:5" x14ac:dyDescent="0.25">
      <c r="A832">
        <v>831</v>
      </c>
      <c r="D832" s="4">
        <v>3</v>
      </c>
      <c r="E832" s="3">
        <v>4</v>
      </c>
    </row>
    <row r="833" spans="1:5" x14ac:dyDescent="0.25">
      <c r="A833">
        <v>832</v>
      </c>
      <c r="C833" s="5">
        <v>2</v>
      </c>
      <c r="D833" s="4">
        <v>3</v>
      </c>
      <c r="E833" s="3">
        <v>4</v>
      </c>
    </row>
    <row r="834" spans="1:5" x14ac:dyDescent="0.25">
      <c r="A834">
        <v>833</v>
      </c>
      <c r="C834" s="5">
        <v>2</v>
      </c>
      <c r="D834" s="4">
        <v>3</v>
      </c>
      <c r="E834" s="3">
        <v>4</v>
      </c>
    </row>
    <row r="835" spans="1:5" x14ac:dyDescent="0.25">
      <c r="A835">
        <v>834</v>
      </c>
      <c r="C835" s="5">
        <v>2</v>
      </c>
      <c r="D835" s="4">
        <v>3</v>
      </c>
      <c r="E835" s="3">
        <v>4</v>
      </c>
    </row>
    <row r="836" spans="1:5" x14ac:dyDescent="0.25">
      <c r="A836">
        <v>835</v>
      </c>
      <c r="C836" s="5">
        <v>2</v>
      </c>
      <c r="D836" s="4">
        <v>3</v>
      </c>
      <c r="E836" s="3">
        <v>4</v>
      </c>
    </row>
    <row r="837" spans="1:5" x14ac:dyDescent="0.25">
      <c r="A837">
        <v>836</v>
      </c>
      <c r="C837" s="5">
        <v>2</v>
      </c>
      <c r="D837" s="4">
        <v>3</v>
      </c>
    </row>
    <row r="838" spans="1:5" x14ac:dyDescent="0.25">
      <c r="A838">
        <v>837</v>
      </c>
      <c r="C838" s="5">
        <v>2</v>
      </c>
      <c r="D838" s="4">
        <v>3</v>
      </c>
    </row>
    <row r="839" spans="1:5" x14ac:dyDescent="0.25">
      <c r="A839">
        <v>838</v>
      </c>
      <c r="C839" s="5">
        <v>2</v>
      </c>
      <c r="D839" s="4">
        <v>3</v>
      </c>
    </row>
    <row r="840" spans="1:5" x14ac:dyDescent="0.25">
      <c r="A840">
        <v>839</v>
      </c>
      <c r="C840" s="5">
        <v>2</v>
      </c>
      <c r="D840" s="4">
        <v>3</v>
      </c>
    </row>
    <row r="841" spans="1:5" x14ac:dyDescent="0.25">
      <c r="A841">
        <v>840</v>
      </c>
      <c r="C841" s="5">
        <v>2</v>
      </c>
      <c r="D841" s="4">
        <v>3</v>
      </c>
    </row>
    <row r="842" spans="1:5" x14ac:dyDescent="0.25">
      <c r="A842">
        <v>841</v>
      </c>
      <c r="C842" s="5">
        <v>2</v>
      </c>
      <c r="D842" s="4">
        <v>3</v>
      </c>
    </row>
    <row r="843" spans="1:5" x14ac:dyDescent="0.25">
      <c r="A843">
        <v>842</v>
      </c>
      <c r="C843" s="5">
        <v>2</v>
      </c>
      <c r="D843" s="4">
        <v>3</v>
      </c>
    </row>
    <row r="844" spans="1:5" x14ac:dyDescent="0.25">
      <c r="A844">
        <v>843</v>
      </c>
      <c r="B844" s="2">
        <v>1</v>
      </c>
      <c r="C844" s="5">
        <v>2</v>
      </c>
      <c r="D844" s="4">
        <v>3</v>
      </c>
    </row>
    <row r="845" spans="1:5" x14ac:dyDescent="0.25">
      <c r="A845">
        <v>844</v>
      </c>
      <c r="B845" s="2">
        <v>1</v>
      </c>
      <c r="C845" s="5">
        <v>2</v>
      </c>
      <c r="D845" s="4">
        <v>3</v>
      </c>
    </row>
    <row r="846" spans="1:5" x14ac:dyDescent="0.25">
      <c r="A846">
        <v>845</v>
      </c>
      <c r="B846" s="2">
        <v>1</v>
      </c>
      <c r="C846" s="5">
        <v>2</v>
      </c>
    </row>
    <row r="847" spans="1:5" x14ac:dyDescent="0.25">
      <c r="A847">
        <v>846</v>
      </c>
      <c r="B847" s="2">
        <v>1</v>
      </c>
      <c r="C847" s="5">
        <v>2</v>
      </c>
    </row>
    <row r="848" spans="1:5" x14ac:dyDescent="0.25">
      <c r="A848">
        <v>847</v>
      </c>
      <c r="B848" s="2">
        <v>1</v>
      </c>
      <c r="C848" s="5">
        <v>2</v>
      </c>
    </row>
    <row r="849" spans="1:5" x14ac:dyDescent="0.25">
      <c r="A849">
        <v>848</v>
      </c>
      <c r="B849" s="2">
        <v>1</v>
      </c>
      <c r="C849" s="5">
        <v>2</v>
      </c>
    </row>
    <row r="850" spans="1:5" x14ac:dyDescent="0.25">
      <c r="A850">
        <v>849</v>
      </c>
      <c r="B850" s="2">
        <v>1</v>
      </c>
    </row>
    <row r="851" spans="1:5" x14ac:dyDescent="0.25">
      <c r="A851">
        <v>850</v>
      </c>
      <c r="B851" s="2">
        <v>1</v>
      </c>
    </row>
    <row r="852" spans="1:5" x14ac:dyDescent="0.25">
      <c r="A852">
        <v>851</v>
      </c>
      <c r="B852" s="2">
        <v>1</v>
      </c>
    </row>
    <row r="853" spans="1:5" x14ac:dyDescent="0.25">
      <c r="A853">
        <v>852</v>
      </c>
      <c r="B853" s="2">
        <v>1</v>
      </c>
      <c r="E853" s="3">
        <v>4</v>
      </c>
    </row>
    <row r="854" spans="1:5" x14ac:dyDescent="0.25">
      <c r="A854">
        <v>853</v>
      </c>
      <c r="B854" s="2">
        <v>1</v>
      </c>
      <c r="E854" s="3">
        <v>4</v>
      </c>
    </row>
    <row r="855" spans="1:5" x14ac:dyDescent="0.25">
      <c r="A855">
        <v>854</v>
      </c>
      <c r="B855" s="2">
        <v>1</v>
      </c>
      <c r="E855" s="3">
        <v>4</v>
      </c>
    </row>
    <row r="856" spans="1:5" x14ac:dyDescent="0.25">
      <c r="A856">
        <v>855</v>
      </c>
      <c r="B856" s="2">
        <v>1</v>
      </c>
      <c r="E856" s="3">
        <v>4</v>
      </c>
    </row>
    <row r="857" spans="1:5" x14ac:dyDescent="0.25">
      <c r="A857">
        <v>856</v>
      </c>
      <c r="B857" s="2">
        <v>1</v>
      </c>
      <c r="E857" s="3">
        <v>4</v>
      </c>
    </row>
    <row r="858" spans="1:5" x14ac:dyDescent="0.25">
      <c r="A858">
        <v>857</v>
      </c>
      <c r="B858" s="2">
        <v>1</v>
      </c>
      <c r="E858" s="3">
        <v>4</v>
      </c>
    </row>
    <row r="859" spans="1:5" x14ac:dyDescent="0.25">
      <c r="A859">
        <v>858</v>
      </c>
      <c r="B859" s="2">
        <v>1</v>
      </c>
      <c r="E859" s="3">
        <v>4</v>
      </c>
    </row>
    <row r="860" spans="1:5" x14ac:dyDescent="0.25">
      <c r="A860">
        <v>859</v>
      </c>
      <c r="B860" s="2">
        <v>1</v>
      </c>
      <c r="E860" s="3">
        <v>4</v>
      </c>
    </row>
    <row r="861" spans="1:5" x14ac:dyDescent="0.25">
      <c r="A861">
        <v>860</v>
      </c>
      <c r="B861" s="2">
        <v>1</v>
      </c>
      <c r="E861" s="3">
        <v>4</v>
      </c>
    </row>
    <row r="862" spans="1:5" x14ac:dyDescent="0.25">
      <c r="A862">
        <v>861</v>
      </c>
      <c r="D862" s="4">
        <v>3</v>
      </c>
      <c r="E862" s="3">
        <v>4</v>
      </c>
    </row>
    <row r="863" spans="1:5" x14ac:dyDescent="0.25">
      <c r="A863">
        <v>862</v>
      </c>
      <c r="D863" s="4">
        <v>3</v>
      </c>
      <c r="E863" s="3">
        <v>4</v>
      </c>
    </row>
    <row r="864" spans="1:5" x14ac:dyDescent="0.25">
      <c r="A864">
        <v>863</v>
      </c>
      <c r="D864" s="4">
        <v>3</v>
      </c>
      <c r="E864" s="3">
        <v>4</v>
      </c>
    </row>
    <row r="865" spans="1:5" x14ac:dyDescent="0.25">
      <c r="A865">
        <v>864</v>
      </c>
      <c r="D865" s="4">
        <v>3</v>
      </c>
      <c r="E865" s="3">
        <v>4</v>
      </c>
    </row>
    <row r="866" spans="1:5" x14ac:dyDescent="0.25">
      <c r="A866">
        <v>865</v>
      </c>
      <c r="C866" s="5">
        <v>2</v>
      </c>
      <c r="D866" s="4">
        <v>3</v>
      </c>
      <c r="E866" s="3">
        <v>4</v>
      </c>
    </row>
    <row r="867" spans="1:5" x14ac:dyDescent="0.25">
      <c r="A867">
        <v>866</v>
      </c>
      <c r="C867" s="5">
        <v>2</v>
      </c>
      <c r="D867" s="4">
        <v>3</v>
      </c>
      <c r="E867" s="3">
        <v>4</v>
      </c>
    </row>
    <row r="868" spans="1:5" x14ac:dyDescent="0.25">
      <c r="A868">
        <v>867</v>
      </c>
      <c r="C868" s="5">
        <v>2</v>
      </c>
      <c r="D868" s="4">
        <v>3</v>
      </c>
      <c r="E868" s="3">
        <v>4</v>
      </c>
    </row>
    <row r="869" spans="1:5" x14ac:dyDescent="0.25">
      <c r="A869">
        <v>868</v>
      </c>
      <c r="C869" s="5">
        <v>2</v>
      </c>
      <c r="D869" s="4">
        <v>3</v>
      </c>
      <c r="E869" s="3">
        <v>4</v>
      </c>
    </row>
    <row r="870" spans="1:5" x14ac:dyDescent="0.25">
      <c r="A870">
        <v>869</v>
      </c>
      <c r="C870" s="5">
        <v>2</v>
      </c>
      <c r="D870" s="4">
        <v>3</v>
      </c>
    </row>
    <row r="871" spans="1:5" x14ac:dyDescent="0.25">
      <c r="A871">
        <v>870</v>
      </c>
      <c r="C871" s="5">
        <v>2</v>
      </c>
      <c r="D871" s="4">
        <v>3</v>
      </c>
    </row>
    <row r="872" spans="1:5" x14ac:dyDescent="0.25">
      <c r="A872">
        <v>871</v>
      </c>
      <c r="C872" s="5">
        <v>2</v>
      </c>
      <c r="D872" s="4">
        <v>3</v>
      </c>
    </row>
    <row r="873" spans="1:5" x14ac:dyDescent="0.25">
      <c r="A873">
        <v>872</v>
      </c>
      <c r="C873" s="5">
        <v>2</v>
      </c>
      <c r="D873" s="4">
        <v>3</v>
      </c>
    </row>
    <row r="874" spans="1:5" x14ac:dyDescent="0.25">
      <c r="A874">
        <v>873</v>
      </c>
      <c r="C874" s="5">
        <v>2</v>
      </c>
      <c r="D874" s="4">
        <v>3</v>
      </c>
    </row>
    <row r="875" spans="1:5" x14ac:dyDescent="0.25">
      <c r="A875">
        <v>874</v>
      </c>
      <c r="C875" s="5">
        <v>2</v>
      </c>
      <c r="D875" s="4">
        <v>3</v>
      </c>
    </row>
    <row r="876" spans="1:5" x14ac:dyDescent="0.25">
      <c r="A876">
        <v>875</v>
      </c>
      <c r="C876" s="5">
        <v>2</v>
      </c>
      <c r="D876" s="4">
        <v>3</v>
      </c>
    </row>
    <row r="877" spans="1:5" x14ac:dyDescent="0.25">
      <c r="A877">
        <v>876</v>
      </c>
      <c r="C877" s="5">
        <v>2</v>
      </c>
      <c r="D877" s="4">
        <v>3</v>
      </c>
    </row>
    <row r="878" spans="1:5" x14ac:dyDescent="0.25">
      <c r="A878">
        <v>877</v>
      </c>
      <c r="C878" s="5">
        <v>2</v>
      </c>
      <c r="D878" s="4">
        <v>3</v>
      </c>
    </row>
    <row r="879" spans="1:5" x14ac:dyDescent="0.25">
      <c r="A879">
        <v>878</v>
      </c>
      <c r="C879" s="5">
        <v>2</v>
      </c>
      <c r="D879" s="4">
        <v>3</v>
      </c>
    </row>
    <row r="880" spans="1:5" x14ac:dyDescent="0.25">
      <c r="A880">
        <v>879</v>
      </c>
      <c r="C880" s="5">
        <v>2</v>
      </c>
      <c r="D880" s="4">
        <v>3</v>
      </c>
    </row>
    <row r="881" spans="1:6" x14ac:dyDescent="0.25">
      <c r="A881">
        <v>880</v>
      </c>
      <c r="C881" s="5">
        <v>2</v>
      </c>
      <c r="D881" s="4">
        <v>3</v>
      </c>
    </row>
    <row r="882" spans="1:6" x14ac:dyDescent="0.25">
      <c r="A882">
        <v>881</v>
      </c>
      <c r="B882" s="2">
        <v>1</v>
      </c>
      <c r="C882" s="5">
        <v>2</v>
      </c>
      <c r="D882" s="4">
        <v>3</v>
      </c>
    </row>
    <row r="883" spans="1:6" x14ac:dyDescent="0.25">
      <c r="A883">
        <v>882</v>
      </c>
      <c r="B883" s="2">
        <v>1</v>
      </c>
      <c r="C883" s="5">
        <v>2</v>
      </c>
      <c r="D883" s="4">
        <v>3</v>
      </c>
    </row>
    <row r="884" spans="1:6" x14ac:dyDescent="0.25">
      <c r="A884">
        <v>883</v>
      </c>
      <c r="B884" s="2">
        <v>1</v>
      </c>
      <c r="C884" s="5">
        <v>2</v>
      </c>
    </row>
    <row r="885" spans="1:6" x14ac:dyDescent="0.25">
      <c r="A885">
        <v>884</v>
      </c>
      <c r="B885" s="2">
        <v>1</v>
      </c>
      <c r="C885" s="5">
        <v>2</v>
      </c>
    </row>
    <row r="886" spans="1:6" x14ac:dyDescent="0.25">
      <c r="A886">
        <v>885</v>
      </c>
      <c r="B886" s="2">
        <v>1</v>
      </c>
      <c r="C886" s="5">
        <v>2</v>
      </c>
    </row>
    <row r="887" spans="1:6" x14ac:dyDescent="0.25">
      <c r="A887">
        <v>886</v>
      </c>
      <c r="B887" s="2">
        <v>1</v>
      </c>
      <c r="E887" s="3">
        <v>4</v>
      </c>
    </row>
    <row r="888" spans="1:6" x14ac:dyDescent="0.25">
      <c r="A888">
        <v>887</v>
      </c>
      <c r="E888" s="3">
        <v>4</v>
      </c>
      <c r="F888" t="s">
        <v>22</v>
      </c>
    </row>
    <row r="889" spans="1:6" x14ac:dyDescent="0.25">
      <c r="A889">
        <v>888</v>
      </c>
    </row>
    <row r="890" spans="1:6" x14ac:dyDescent="0.25">
      <c r="A890">
        <v>889</v>
      </c>
      <c r="F890" t="s">
        <v>22</v>
      </c>
    </row>
    <row r="891" spans="1:6" x14ac:dyDescent="0.25">
      <c r="A891">
        <v>890</v>
      </c>
      <c r="E891" s="3">
        <v>4</v>
      </c>
    </row>
    <row r="892" spans="1:6" x14ac:dyDescent="0.25">
      <c r="A892">
        <v>891</v>
      </c>
      <c r="B892" s="2">
        <v>1</v>
      </c>
      <c r="E892" s="3">
        <v>4</v>
      </c>
    </row>
    <row r="893" spans="1:6" x14ac:dyDescent="0.25">
      <c r="A893">
        <v>892</v>
      </c>
      <c r="B893" s="2">
        <v>1</v>
      </c>
      <c r="E893" s="3">
        <v>4</v>
      </c>
    </row>
    <row r="894" spans="1:6" x14ac:dyDescent="0.25">
      <c r="A894">
        <v>893</v>
      </c>
      <c r="B894" s="2">
        <v>1</v>
      </c>
      <c r="E894" s="3">
        <v>4</v>
      </c>
    </row>
    <row r="895" spans="1:6" x14ac:dyDescent="0.25">
      <c r="A895">
        <v>894</v>
      </c>
      <c r="B895" s="2">
        <v>1</v>
      </c>
      <c r="E895" s="3">
        <v>4</v>
      </c>
    </row>
    <row r="896" spans="1:6" x14ac:dyDescent="0.25">
      <c r="A896">
        <v>895</v>
      </c>
      <c r="B896" s="2">
        <v>1</v>
      </c>
      <c r="E896" s="3">
        <v>4</v>
      </c>
    </row>
    <row r="897" spans="1:5" x14ac:dyDescent="0.25">
      <c r="A897">
        <v>896</v>
      </c>
      <c r="B897" s="2">
        <v>1</v>
      </c>
      <c r="E897" s="3">
        <v>4</v>
      </c>
    </row>
    <row r="898" spans="1:5" x14ac:dyDescent="0.25">
      <c r="A898">
        <v>897</v>
      </c>
      <c r="B898" s="2">
        <v>1</v>
      </c>
      <c r="E898" s="3">
        <v>4</v>
      </c>
    </row>
    <row r="899" spans="1:5" x14ac:dyDescent="0.25">
      <c r="A899">
        <v>898</v>
      </c>
      <c r="B899" s="2">
        <v>1</v>
      </c>
      <c r="E899" s="3">
        <v>4</v>
      </c>
    </row>
    <row r="900" spans="1:5" x14ac:dyDescent="0.25">
      <c r="A900">
        <v>899</v>
      </c>
      <c r="B900" s="2">
        <v>1</v>
      </c>
      <c r="E900" s="3">
        <v>4</v>
      </c>
    </row>
    <row r="901" spans="1:5" x14ac:dyDescent="0.25">
      <c r="A901">
        <v>900</v>
      </c>
      <c r="B901" s="2">
        <v>1</v>
      </c>
      <c r="E901" s="3">
        <v>4</v>
      </c>
    </row>
    <row r="902" spans="1:5" x14ac:dyDescent="0.25">
      <c r="A902">
        <v>901</v>
      </c>
      <c r="B902" s="2">
        <v>1</v>
      </c>
      <c r="E902" s="3">
        <v>4</v>
      </c>
    </row>
    <row r="903" spans="1:5" x14ac:dyDescent="0.25">
      <c r="A903">
        <v>902</v>
      </c>
      <c r="B903" s="2">
        <v>1</v>
      </c>
      <c r="E903" s="3">
        <v>4</v>
      </c>
    </row>
    <row r="904" spans="1:5" x14ac:dyDescent="0.25">
      <c r="A904">
        <v>903</v>
      </c>
      <c r="B904" s="2">
        <v>1</v>
      </c>
      <c r="E904" s="3">
        <v>4</v>
      </c>
    </row>
    <row r="905" spans="1:5" x14ac:dyDescent="0.25">
      <c r="A905">
        <v>904</v>
      </c>
      <c r="B905" s="2">
        <v>1</v>
      </c>
      <c r="E905" s="3">
        <v>4</v>
      </c>
    </row>
    <row r="906" spans="1:5" x14ac:dyDescent="0.25">
      <c r="A906">
        <v>905</v>
      </c>
      <c r="B906" s="2">
        <v>1</v>
      </c>
      <c r="E906" s="3">
        <v>4</v>
      </c>
    </row>
    <row r="907" spans="1:5" x14ac:dyDescent="0.25">
      <c r="A907">
        <v>906</v>
      </c>
      <c r="B907" s="2">
        <v>1</v>
      </c>
      <c r="E907" s="3">
        <v>4</v>
      </c>
    </row>
    <row r="908" spans="1:5" x14ac:dyDescent="0.25">
      <c r="A908">
        <v>907</v>
      </c>
      <c r="D908" s="4">
        <v>3</v>
      </c>
    </row>
    <row r="909" spans="1:5" x14ac:dyDescent="0.25">
      <c r="A909">
        <v>908</v>
      </c>
      <c r="D909" s="4">
        <v>3</v>
      </c>
    </row>
    <row r="910" spans="1:5" x14ac:dyDescent="0.25">
      <c r="A910">
        <v>909</v>
      </c>
      <c r="D910" s="4">
        <v>3</v>
      </c>
    </row>
    <row r="911" spans="1:5" x14ac:dyDescent="0.25">
      <c r="A911">
        <v>910</v>
      </c>
      <c r="C911" s="5">
        <v>2</v>
      </c>
      <c r="D911" s="4">
        <v>3</v>
      </c>
    </row>
    <row r="912" spans="1:5" x14ac:dyDescent="0.25">
      <c r="A912">
        <v>911</v>
      </c>
      <c r="C912" s="5">
        <v>2</v>
      </c>
      <c r="D912" s="4">
        <v>3</v>
      </c>
    </row>
    <row r="913" spans="1:5" x14ac:dyDescent="0.25">
      <c r="A913">
        <v>912</v>
      </c>
      <c r="C913" s="5">
        <v>2</v>
      </c>
      <c r="D913" s="4">
        <v>3</v>
      </c>
    </row>
    <row r="914" spans="1:5" x14ac:dyDescent="0.25">
      <c r="A914">
        <v>913</v>
      </c>
      <c r="C914" s="5">
        <v>2</v>
      </c>
      <c r="D914" s="4">
        <v>3</v>
      </c>
    </row>
    <row r="915" spans="1:5" x14ac:dyDescent="0.25">
      <c r="A915">
        <v>914</v>
      </c>
      <c r="C915" s="5">
        <v>2</v>
      </c>
      <c r="D915" s="4">
        <v>3</v>
      </c>
    </row>
    <row r="916" spans="1:5" x14ac:dyDescent="0.25">
      <c r="A916">
        <v>915</v>
      </c>
      <c r="C916" s="5">
        <v>2</v>
      </c>
      <c r="D916" s="4">
        <v>3</v>
      </c>
    </row>
    <row r="917" spans="1:5" x14ac:dyDescent="0.25">
      <c r="A917">
        <v>916</v>
      </c>
      <c r="C917" s="5">
        <v>2</v>
      </c>
      <c r="D917" s="4">
        <v>3</v>
      </c>
    </row>
    <row r="918" spans="1:5" x14ac:dyDescent="0.25">
      <c r="A918">
        <v>917</v>
      </c>
      <c r="C918" s="5">
        <v>2</v>
      </c>
      <c r="D918" s="4">
        <v>3</v>
      </c>
    </row>
    <row r="919" spans="1:5" x14ac:dyDescent="0.25">
      <c r="A919">
        <v>918</v>
      </c>
      <c r="C919" s="5">
        <v>2</v>
      </c>
      <c r="D919" s="4">
        <v>3</v>
      </c>
    </row>
    <row r="920" spans="1:5" x14ac:dyDescent="0.25">
      <c r="A920">
        <v>919</v>
      </c>
      <c r="C920" s="5">
        <v>2</v>
      </c>
      <c r="D920" s="4">
        <v>3</v>
      </c>
    </row>
    <row r="921" spans="1:5" x14ac:dyDescent="0.25">
      <c r="A921">
        <v>920</v>
      </c>
      <c r="C921" s="5">
        <v>2</v>
      </c>
      <c r="D921" s="4">
        <v>3</v>
      </c>
    </row>
    <row r="922" spans="1:5" x14ac:dyDescent="0.25">
      <c r="A922">
        <v>921</v>
      </c>
      <c r="C922" s="5">
        <v>2</v>
      </c>
      <c r="D922" s="4">
        <v>3</v>
      </c>
    </row>
    <row r="923" spans="1:5" x14ac:dyDescent="0.25">
      <c r="A923">
        <v>922</v>
      </c>
      <c r="C923" s="5">
        <v>2</v>
      </c>
      <c r="D923" s="4">
        <v>3</v>
      </c>
    </row>
    <row r="924" spans="1:5" x14ac:dyDescent="0.25">
      <c r="A924">
        <v>923</v>
      </c>
      <c r="C924" s="5">
        <v>2</v>
      </c>
      <c r="D924" s="4">
        <v>3</v>
      </c>
    </row>
    <row r="925" spans="1:5" x14ac:dyDescent="0.25">
      <c r="A925">
        <v>924</v>
      </c>
      <c r="C925" s="5">
        <v>2</v>
      </c>
    </row>
    <row r="926" spans="1:5" x14ac:dyDescent="0.25">
      <c r="A926">
        <v>925</v>
      </c>
      <c r="C926" s="5">
        <v>2</v>
      </c>
    </row>
    <row r="927" spans="1:5" x14ac:dyDescent="0.25">
      <c r="A927">
        <v>926</v>
      </c>
      <c r="C927" s="5">
        <v>2</v>
      </c>
    </row>
    <row r="928" spans="1:5" x14ac:dyDescent="0.25">
      <c r="A928">
        <v>927</v>
      </c>
      <c r="B928" s="2">
        <v>1</v>
      </c>
      <c r="E928" s="3">
        <v>4</v>
      </c>
    </row>
    <row r="929" spans="1:5" x14ac:dyDescent="0.25">
      <c r="A929">
        <v>928</v>
      </c>
      <c r="B929" s="2">
        <v>1</v>
      </c>
      <c r="E929" s="3">
        <v>4</v>
      </c>
    </row>
    <row r="930" spans="1:5" x14ac:dyDescent="0.25">
      <c r="A930">
        <v>929</v>
      </c>
      <c r="B930" s="2">
        <v>1</v>
      </c>
      <c r="E930" s="3">
        <v>4</v>
      </c>
    </row>
    <row r="931" spans="1:5" x14ac:dyDescent="0.25">
      <c r="A931">
        <v>930</v>
      </c>
      <c r="B931" s="2">
        <v>1</v>
      </c>
      <c r="E931" s="3">
        <v>4</v>
      </c>
    </row>
    <row r="932" spans="1:5" x14ac:dyDescent="0.25">
      <c r="A932">
        <v>931</v>
      </c>
      <c r="B932" s="2">
        <v>1</v>
      </c>
      <c r="E932" s="3">
        <v>4</v>
      </c>
    </row>
    <row r="933" spans="1:5" x14ac:dyDescent="0.25">
      <c r="A933">
        <v>932</v>
      </c>
      <c r="B933" s="2">
        <v>1</v>
      </c>
      <c r="E933" s="3">
        <v>4</v>
      </c>
    </row>
    <row r="934" spans="1:5" x14ac:dyDescent="0.25">
      <c r="A934">
        <v>933</v>
      </c>
      <c r="B934" s="2">
        <v>1</v>
      </c>
      <c r="E934" s="3">
        <v>4</v>
      </c>
    </row>
    <row r="935" spans="1:5" x14ac:dyDescent="0.25">
      <c r="A935">
        <v>934</v>
      </c>
      <c r="B935" s="2">
        <v>1</v>
      </c>
      <c r="E935" s="3">
        <v>4</v>
      </c>
    </row>
    <row r="936" spans="1:5" x14ac:dyDescent="0.25">
      <c r="A936">
        <v>935</v>
      </c>
      <c r="B936" s="2">
        <v>1</v>
      </c>
      <c r="E936" s="3">
        <v>4</v>
      </c>
    </row>
    <row r="937" spans="1:5" x14ac:dyDescent="0.25">
      <c r="A937">
        <v>936</v>
      </c>
      <c r="B937" s="2">
        <v>1</v>
      </c>
      <c r="E937" s="3">
        <v>4</v>
      </c>
    </row>
    <row r="938" spans="1:5" x14ac:dyDescent="0.25">
      <c r="A938">
        <v>937</v>
      </c>
      <c r="B938" s="2">
        <v>1</v>
      </c>
      <c r="E938" s="3">
        <v>4</v>
      </c>
    </row>
    <row r="939" spans="1:5" x14ac:dyDescent="0.25">
      <c r="A939">
        <v>938</v>
      </c>
      <c r="B939" s="2">
        <v>1</v>
      </c>
      <c r="E939" s="3">
        <v>4</v>
      </c>
    </row>
    <row r="940" spans="1:5" x14ac:dyDescent="0.25">
      <c r="A940">
        <v>939</v>
      </c>
      <c r="B940" s="2">
        <v>1</v>
      </c>
      <c r="E940" s="3">
        <v>4</v>
      </c>
    </row>
    <row r="941" spans="1:5" x14ac:dyDescent="0.25">
      <c r="A941">
        <v>940</v>
      </c>
      <c r="E941" s="3">
        <v>4</v>
      </c>
    </row>
    <row r="942" spans="1:5" x14ac:dyDescent="0.25">
      <c r="A942">
        <v>941</v>
      </c>
      <c r="E942" s="3">
        <v>4</v>
      </c>
    </row>
    <row r="943" spans="1:5" x14ac:dyDescent="0.25">
      <c r="A943">
        <v>942</v>
      </c>
    </row>
    <row r="944" spans="1:5" x14ac:dyDescent="0.25">
      <c r="A944">
        <v>943</v>
      </c>
      <c r="D944" s="4">
        <v>3</v>
      </c>
    </row>
    <row r="945" spans="1:4" x14ac:dyDescent="0.25">
      <c r="A945">
        <v>944</v>
      </c>
      <c r="C945" s="5">
        <v>2</v>
      </c>
      <c r="D945" s="4">
        <v>3</v>
      </c>
    </row>
    <row r="946" spans="1:4" x14ac:dyDescent="0.25">
      <c r="A946">
        <v>945</v>
      </c>
      <c r="C946" s="5">
        <v>2</v>
      </c>
      <c r="D946" s="4">
        <v>3</v>
      </c>
    </row>
    <row r="947" spans="1:4" x14ac:dyDescent="0.25">
      <c r="A947">
        <v>946</v>
      </c>
      <c r="C947" s="5">
        <v>2</v>
      </c>
      <c r="D947" s="4">
        <v>3</v>
      </c>
    </row>
    <row r="948" spans="1:4" x14ac:dyDescent="0.25">
      <c r="A948">
        <v>947</v>
      </c>
      <c r="C948" s="5">
        <v>2</v>
      </c>
      <c r="D948" s="4">
        <v>3</v>
      </c>
    </row>
    <row r="949" spans="1:4" x14ac:dyDescent="0.25">
      <c r="A949">
        <v>948</v>
      </c>
      <c r="C949" s="5">
        <v>2</v>
      </c>
      <c r="D949" s="4">
        <v>3</v>
      </c>
    </row>
    <row r="950" spans="1:4" x14ac:dyDescent="0.25">
      <c r="A950">
        <v>949</v>
      </c>
      <c r="C950" s="5">
        <v>2</v>
      </c>
      <c r="D950" s="4">
        <v>3</v>
      </c>
    </row>
    <row r="951" spans="1:4" x14ac:dyDescent="0.25">
      <c r="A951">
        <v>950</v>
      </c>
      <c r="C951" s="5">
        <v>2</v>
      </c>
      <c r="D951" s="4">
        <v>3</v>
      </c>
    </row>
    <row r="952" spans="1:4" x14ac:dyDescent="0.25">
      <c r="A952">
        <v>951</v>
      </c>
      <c r="C952" s="5">
        <v>2</v>
      </c>
      <c r="D952" s="4">
        <v>3</v>
      </c>
    </row>
    <row r="953" spans="1:4" x14ac:dyDescent="0.25">
      <c r="A953">
        <v>952</v>
      </c>
      <c r="C953" s="5">
        <v>2</v>
      </c>
      <c r="D953" s="4">
        <v>3</v>
      </c>
    </row>
    <row r="954" spans="1:4" x14ac:dyDescent="0.25">
      <c r="A954">
        <v>953</v>
      </c>
      <c r="C954" s="5">
        <v>2</v>
      </c>
      <c r="D954" s="4">
        <v>3</v>
      </c>
    </row>
    <row r="955" spans="1:4" x14ac:dyDescent="0.25">
      <c r="A955">
        <v>954</v>
      </c>
      <c r="C955" s="5">
        <v>2</v>
      </c>
      <c r="D955" s="4">
        <v>3</v>
      </c>
    </row>
    <row r="956" spans="1:4" x14ac:dyDescent="0.25">
      <c r="A956">
        <v>955</v>
      </c>
      <c r="C956" s="5">
        <v>2</v>
      </c>
      <c r="D956" s="4">
        <v>3</v>
      </c>
    </row>
    <row r="957" spans="1:4" x14ac:dyDescent="0.25">
      <c r="A957">
        <v>956</v>
      </c>
      <c r="C957" s="5">
        <v>2</v>
      </c>
      <c r="D957" s="4">
        <v>3</v>
      </c>
    </row>
    <row r="958" spans="1:4" x14ac:dyDescent="0.25">
      <c r="A958">
        <v>957</v>
      </c>
    </row>
    <row r="959" spans="1:4" x14ac:dyDescent="0.25">
      <c r="A959">
        <v>958</v>
      </c>
      <c r="B959" s="2">
        <v>1</v>
      </c>
    </row>
    <row r="960" spans="1:4" x14ac:dyDescent="0.25">
      <c r="A960">
        <v>959</v>
      </c>
      <c r="B960" s="2">
        <v>1</v>
      </c>
    </row>
    <row r="961" spans="1:5" x14ac:dyDescent="0.25">
      <c r="A961">
        <v>960</v>
      </c>
      <c r="B961" s="2">
        <v>1</v>
      </c>
      <c r="E961" s="3">
        <v>4</v>
      </c>
    </row>
    <row r="962" spans="1:5" x14ac:dyDescent="0.25">
      <c r="A962">
        <v>961</v>
      </c>
      <c r="B962" s="2">
        <v>1</v>
      </c>
      <c r="E962" s="3">
        <v>4</v>
      </c>
    </row>
    <row r="963" spans="1:5" x14ac:dyDescent="0.25">
      <c r="A963">
        <v>962</v>
      </c>
      <c r="B963" s="2">
        <v>1</v>
      </c>
      <c r="E963" s="3">
        <v>4</v>
      </c>
    </row>
    <row r="964" spans="1:5" x14ac:dyDescent="0.25">
      <c r="A964">
        <v>963</v>
      </c>
      <c r="B964" s="2">
        <v>1</v>
      </c>
      <c r="E964" s="3">
        <v>4</v>
      </c>
    </row>
    <row r="965" spans="1:5" x14ac:dyDescent="0.25">
      <c r="A965">
        <v>964</v>
      </c>
      <c r="B965" s="2">
        <v>1</v>
      </c>
      <c r="E965" s="3">
        <v>4</v>
      </c>
    </row>
    <row r="966" spans="1:5" x14ac:dyDescent="0.25">
      <c r="A966">
        <v>965</v>
      </c>
      <c r="B966" s="2">
        <v>1</v>
      </c>
      <c r="E966" s="3">
        <v>4</v>
      </c>
    </row>
    <row r="967" spans="1:5" x14ac:dyDescent="0.25">
      <c r="A967">
        <v>966</v>
      </c>
      <c r="B967" s="2">
        <v>1</v>
      </c>
      <c r="E967" s="3">
        <v>4</v>
      </c>
    </row>
    <row r="968" spans="1:5" x14ac:dyDescent="0.25">
      <c r="A968">
        <v>967</v>
      </c>
      <c r="B968" s="2">
        <v>1</v>
      </c>
      <c r="E968" s="3">
        <v>4</v>
      </c>
    </row>
    <row r="969" spans="1:5" x14ac:dyDescent="0.25">
      <c r="A969">
        <v>968</v>
      </c>
      <c r="B969" s="2">
        <v>1</v>
      </c>
      <c r="E969" s="3">
        <v>4</v>
      </c>
    </row>
    <row r="970" spans="1:5" x14ac:dyDescent="0.25">
      <c r="A970">
        <v>969</v>
      </c>
      <c r="B970" s="2">
        <v>1</v>
      </c>
      <c r="E970" s="3">
        <v>4</v>
      </c>
    </row>
    <row r="971" spans="1:5" x14ac:dyDescent="0.25">
      <c r="A971">
        <v>970</v>
      </c>
      <c r="E971" s="3">
        <v>4</v>
      </c>
    </row>
    <row r="972" spans="1:5" x14ac:dyDescent="0.25">
      <c r="A972">
        <v>971</v>
      </c>
      <c r="E972" s="3">
        <v>4</v>
      </c>
    </row>
    <row r="973" spans="1:5" x14ac:dyDescent="0.25">
      <c r="A973">
        <v>972</v>
      </c>
      <c r="E973" s="3">
        <v>4</v>
      </c>
    </row>
    <row r="974" spans="1:5" x14ac:dyDescent="0.25">
      <c r="A974">
        <v>973</v>
      </c>
      <c r="D974" s="4">
        <v>3</v>
      </c>
      <c r="E974" s="3">
        <v>4</v>
      </c>
    </row>
    <row r="975" spans="1:5" x14ac:dyDescent="0.25">
      <c r="A975">
        <v>974</v>
      </c>
      <c r="D975" s="4">
        <v>3</v>
      </c>
    </row>
    <row r="976" spans="1:5" x14ac:dyDescent="0.25">
      <c r="A976">
        <v>975</v>
      </c>
      <c r="D976" s="4">
        <v>3</v>
      </c>
    </row>
    <row r="977" spans="1:4" x14ac:dyDescent="0.25">
      <c r="A977">
        <v>976</v>
      </c>
      <c r="C977" s="5">
        <v>2</v>
      </c>
      <c r="D977" s="4">
        <v>3</v>
      </c>
    </row>
    <row r="978" spans="1:4" x14ac:dyDescent="0.25">
      <c r="A978">
        <v>977</v>
      </c>
      <c r="C978" s="5">
        <v>2</v>
      </c>
      <c r="D978" s="4">
        <v>3</v>
      </c>
    </row>
    <row r="979" spans="1:4" x14ac:dyDescent="0.25">
      <c r="A979">
        <v>978</v>
      </c>
      <c r="C979" s="5">
        <v>2</v>
      </c>
      <c r="D979" s="4">
        <v>3</v>
      </c>
    </row>
    <row r="980" spans="1:4" x14ac:dyDescent="0.25">
      <c r="A980">
        <v>979</v>
      </c>
      <c r="C980" s="5">
        <v>2</v>
      </c>
      <c r="D980" s="4">
        <v>3</v>
      </c>
    </row>
    <row r="981" spans="1:4" x14ac:dyDescent="0.25">
      <c r="A981">
        <v>980</v>
      </c>
      <c r="C981" s="5">
        <v>2</v>
      </c>
      <c r="D981" s="4">
        <v>3</v>
      </c>
    </row>
    <row r="982" spans="1:4" x14ac:dyDescent="0.25">
      <c r="A982">
        <v>981</v>
      </c>
      <c r="C982" s="5">
        <v>2</v>
      </c>
      <c r="D982" s="4">
        <v>3</v>
      </c>
    </row>
    <row r="983" spans="1:4" x14ac:dyDescent="0.25">
      <c r="A983">
        <v>982</v>
      </c>
      <c r="C983" s="5">
        <v>2</v>
      </c>
      <c r="D983" s="4">
        <v>3</v>
      </c>
    </row>
    <row r="984" spans="1:4" x14ac:dyDescent="0.25">
      <c r="A984">
        <v>983</v>
      </c>
      <c r="C984" s="5">
        <v>2</v>
      </c>
      <c r="D984" s="4">
        <v>3</v>
      </c>
    </row>
    <row r="985" spans="1:4" x14ac:dyDescent="0.25">
      <c r="A985">
        <v>984</v>
      </c>
      <c r="C985" s="5">
        <v>2</v>
      </c>
      <c r="D985" s="4">
        <v>3</v>
      </c>
    </row>
    <row r="986" spans="1:4" x14ac:dyDescent="0.25">
      <c r="A986">
        <v>985</v>
      </c>
      <c r="C986" s="5">
        <v>2</v>
      </c>
      <c r="D986" s="4">
        <v>3</v>
      </c>
    </row>
    <row r="987" spans="1:4" x14ac:dyDescent="0.25">
      <c r="A987">
        <v>986</v>
      </c>
      <c r="C987" s="5">
        <v>2</v>
      </c>
    </row>
    <row r="988" spans="1:4" x14ac:dyDescent="0.25">
      <c r="A988">
        <v>987</v>
      </c>
      <c r="C988" s="5">
        <v>2</v>
      </c>
    </row>
    <row r="989" spans="1:4" x14ac:dyDescent="0.25">
      <c r="A989">
        <v>988</v>
      </c>
      <c r="C989" s="5">
        <v>2</v>
      </c>
    </row>
    <row r="990" spans="1:4" x14ac:dyDescent="0.25">
      <c r="A990">
        <v>989</v>
      </c>
      <c r="B990" s="2">
        <v>1</v>
      </c>
    </row>
    <row r="991" spans="1:4" x14ac:dyDescent="0.25">
      <c r="A991">
        <v>990</v>
      </c>
      <c r="B991" s="2">
        <v>1</v>
      </c>
    </row>
    <row r="992" spans="1:4" x14ac:dyDescent="0.25">
      <c r="A992">
        <v>991</v>
      </c>
      <c r="B992" s="2">
        <v>1</v>
      </c>
    </row>
    <row r="993" spans="1:5" x14ac:dyDescent="0.25">
      <c r="A993">
        <v>992</v>
      </c>
      <c r="B993" s="2">
        <v>1</v>
      </c>
    </row>
    <row r="994" spans="1:5" x14ac:dyDescent="0.25">
      <c r="A994">
        <v>993</v>
      </c>
      <c r="B994" s="2">
        <v>1</v>
      </c>
      <c r="E994" s="3">
        <v>4</v>
      </c>
    </row>
    <row r="995" spans="1:5" x14ac:dyDescent="0.25">
      <c r="A995">
        <v>994</v>
      </c>
      <c r="B995" s="2">
        <v>1</v>
      </c>
      <c r="E995" s="3">
        <v>4</v>
      </c>
    </row>
    <row r="996" spans="1:5" x14ac:dyDescent="0.25">
      <c r="A996">
        <v>995</v>
      </c>
      <c r="B996" s="2">
        <v>1</v>
      </c>
      <c r="E996" s="3">
        <v>4</v>
      </c>
    </row>
    <row r="997" spans="1:5" x14ac:dyDescent="0.25">
      <c r="A997">
        <v>996</v>
      </c>
      <c r="B997" s="2">
        <v>1</v>
      </c>
      <c r="E997" s="3">
        <v>4</v>
      </c>
    </row>
    <row r="998" spans="1:5" x14ac:dyDescent="0.25">
      <c r="A998">
        <v>997</v>
      </c>
      <c r="B998" s="2">
        <v>1</v>
      </c>
      <c r="E998" s="3">
        <v>4</v>
      </c>
    </row>
    <row r="999" spans="1:5" x14ac:dyDescent="0.25">
      <c r="A999">
        <v>998</v>
      </c>
      <c r="B999" s="2">
        <v>1</v>
      </c>
      <c r="E999" s="3">
        <v>4</v>
      </c>
    </row>
    <row r="1000" spans="1:5" x14ac:dyDescent="0.25">
      <c r="A1000">
        <v>999</v>
      </c>
      <c r="B1000" s="2">
        <v>1</v>
      </c>
      <c r="E1000" s="3">
        <v>4</v>
      </c>
    </row>
    <row r="1001" spans="1:5" x14ac:dyDescent="0.25">
      <c r="A1001">
        <v>1000</v>
      </c>
      <c r="D1001" s="4">
        <v>3</v>
      </c>
      <c r="E1001" s="3">
        <v>4</v>
      </c>
    </row>
    <row r="1002" spans="1:5" x14ac:dyDescent="0.25">
      <c r="A1002">
        <v>1001</v>
      </c>
      <c r="D1002" s="4">
        <v>3</v>
      </c>
      <c r="E1002" s="3">
        <v>4</v>
      </c>
    </row>
    <row r="1003" spans="1:5" x14ac:dyDescent="0.25">
      <c r="A1003">
        <v>1002</v>
      </c>
      <c r="D1003" s="4">
        <v>3</v>
      </c>
      <c r="E1003" s="3">
        <v>4</v>
      </c>
    </row>
    <row r="1004" spans="1:5" x14ac:dyDescent="0.25">
      <c r="A1004">
        <v>1003</v>
      </c>
      <c r="D1004" s="4">
        <v>3</v>
      </c>
      <c r="E1004" s="3">
        <v>4</v>
      </c>
    </row>
    <row r="1005" spans="1:5" x14ac:dyDescent="0.25">
      <c r="A1005">
        <v>1004</v>
      </c>
      <c r="D1005" s="4">
        <v>3</v>
      </c>
      <c r="E1005" s="3">
        <v>4</v>
      </c>
    </row>
    <row r="1006" spans="1:5" x14ac:dyDescent="0.25">
      <c r="A1006">
        <v>1005</v>
      </c>
      <c r="D1006" s="4">
        <v>3</v>
      </c>
      <c r="E1006" s="3">
        <v>4</v>
      </c>
    </row>
    <row r="1007" spans="1:5" x14ac:dyDescent="0.25">
      <c r="A1007">
        <v>1006</v>
      </c>
      <c r="C1007" s="5">
        <v>2</v>
      </c>
      <c r="D1007" s="4">
        <v>3</v>
      </c>
    </row>
    <row r="1008" spans="1:5" x14ac:dyDescent="0.25">
      <c r="A1008">
        <v>1007</v>
      </c>
      <c r="C1008" s="5">
        <v>2</v>
      </c>
      <c r="D1008" s="4">
        <v>3</v>
      </c>
    </row>
    <row r="1009" spans="1:5" x14ac:dyDescent="0.25">
      <c r="A1009">
        <v>1008</v>
      </c>
      <c r="C1009" s="5">
        <v>2</v>
      </c>
      <c r="D1009" s="4">
        <v>3</v>
      </c>
    </row>
    <row r="1010" spans="1:5" x14ac:dyDescent="0.25">
      <c r="A1010">
        <v>1009</v>
      </c>
      <c r="C1010" s="5">
        <v>2</v>
      </c>
      <c r="D1010" s="4">
        <v>3</v>
      </c>
    </row>
    <row r="1011" spans="1:5" x14ac:dyDescent="0.25">
      <c r="A1011">
        <v>1010</v>
      </c>
      <c r="C1011" s="5">
        <v>2</v>
      </c>
      <c r="D1011" s="4">
        <v>3</v>
      </c>
    </row>
    <row r="1012" spans="1:5" x14ac:dyDescent="0.25">
      <c r="A1012">
        <v>1011</v>
      </c>
      <c r="C1012" s="5">
        <v>2</v>
      </c>
    </row>
    <row r="1013" spans="1:5" x14ac:dyDescent="0.25">
      <c r="A1013">
        <v>1012</v>
      </c>
      <c r="C1013" s="5">
        <v>2</v>
      </c>
    </row>
    <row r="1014" spans="1:5" x14ac:dyDescent="0.25">
      <c r="A1014">
        <v>1013</v>
      </c>
      <c r="C1014" s="5">
        <v>2</v>
      </c>
    </row>
    <row r="1015" spans="1:5" x14ac:dyDescent="0.25">
      <c r="A1015">
        <v>1014</v>
      </c>
      <c r="C1015" s="5">
        <v>2</v>
      </c>
    </row>
    <row r="1016" spans="1:5" x14ac:dyDescent="0.25">
      <c r="A1016">
        <v>1015</v>
      </c>
      <c r="C1016" s="5">
        <v>2</v>
      </c>
    </row>
    <row r="1017" spans="1:5" x14ac:dyDescent="0.25">
      <c r="A1017">
        <v>1016</v>
      </c>
      <c r="B1017" s="2">
        <v>1</v>
      </c>
      <c r="C1017" s="5">
        <v>2</v>
      </c>
    </row>
    <row r="1018" spans="1:5" x14ac:dyDescent="0.25">
      <c r="A1018">
        <v>1017</v>
      </c>
      <c r="B1018" s="2">
        <v>1</v>
      </c>
      <c r="C1018" s="5">
        <v>2</v>
      </c>
    </row>
    <row r="1019" spans="1:5" x14ac:dyDescent="0.25">
      <c r="A1019">
        <v>1018</v>
      </c>
      <c r="B1019" s="2">
        <v>1</v>
      </c>
    </row>
    <row r="1020" spans="1:5" x14ac:dyDescent="0.25">
      <c r="A1020">
        <v>1019</v>
      </c>
      <c r="B1020" s="2">
        <v>1</v>
      </c>
    </row>
    <row r="1021" spans="1:5" x14ac:dyDescent="0.25">
      <c r="A1021">
        <v>1020</v>
      </c>
      <c r="B1021" s="2">
        <v>1</v>
      </c>
    </row>
    <row r="1022" spans="1:5" x14ac:dyDescent="0.25">
      <c r="A1022">
        <v>1021</v>
      </c>
      <c r="B1022" s="2">
        <v>1</v>
      </c>
    </row>
    <row r="1023" spans="1:5" x14ac:dyDescent="0.25">
      <c r="A1023">
        <v>1022</v>
      </c>
      <c r="B1023" s="2">
        <v>1</v>
      </c>
    </row>
    <row r="1024" spans="1:5" x14ac:dyDescent="0.25">
      <c r="A1024">
        <v>1023</v>
      </c>
      <c r="B1024" s="2">
        <v>1</v>
      </c>
      <c r="E1024" s="3">
        <v>4</v>
      </c>
    </row>
    <row r="1025" spans="1:5" x14ac:dyDescent="0.25">
      <c r="A1025">
        <v>1024</v>
      </c>
      <c r="B1025" s="2">
        <v>1</v>
      </c>
      <c r="E1025" s="3">
        <v>4</v>
      </c>
    </row>
    <row r="1026" spans="1:5" x14ac:dyDescent="0.25">
      <c r="A1026">
        <v>1025</v>
      </c>
      <c r="B1026" s="2">
        <v>1</v>
      </c>
      <c r="E1026" s="3">
        <v>4</v>
      </c>
    </row>
    <row r="1027" spans="1:5" x14ac:dyDescent="0.25">
      <c r="A1027">
        <v>1026</v>
      </c>
      <c r="D1027" s="4">
        <v>3</v>
      </c>
      <c r="E1027" s="3">
        <v>4</v>
      </c>
    </row>
    <row r="1028" spans="1:5" x14ac:dyDescent="0.25">
      <c r="A1028">
        <v>1027</v>
      </c>
      <c r="D1028" s="4">
        <v>3</v>
      </c>
      <c r="E1028" s="3">
        <v>4</v>
      </c>
    </row>
    <row r="1029" spans="1:5" x14ac:dyDescent="0.25">
      <c r="A1029">
        <v>1028</v>
      </c>
      <c r="D1029" s="4">
        <v>3</v>
      </c>
      <c r="E1029" s="3">
        <v>4</v>
      </c>
    </row>
    <row r="1030" spans="1:5" x14ac:dyDescent="0.25">
      <c r="A1030">
        <v>1029</v>
      </c>
      <c r="D1030" s="4">
        <v>3</v>
      </c>
      <c r="E1030" s="3">
        <v>4</v>
      </c>
    </row>
    <row r="1031" spans="1:5" x14ac:dyDescent="0.25">
      <c r="A1031">
        <v>1030</v>
      </c>
      <c r="D1031" s="4">
        <v>3</v>
      </c>
      <c r="E1031" s="3">
        <v>4</v>
      </c>
    </row>
    <row r="1032" spans="1:5" x14ac:dyDescent="0.25">
      <c r="A1032">
        <v>1031</v>
      </c>
      <c r="D1032" s="4">
        <v>3</v>
      </c>
      <c r="E1032" s="3">
        <v>4</v>
      </c>
    </row>
    <row r="1033" spans="1:5" x14ac:dyDescent="0.25">
      <c r="A1033">
        <v>1032</v>
      </c>
      <c r="D1033" s="4">
        <v>3</v>
      </c>
      <c r="E1033" s="3">
        <v>4</v>
      </c>
    </row>
    <row r="1034" spans="1:5" x14ac:dyDescent="0.25">
      <c r="A1034">
        <v>1033</v>
      </c>
      <c r="D1034" s="4">
        <v>3</v>
      </c>
      <c r="E1034" s="3">
        <v>4</v>
      </c>
    </row>
    <row r="1035" spans="1:5" x14ac:dyDescent="0.25">
      <c r="A1035">
        <v>1034</v>
      </c>
      <c r="C1035" s="5">
        <v>2</v>
      </c>
      <c r="D1035" s="4">
        <v>3</v>
      </c>
    </row>
    <row r="1036" spans="1:5" x14ac:dyDescent="0.25">
      <c r="A1036">
        <v>1035</v>
      </c>
      <c r="C1036" s="5">
        <v>2</v>
      </c>
      <c r="D1036" s="4">
        <v>3</v>
      </c>
    </row>
    <row r="1037" spans="1:5" x14ac:dyDescent="0.25">
      <c r="A1037">
        <v>1036</v>
      </c>
      <c r="C1037" s="5">
        <v>2</v>
      </c>
      <c r="D1037" s="4">
        <v>3</v>
      </c>
    </row>
    <row r="1038" spans="1:5" x14ac:dyDescent="0.25">
      <c r="A1038">
        <v>1037</v>
      </c>
      <c r="C1038" s="5">
        <v>2</v>
      </c>
      <c r="D1038" s="4">
        <v>3</v>
      </c>
    </row>
    <row r="1039" spans="1:5" x14ac:dyDescent="0.25">
      <c r="A1039">
        <v>1038</v>
      </c>
      <c r="C1039" s="5">
        <v>2</v>
      </c>
    </row>
    <row r="1040" spans="1:5" x14ac:dyDescent="0.25">
      <c r="A1040">
        <v>1039</v>
      </c>
      <c r="C1040" s="5">
        <v>2</v>
      </c>
    </row>
    <row r="1041" spans="1:5" x14ac:dyDescent="0.25">
      <c r="A1041">
        <v>1040</v>
      </c>
      <c r="C1041" s="5">
        <v>2</v>
      </c>
    </row>
    <row r="1042" spans="1:5" x14ac:dyDescent="0.25">
      <c r="A1042">
        <v>1041</v>
      </c>
      <c r="C1042" s="5">
        <v>2</v>
      </c>
    </row>
    <row r="1043" spans="1:5" x14ac:dyDescent="0.25">
      <c r="A1043">
        <v>1042</v>
      </c>
      <c r="C1043" s="5">
        <v>2</v>
      </c>
    </row>
    <row r="1044" spans="1:5" x14ac:dyDescent="0.25">
      <c r="A1044">
        <v>1043</v>
      </c>
      <c r="B1044" s="2">
        <v>1</v>
      </c>
      <c r="C1044" s="5">
        <v>2</v>
      </c>
    </row>
    <row r="1045" spans="1:5" x14ac:dyDescent="0.25">
      <c r="A1045">
        <v>1044</v>
      </c>
      <c r="B1045" s="2">
        <v>1</v>
      </c>
      <c r="C1045" s="5">
        <v>2</v>
      </c>
    </row>
    <row r="1046" spans="1:5" x14ac:dyDescent="0.25">
      <c r="A1046">
        <v>1045</v>
      </c>
      <c r="B1046" s="2">
        <v>1</v>
      </c>
    </row>
    <row r="1047" spans="1:5" x14ac:dyDescent="0.25">
      <c r="A1047">
        <v>1046</v>
      </c>
      <c r="B1047" s="2">
        <v>1</v>
      </c>
    </row>
    <row r="1048" spans="1:5" x14ac:dyDescent="0.25">
      <c r="A1048">
        <v>1047</v>
      </c>
      <c r="B1048" s="2">
        <v>1</v>
      </c>
    </row>
    <row r="1049" spans="1:5" x14ac:dyDescent="0.25">
      <c r="A1049">
        <v>1048</v>
      </c>
      <c r="B1049" s="2">
        <v>1</v>
      </c>
    </row>
    <row r="1050" spans="1:5" x14ac:dyDescent="0.25">
      <c r="A1050">
        <v>1049</v>
      </c>
      <c r="B1050" s="2">
        <v>1</v>
      </c>
    </row>
    <row r="1051" spans="1:5" x14ac:dyDescent="0.25">
      <c r="A1051">
        <v>1050</v>
      </c>
      <c r="B1051" s="2">
        <v>1</v>
      </c>
      <c r="E1051" s="3">
        <v>4</v>
      </c>
    </row>
    <row r="1052" spans="1:5" x14ac:dyDescent="0.25">
      <c r="A1052">
        <v>1051</v>
      </c>
      <c r="B1052" s="2">
        <v>1</v>
      </c>
      <c r="E1052" s="3">
        <v>4</v>
      </c>
    </row>
    <row r="1053" spans="1:5" x14ac:dyDescent="0.25">
      <c r="A1053">
        <v>1052</v>
      </c>
      <c r="B1053" s="2">
        <v>1</v>
      </c>
      <c r="D1053" s="4">
        <v>3</v>
      </c>
      <c r="E1053" s="3">
        <v>4</v>
      </c>
    </row>
    <row r="1054" spans="1:5" x14ac:dyDescent="0.25">
      <c r="A1054">
        <v>1053</v>
      </c>
      <c r="D1054" s="4">
        <v>3</v>
      </c>
      <c r="E1054" s="3">
        <v>4</v>
      </c>
    </row>
    <row r="1055" spans="1:5" x14ac:dyDescent="0.25">
      <c r="A1055">
        <v>1054</v>
      </c>
      <c r="D1055" s="4">
        <v>3</v>
      </c>
      <c r="E1055" s="3">
        <v>4</v>
      </c>
    </row>
    <row r="1056" spans="1:5" x14ac:dyDescent="0.25">
      <c r="A1056">
        <v>1055</v>
      </c>
      <c r="D1056" s="4">
        <v>3</v>
      </c>
      <c r="E1056" s="3">
        <v>4</v>
      </c>
    </row>
    <row r="1057" spans="1:5" x14ac:dyDescent="0.25">
      <c r="A1057">
        <v>1056</v>
      </c>
      <c r="D1057" s="4">
        <v>3</v>
      </c>
      <c r="E1057" s="3">
        <v>4</v>
      </c>
    </row>
    <row r="1058" spans="1:5" x14ac:dyDescent="0.25">
      <c r="A1058">
        <v>1057</v>
      </c>
      <c r="D1058" s="4">
        <v>3</v>
      </c>
      <c r="E1058" s="3">
        <v>4</v>
      </c>
    </row>
    <row r="1059" spans="1:5" x14ac:dyDescent="0.25">
      <c r="A1059">
        <v>1058</v>
      </c>
      <c r="D1059" s="4">
        <v>3</v>
      </c>
      <c r="E1059" s="3">
        <v>4</v>
      </c>
    </row>
    <row r="1060" spans="1:5" x14ac:dyDescent="0.25">
      <c r="A1060">
        <v>1059</v>
      </c>
      <c r="D1060" s="4">
        <v>3</v>
      </c>
      <c r="E1060" s="3">
        <v>4</v>
      </c>
    </row>
    <row r="1061" spans="1:5" x14ac:dyDescent="0.25">
      <c r="A1061">
        <v>1060</v>
      </c>
      <c r="C1061" s="5">
        <v>2</v>
      </c>
      <c r="D1061" s="4">
        <v>3</v>
      </c>
      <c r="E1061" s="3">
        <v>4</v>
      </c>
    </row>
    <row r="1062" spans="1:5" x14ac:dyDescent="0.25">
      <c r="A1062">
        <v>1061</v>
      </c>
      <c r="C1062" s="5">
        <v>2</v>
      </c>
      <c r="D1062" s="4">
        <v>3</v>
      </c>
      <c r="E1062" s="3">
        <v>4</v>
      </c>
    </row>
    <row r="1063" spans="1:5" x14ac:dyDescent="0.25">
      <c r="A1063">
        <v>1062</v>
      </c>
      <c r="C1063" s="5">
        <v>2</v>
      </c>
      <c r="D1063" s="4">
        <v>3</v>
      </c>
    </row>
    <row r="1064" spans="1:5" x14ac:dyDescent="0.25">
      <c r="A1064">
        <v>1063</v>
      </c>
      <c r="C1064" s="5">
        <v>2</v>
      </c>
      <c r="D1064" s="4">
        <v>3</v>
      </c>
    </row>
    <row r="1065" spans="1:5" x14ac:dyDescent="0.25">
      <c r="A1065">
        <v>1064</v>
      </c>
      <c r="C1065" s="5">
        <v>2</v>
      </c>
      <c r="D1065" s="4">
        <v>3</v>
      </c>
    </row>
    <row r="1066" spans="1:5" x14ac:dyDescent="0.25">
      <c r="A1066">
        <v>1065</v>
      </c>
      <c r="C1066" s="5">
        <v>2</v>
      </c>
    </row>
    <row r="1067" spans="1:5" x14ac:dyDescent="0.25">
      <c r="A1067">
        <v>1066</v>
      </c>
      <c r="C1067" s="5">
        <v>2</v>
      </c>
    </row>
    <row r="1068" spans="1:5" x14ac:dyDescent="0.25">
      <c r="A1068">
        <v>1067</v>
      </c>
      <c r="C1068" s="5">
        <v>2</v>
      </c>
    </row>
    <row r="1069" spans="1:5" x14ac:dyDescent="0.25">
      <c r="A1069">
        <v>1068</v>
      </c>
      <c r="C1069" s="5">
        <v>2</v>
      </c>
    </row>
    <row r="1070" spans="1:5" x14ac:dyDescent="0.25">
      <c r="A1070">
        <v>1069</v>
      </c>
      <c r="C1070" s="5">
        <v>2</v>
      </c>
    </row>
    <row r="1071" spans="1:5" x14ac:dyDescent="0.25">
      <c r="A1071">
        <v>1070</v>
      </c>
      <c r="B1071" s="2">
        <v>1</v>
      </c>
      <c r="C1071" s="5">
        <v>2</v>
      </c>
    </row>
    <row r="1072" spans="1:5" x14ac:dyDescent="0.25">
      <c r="A1072">
        <v>1071</v>
      </c>
      <c r="B1072" s="2">
        <v>1</v>
      </c>
      <c r="C1072" s="5">
        <v>2</v>
      </c>
    </row>
    <row r="1073" spans="1:5" x14ac:dyDescent="0.25">
      <c r="A1073">
        <v>1072</v>
      </c>
      <c r="B1073" s="2">
        <v>1</v>
      </c>
      <c r="C1073" s="5">
        <v>2</v>
      </c>
    </row>
    <row r="1074" spans="1:5" x14ac:dyDescent="0.25">
      <c r="A1074">
        <v>1073</v>
      </c>
      <c r="B1074" s="2">
        <v>1</v>
      </c>
    </row>
    <row r="1075" spans="1:5" x14ac:dyDescent="0.25">
      <c r="A1075">
        <v>1074</v>
      </c>
      <c r="B1075" s="2">
        <v>1</v>
      </c>
    </row>
    <row r="1076" spans="1:5" x14ac:dyDescent="0.25">
      <c r="A1076">
        <v>1075</v>
      </c>
      <c r="B1076" s="2">
        <v>1</v>
      </c>
    </row>
    <row r="1077" spans="1:5" x14ac:dyDescent="0.25">
      <c r="A1077">
        <v>1076</v>
      </c>
      <c r="B1077" s="2">
        <v>1</v>
      </c>
      <c r="E1077" s="3">
        <v>4</v>
      </c>
    </row>
    <row r="1078" spans="1:5" x14ac:dyDescent="0.25">
      <c r="A1078">
        <v>1077</v>
      </c>
      <c r="B1078" s="2">
        <v>1</v>
      </c>
      <c r="E1078" s="3">
        <v>4</v>
      </c>
    </row>
    <row r="1079" spans="1:5" x14ac:dyDescent="0.25">
      <c r="A1079">
        <v>1078</v>
      </c>
      <c r="B1079" s="2">
        <v>1</v>
      </c>
      <c r="E1079" s="3">
        <v>4</v>
      </c>
    </row>
    <row r="1080" spans="1:5" x14ac:dyDescent="0.25">
      <c r="A1080">
        <v>1079</v>
      </c>
      <c r="B1080" s="2">
        <v>1</v>
      </c>
      <c r="E1080" s="3">
        <v>4</v>
      </c>
    </row>
    <row r="1081" spans="1:5" x14ac:dyDescent="0.25">
      <c r="A1081">
        <v>1080</v>
      </c>
      <c r="D1081" s="4">
        <v>3</v>
      </c>
      <c r="E1081" s="3">
        <v>4</v>
      </c>
    </row>
    <row r="1082" spans="1:5" x14ac:dyDescent="0.25">
      <c r="A1082">
        <v>1081</v>
      </c>
      <c r="D1082" s="4">
        <v>3</v>
      </c>
      <c r="E1082" s="3">
        <v>4</v>
      </c>
    </row>
    <row r="1083" spans="1:5" x14ac:dyDescent="0.25">
      <c r="A1083">
        <v>1082</v>
      </c>
      <c r="D1083" s="4">
        <v>3</v>
      </c>
      <c r="E1083" s="3">
        <v>4</v>
      </c>
    </row>
    <row r="1084" spans="1:5" x14ac:dyDescent="0.25">
      <c r="A1084">
        <v>1083</v>
      </c>
      <c r="D1084" s="4">
        <v>3</v>
      </c>
      <c r="E1084" s="3">
        <v>4</v>
      </c>
    </row>
    <row r="1085" spans="1:5" x14ac:dyDescent="0.25">
      <c r="A1085">
        <v>1084</v>
      </c>
      <c r="D1085" s="4">
        <v>3</v>
      </c>
      <c r="E1085" s="3">
        <v>4</v>
      </c>
    </row>
    <row r="1086" spans="1:5" x14ac:dyDescent="0.25">
      <c r="A1086">
        <v>1085</v>
      </c>
      <c r="D1086" s="4">
        <v>3</v>
      </c>
      <c r="E1086" s="3">
        <v>4</v>
      </c>
    </row>
    <row r="1087" spans="1:5" x14ac:dyDescent="0.25">
      <c r="A1087">
        <v>1086</v>
      </c>
      <c r="D1087" s="4">
        <v>3</v>
      </c>
      <c r="E1087" s="3">
        <v>4</v>
      </c>
    </row>
    <row r="1088" spans="1:5" x14ac:dyDescent="0.25">
      <c r="A1088">
        <v>1087</v>
      </c>
      <c r="D1088" s="4">
        <v>3</v>
      </c>
      <c r="E1088" s="3">
        <v>4</v>
      </c>
    </row>
    <row r="1089" spans="1:5" x14ac:dyDescent="0.25">
      <c r="A1089">
        <v>1088</v>
      </c>
      <c r="C1089" s="5">
        <v>2</v>
      </c>
      <c r="D1089" s="4">
        <v>3</v>
      </c>
      <c r="E1089" s="3">
        <v>4</v>
      </c>
    </row>
    <row r="1090" spans="1:5" x14ac:dyDescent="0.25">
      <c r="A1090">
        <v>1089</v>
      </c>
      <c r="C1090" s="5">
        <v>2</v>
      </c>
      <c r="D1090" s="4">
        <v>3</v>
      </c>
    </row>
    <row r="1091" spans="1:5" x14ac:dyDescent="0.25">
      <c r="A1091">
        <v>1090</v>
      </c>
      <c r="C1091" s="5">
        <v>2</v>
      </c>
      <c r="D1091" s="4">
        <v>3</v>
      </c>
    </row>
    <row r="1092" spans="1:5" x14ac:dyDescent="0.25">
      <c r="A1092">
        <v>1091</v>
      </c>
      <c r="C1092" s="5">
        <v>2</v>
      </c>
      <c r="D1092" s="4">
        <v>3</v>
      </c>
    </row>
    <row r="1093" spans="1:5" x14ac:dyDescent="0.25">
      <c r="A1093">
        <v>1092</v>
      </c>
      <c r="C1093" s="5">
        <v>2</v>
      </c>
      <c r="D1093" s="4">
        <v>3</v>
      </c>
    </row>
    <row r="1094" spans="1:5" x14ac:dyDescent="0.25">
      <c r="A1094">
        <v>1093</v>
      </c>
      <c r="C1094" s="5">
        <v>2</v>
      </c>
    </row>
    <row r="1095" spans="1:5" x14ac:dyDescent="0.25">
      <c r="A1095">
        <v>1094</v>
      </c>
      <c r="C1095" s="5">
        <v>2</v>
      </c>
    </row>
    <row r="1096" spans="1:5" x14ac:dyDescent="0.25">
      <c r="A1096">
        <v>1095</v>
      </c>
      <c r="C1096" s="5">
        <v>2</v>
      </c>
    </row>
    <row r="1097" spans="1:5" x14ac:dyDescent="0.25">
      <c r="A1097">
        <v>1096</v>
      </c>
      <c r="C1097" s="5">
        <v>2</v>
      </c>
    </row>
    <row r="1098" spans="1:5" x14ac:dyDescent="0.25">
      <c r="A1098">
        <v>1097</v>
      </c>
      <c r="C1098" s="5">
        <v>2</v>
      </c>
    </row>
    <row r="1099" spans="1:5" x14ac:dyDescent="0.25">
      <c r="A1099">
        <v>1098</v>
      </c>
      <c r="B1099" s="2">
        <v>1</v>
      </c>
      <c r="C1099" s="5">
        <v>2</v>
      </c>
    </row>
    <row r="1100" spans="1:5" x14ac:dyDescent="0.25">
      <c r="A1100">
        <v>1099</v>
      </c>
      <c r="B1100" s="2">
        <v>1</v>
      </c>
      <c r="C1100" s="5">
        <v>2</v>
      </c>
    </row>
    <row r="1101" spans="1:5" x14ac:dyDescent="0.25">
      <c r="A1101">
        <v>1100</v>
      </c>
      <c r="B1101" s="2">
        <v>1</v>
      </c>
      <c r="C1101" s="5">
        <v>2</v>
      </c>
    </row>
    <row r="1102" spans="1:5" x14ac:dyDescent="0.25">
      <c r="A1102">
        <v>1101</v>
      </c>
      <c r="B1102" s="2">
        <v>1</v>
      </c>
    </row>
    <row r="1103" spans="1:5" x14ac:dyDescent="0.25">
      <c r="A1103">
        <v>1102</v>
      </c>
      <c r="B1103" s="2">
        <v>1</v>
      </c>
    </row>
    <row r="1104" spans="1:5" x14ac:dyDescent="0.25">
      <c r="A1104">
        <v>1103</v>
      </c>
      <c r="B1104" s="2">
        <v>1</v>
      </c>
    </row>
    <row r="1105" spans="1:5" x14ac:dyDescent="0.25">
      <c r="A1105">
        <v>1104</v>
      </c>
      <c r="B1105" s="2">
        <v>1</v>
      </c>
      <c r="E1105" s="3">
        <v>4</v>
      </c>
    </row>
    <row r="1106" spans="1:5" x14ac:dyDescent="0.25">
      <c r="A1106">
        <v>1105</v>
      </c>
      <c r="B1106" s="2">
        <v>1</v>
      </c>
      <c r="E1106" s="3">
        <v>4</v>
      </c>
    </row>
    <row r="1107" spans="1:5" x14ac:dyDescent="0.25">
      <c r="A1107">
        <v>1106</v>
      </c>
      <c r="B1107" s="2">
        <v>1</v>
      </c>
      <c r="E1107" s="3">
        <v>4</v>
      </c>
    </row>
    <row r="1108" spans="1:5" x14ac:dyDescent="0.25">
      <c r="A1108">
        <v>1107</v>
      </c>
      <c r="B1108" s="2">
        <v>1</v>
      </c>
      <c r="E1108" s="3">
        <v>4</v>
      </c>
    </row>
    <row r="1109" spans="1:5" x14ac:dyDescent="0.25">
      <c r="A1109">
        <v>1108</v>
      </c>
      <c r="B1109" s="2">
        <v>1</v>
      </c>
      <c r="E1109" s="3">
        <v>4</v>
      </c>
    </row>
    <row r="1110" spans="1:5" x14ac:dyDescent="0.25">
      <c r="A1110">
        <v>1109</v>
      </c>
      <c r="D1110" s="4">
        <v>3</v>
      </c>
      <c r="E1110" s="3">
        <v>4</v>
      </c>
    </row>
    <row r="1111" spans="1:5" x14ac:dyDescent="0.25">
      <c r="A1111">
        <v>1110</v>
      </c>
      <c r="D1111" s="4">
        <v>3</v>
      </c>
      <c r="E1111" s="3">
        <v>4</v>
      </c>
    </row>
    <row r="1112" spans="1:5" x14ac:dyDescent="0.25">
      <c r="A1112">
        <v>1111</v>
      </c>
      <c r="D1112" s="4">
        <v>3</v>
      </c>
      <c r="E1112" s="3">
        <v>4</v>
      </c>
    </row>
    <row r="1113" spans="1:5" x14ac:dyDescent="0.25">
      <c r="A1113">
        <v>1112</v>
      </c>
      <c r="D1113" s="4">
        <v>3</v>
      </c>
      <c r="E1113" s="3">
        <v>4</v>
      </c>
    </row>
    <row r="1114" spans="1:5" x14ac:dyDescent="0.25">
      <c r="A1114">
        <v>1113</v>
      </c>
      <c r="D1114" s="4">
        <v>3</v>
      </c>
      <c r="E1114" s="3">
        <v>4</v>
      </c>
    </row>
    <row r="1115" spans="1:5" x14ac:dyDescent="0.25">
      <c r="A1115">
        <v>1114</v>
      </c>
      <c r="D1115" s="4">
        <v>3</v>
      </c>
      <c r="E1115" s="3">
        <v>4</v>
      </c>
    </row>
    <row r="1116" spans="1:5" x14ac:dyDescent="0.25">
      <c r="A1116">
        <v>1115</v>
      </c>
      <c r="C1116" s="5">
        <v>2</v>
      </c>
      <c r="D1116" s="4">
        <v>3</v>
      </c>
      <c r="E1116" s="3">
        <v>4</v>
      </c>
    </row>
    <row r="1117" spans="1:5" x14ac:dyDescent="0.25">
      <c r="A1117">
        <v>1116</v>
      </c>
      <c r="C1117" s="5">
        <v>2</v>
      </c>
      <c r="D1117" s="4">
        <v>3</v>
      </c>
      <c r="E1117" s="3">
        <v>4</v>
      </c>
    </row>
    <row r="1118" spans="1:5" x14ac:dyDescent="0.25">
      <c r="A1118">
        <v>1117</v>
      </c>
      <c r="C1118" s="5">
        <v>2</v>
      </c>
      <c r="D1118" s="4">
        <v>3</v>
      </c>
    </row>
    <row r="1119" spans="1:5" x14ac:dyDescent="0.25">
      <c r="A1119">
        <v>1118</v>
      </c>
      <c r="C1119" s="5">
        <v>2</v>
      </c>
      <c r="D1119" s="4">
        <v>3</v>
      </c>
    </row>
    <row r="1120" spans="1:5" x14ac:dyDescent="0.25">
      <c r="A1120">
        <v>1119</v>
      </c>
      <c r="C1120" s="5">
        <v>2</v>
      </c>
      <c r="D1120" s="4">
        <v>3</v>
      </c>
    </row>
    <row r="1121" spans="1:5" x14ac:dyDescent="0.25">
      <c r="A1121">
        <v>1120</v>
      </c>
      <c r="C1121" s="5">
        <v>2</v>
      </c>
      <c r="D1121" s="4">
        <v>3</v>
      </c>
    </row>
    <row r="1122" spans="1:5" x14ac:dyDescent="0.25">
      <c r="A1122">
        <v>1121</v>
      </c>
      <c r="C1122" s="5">
        <v>2</v>
      </c>
      <c r="D1122" s="4">
        <v>3</v>
      </c>
    </row>
    <row r="1123" spans="1:5" x14ac:dyDescent="0.25">
      <c r="A1123">
        <v>1122</v>
      </c>
      <c r="C1123" s="5">
        <v>2</v>
      </c>
      <c r="D1123" s="4">
        <v>3</v>
      </c>
    </row>
    <row r="1124" spans="1:5" x14ac:dyDescent="0.25">
      <c r="A1124">
        <v>1123</v>
      </c>
      <c r="C1124" s="5">
        <v>2</v>
      </c>
    </row>
    <row r="1125" spans="1:5" x14ac:dyDescent="0.25">
      <c r="A1125">
        <v>1124</v>
      </c>
      <c r="C1125" s="5">
        <v>2</v>
      </c>
    </row>
    <row r="1126" spans="1:5" x14ac:dyDescent="0.25">
      <c r="A1126">
        <v>1125</v>
      </c>
      <c r="B1126" s="2">
        <v>1</v>
      </c>
      <c r="C1126" s="5">
        <v>2</v>
      </c>
    </row>
    <row r="1127" spans="1:5" x14ac:dyDescent="0.25">
      <c r="A1127">
        <v>1126</v>
      </c>
      <c r="B1127" s="2">
        <v>1</v>
      </c>
      <c r="C1127" s="5">
        <v>2</v>
      </c>
    </row>
    <row r="1128" spans="1:5" x14ac:dyDescent="0.25">
      <c r="A1128">
        <v>1127</v>
      </c>
      <c r="B1128" s="2">
        <v>1</v>
      </c>
      <c r="C1128" s="5">
        <v>2</v>
      </c>
    </row>
    <row r="1129" spans="1:5" x14ac:dyDescent="0.25">
      <c r="A1129">
        <v>1128</v>
      </c>
      <c r="B1129" s="2">
        <v>1</v>
      </c>
      <c r="C1129" s="5">
        <v>2</v>
      </c>
    </row>
    <row r="1130" spans="1:5" x14ac:dyDescent="0.25">
      <c r="A1130">
        <v>1129</v>
      </c>
      <c r="B1130" s="2">
        <v>1</v>
      </c>
    </row>
    <row r="1131" spans="1:5" x14ac:dyDescent="0.25">
      <c r="A1131">
        <v>1130</v>
      </c>
      <c r="B1131" s="2">
        <v>1</v>
      </c>
    </row>
    <row r="1132" spans="1:5" x14ac:dyDescent="0.25">
      <c r="A1132">
        <v>1131</v>
      </c>
      <c r="B1132" s="2">
        <v>1</v>
      </c>
    </row>
    <row r="1133" spans="1:5" x14ac:dyDescent="0.25">
      <c r="A1133">
        <v>1132</v>
      </c>
      <c r="B1133" s="2">
        <v>1</v>
      </c>
    </row>
    <row r="1134" spans="1:5" x14ac:dyDescent="0.25">
      <c r="A1134">
        <v>1133</v>
      </c>
      <c r="B1134" s="2">
        <v>1</v>
      </c>
      <c r="E1134" s="3">
        <v>4</v>
      </c>
    </row>
    <row r="1135" spans="1:5" x14ac:dyDescent="0.25">
      <c r="A1135">
        <v>1134</v>
      </c>
      <c r="B1135" s="2">
        <v>1</v>
      </c>
      <c r="E1135" s="3">
        <v>4</v>
      </c>
    </row>
    <row r="1136" spans="1:5" x14ac:dyDescent="0.25">
      <c r="A1136">
        <v>1135</v>
      </c>
      <c r="B1136" s="2">
        <v>1</v>
      </c>
      <c r="E1136" s="3">
        <v>4</v>
      </c>
    </row>
    <row r="1137" spans="1:5" x14ac:dyDescent="0.25">
      <c r="A1137">
        <v>1136</v>
      </c>
      <c r="B1137" s="2">
        <v>1</v>
      </c>
      <c r="E1137" s="3">
        <v>4</v>
      </c>
    </row>
    <row r="1138" spans="1:5" x14ac:dyDescent="0.25">
      <c r="A1138">
        <v>1137</v>
      </c>
      <c r="B1138" s="2">
        <v>1</v>
      </c>
      <c r="E1138" s="3">
        <v>4</v>
      </c>
    </row>
    <row r="1139" spans="1:5" x14ac:dyDescent="0.25">
      <c r="A1139">
        <v>1138</v>
      </c>
      <c r="E1139" s="3">
        <v>4</v>
      </c>
    </row>
    <row r="1140" spans="1:5" x14ac:dyDescent="0.25">
      <c r="A1140">
        <v>1139</v>
      </c>
      <c r="D1140" s="4">
        <v>3</v>
      </c>
      <c r="E1140" s="3">
        <v>4</v>
      </c>
    </row>
    <row r="1141" spans="1:5" x14ac:dyDescent="0.25">
      <c r="A1141">
        <v>1140</v>
      </c>
      <c r="D1141" s="4">
        <v>3</v>
      </c>
      <c r="E1141" s="3">
        <v>4</v>
      </c>
    </row>
    <row r="1142" spans="1:5" x14ac:dyDescent="0.25">
      <c r="A1142">
        <v>1141</v>
      </c>
      <c r="D1142" s="4">
        <v>3</v>
      </c>
      <c r="E1142" s="3">
        <v>4</v>
      </c>
    </row>
    <row r="1143" spans="1:5" x14ac:dyDescent="0.25">
      <c r="A1143">
        <v>1142</v>
      </c>
      <c r="C1143" s="5">
        <v>2</v>
      </c>
      <c r="D1143" s="4">
        <v>3</v>
      </c>
      <c r="E1143" s="3">
        <v>4</v>
      </c>
    </row>
    <row r="1144" spans="1:5" x14ac:dyDescent="0.25">
      <c r="A1144">
        <v>1143</v>
      </c>
      <c r="C1144" s="5">
        <v>2</v>
      </c>
      <c r="D1144" s="4">
        <v>3</v>
      </c>
      <c r="E1144" s="3">
        <v>4</v>
      </c>
    </row>
    <row r="1145" spans="1:5" x14ac:dyDescent="0.25">
      <c r="A1145">
        <v>1144</v>
      </c>
      <c r="C1145" s="5">
        <v>2</v>
      </c>
      <c r="D1145" s="4">
        <v>3</v>
      </c>
      <c r="E1145" s="3">
        <v>4</v>
      </c>
    </row>
    <row r="1146" spans="1:5" x14ac:dyDescent="0.25">
      <c r="A1146">
        <v>1145</v>
      </c>
      <c r="C1146" s="5">
        <v>2</v>
      </c>
      <c r="D1146" s="4">
        <v>3</v>
      </c>
      <c r="E1146" s="3">
        <v>4</v>
      </c>
    </row>
    <row r="1147" spans="1:5" x14ac:dyDescent="0.25">
      <c r="A1147">
        <v>1146</v>
      </c>
      <c r="C1147" s="5">
        <v>2</v>
      </c>
      <c r="D1147" s="4">
        <v>3</v>
      </c>
      <c r="E1147" s="3">
        <v>4</v>
      </c>
    </row>
    <row r="1148" spans="1:5" x14ac:dyDescent="0.25">
      <c r="A1148">
        <v>1147</v>
      </c>
      <c r="C1148" s="5">
        <v>2</v>
      </c>
      <c r="D1148" s="4">
        <v>3</v>
      </c>
    </row>
    <row r="1149" spans="1:5" x14ac:dyDescent="0.25">
      <c r="A1149">
        <v>1148</v>
      </c>
      <c r="C1149" s="5">
        <v>2</v>
      </c>
      <c r="D1149" s="4">
        <v>3</v>
      </c>
    </row>
    <row r="1150" spans="1:5" x14ac:dyDescent="0.25">
      <c r="A1150">
        <v>1149</v>
      </c>
      <c r="C1150" s="5">
        <v>2</v>
      </c>
      <c r="D1150" s="4">
        <v>3</v>
      </c>
    </row>
    <row r="1151" spans="1:5" x14ac:dyDescent="0.25">
      <c r="A1151">
        <v>1150</v>
      </c>
      <c r="C1151" s="5">
        <v>2</v>
      </c>
      <c r="D1151" s="4">
        <v>3</v>
      </c>
    </row>
    <row r="1152" spans="1:5" x14ac:dyDescent="0.25">
      <c r="A1152">
        <v>1151</v>
      </c>
      <c r="C1152" s="5">
        <v>2</v>
      </c>
      <c r="D1152" s="4">
        <v>3</v>
      </c>
    </row>
    <row r="1153" spans="1:6" x14ac:dyDescent="0.25">
      <c r="A1153">
        <v>1152</v>
      </c>
      <c r="C1153" s="5">
        <v>2</v>
      </c>
      <c r="D1153" s="4">
        <v>3</v>
      </c>
    </row>
    <row r="1154" spans="1:6" x14ac:dyDescent="0.25">
      <c r="A1154">
        <v>1153</v>
      </c>
      <c r="C1154" s="5">
        <v>2</v>
      </c>
      <c r="D1154" s="4">
        <v>3</v>
      </c>
    </row>
    <row r="1155" spans="1:6" x14ac:dyDescent="0.25">
      <c r="A1155">
        <v>1154</v>
      </c>
      <c r="C1155" s="5">
        <v>2</v>
      </c>
    </row>
    <row r="1156" spans="1:6" x14ac:dyDescent="0.25">
      <c r="A1156">
        <v>1155</v>
      </c>
      <c r="C1156" s="5">
        <v>2</v>
      </c>
    </row>
    <row r="1157" spans="1:6" x14ac:dyDescent="0.25">
      <c r="A1157">
        <v>1156</v>
      </c>
      <c r="B1157" s="2">
        <v>1</v>
      </c>
      <c r="C1157" s="5">
        <v>2</v>
      </c>
    </row>
    <row r="1158" spans="1:6" x14ac:dyDescent="0.25">
      <c r="A1158">
        <v>1157</v>
      </c>
      <c r="B1158" s="2">
        <v>1</v>
      </c>
      <c r="C1158" s="5">
        <v>2</v>
      </c>
    </row>
    <row r="1159" spans="1:6" x14ac:dyDescent="0.25">
      <c r="A1159">
        <v>1158</v>
      </c>
      <c r="B1159" s="2">
        <v>1</v>
      </c>
      <c r="C1159" s="5">
        <v>2</v>
      </c>
    </row>
    <row r="1160" spans="1:6" x14ac:dyDescent="0.25">
      <c r="A1160">
        <v>1159</v>
      </c>
      <c r="B1160" s="2">
        <v>1</v>
      </c>
      <c r="C1160" s="5">
        <v>2</v>
      </c>
    </row>
    <row r="1161" spans="1:6" x14ac:dyDescent="0.25">
      <c r="A1161">
        <v>1160</v>
      </c>
      <c r="B1161" s="2">
        <v>1</v>
      </c>
    </row>
    <row r="1162" spans="1:6" x14ac:dyDescent="0.25">
      <c r="A1162">
        <v>1161</v>
      </c>
      <c r="B1162" s="2">
        <v>1</v>
      </c>
      <c r="F1162" t="s">
        <v>22</v>
      </c>
    </row>
    <row r="1163" spans="1:6" x14ac:dyDescent="0.25">
      <c r="A1163">
        <v>1162</v>
      </c>
    </row>
    <row r="1164" spans="1:6" x14ac:dyDescent="0.25">
      <c r="A1164">
        <v>1163</v>
      </c>
      <c r="F1164" t="s">
        <v>22</v>
      </c>
    </row>
    <row r="1165" spans="1:6" x14ac:dyDescent="0.25">
      <c r="A1165">
        <v>1164</v>
      </c>
      <c r="B1165" s="2">
        <v>1</v>
      </c>
    </row>
    <row r="1166" spans="1:6" x14ac:dyDescent="0.25">
      <c r="A1166">
        <v>1165</v>
      </c>
      <c r="B1166" s="2">
        <v>1</v>
      </c>
      <c r="E1166" s="3">
        <v>4</v>
      </c>
    </row>
    <row r="1167" spans="1:6" x14ac:dyDescent="0.25">
      <c r="A1167">
        <v>1166</v>
      </c>
      <c r="B1167" s="2">
        <v>1</v>
      </c>
      <c r="E1167" s="3">
        <v>4</v>
      </c>
    </row>
    <row r="1168" spans="1:6" x14ac:dyDescent="0.25">
      <c r="A1168">
        <v>1167</v>
      </c>
      <c r="B1168" s="2">
        <v>1</v>
      </c>
      <c r="E1168" s="3">
        <v>4</v>
      </c>
    </row>
    <row r="1169" spans="1:5" x14ac:dyDescent="0.25">
      <c r="A1169">
        <v>1168</v>
      </c>
      <c r="B1169" s="2">
        <v>1</v>
      </c>
      <c r="E1169" s="3">
        <v>4</v>
      </c>
    </row>
    <row r="1170" spans="1:5" x14ac:dyDescent="0.25">
      <c r="A1170">
        <v>1169</v>
      </c>
      <c r="B1170" s="2">
        <v>1</v>
      </c>
      <c r="E1170" s="3">
        <v>4</v>
      </c>
    </row>
    <row r="1171" spans="1:5" x14ac:dyDescent="0.25">
      <c r="A1171">
        <v>1170</v>
      </c>
      <c r="B1171" s="2">
        <v>1</v>
      </c>
      <c r="E1171" s="3">
        <v>4</v>
      </c>
    </row>
    <row r="1172" spans="1:5" x14ac:dyDescent="0.25">
      <c r="A1172">
        <v>1171</v>
      </c>
      <c r="B1172" s="2">
        <v>1</v>
      </c>
      <c r="E1172" s="3">
        <v>4</v>
      </c>
    </row>
    <row r="1173" spans="1:5" x14ac:dyDescent="0.25">
      <c r="A1173">
        <v>1172</v>
      </c>
      <c r="B1173" s="2">
        <v>1</v>
      </c>
      <c r="E1173" s="3">
        <v>4</v>
      </c>
    </row>
    <row r="1174" spans="1:5" x14ac:dyDescent="0.25">
      <c r="A1174">
        <v>1173</v>
      </c>
      <c r="B1174" s="2">
        <v>1</v>
      </c>
      <c r="E1174" s="3">
        <v>4</v>
      </c>
    </row>
    <row r="1175" spans="1:5" x14ac:dyDescent="0.25">
      <c r="A1175">
        <v>1174</v>
      </c>
      <c r="B1175" s="2">
        <v>1</v>
      </c>
      <c r="E1175" s="3">
        <v>4</v>
      </c>
    </row>
    <row r="1176" spans="1:5" x14ac:dyDescent="0.25">
      <c r="A1176">
        <v>1175</v>
      </c>
      <c r="B1176" s="2">
        <v>1</v>
      </c>
      <c r="E1176" s="3">
        <v>4</v>
      </c>
    </row>
    <row r="1177" spans="1:5" x14ac:dyDescent="0.25">
      <c r="A1177">
        <v>1176</v>
      </c>
      <c r="B1177" s="2">
        <v>1</v>
      </c>
      <c r="E1177" s="3">
        <v>4</v>
      </c>
    </row>
    <row r="1178" spans="1:5" x14ac:dyDescent="0.25">
      <c r="A1178">
        <v>1177</v>
      </c>
      <c r="B1178" s="2">
        <v>1</v>
      </c>
      <c r="E1178" s="3">
        <v>4</v>
      </c>
    </row>
    <row r="1179" spans="1:5" x14ac:dyDescent="0.25">
      <c r="A1179">
        <v>1178</v>
      </c>
      <c r="B1179" s="2">
        <v>1</v>
      </c>
      <c r="E1179" s="3">
        <v>4</v>
      </c>
    </row>
    <row r="1180" spans="1:5" x14ac:dyDescent="0.25">
      <c r="A1180">
        <v>1179</v>
      </c>
      <c r="B1180" s="2">
        <v>1</v>
      </c>
      <c r="E1180" s="3">
        <v>4</v>
      </c>
    </row>
    <row r="1181" spans="1:5" x14ac:dyDescent="0.25">
      <c r="A1181">
        <v>1180</v>
      </c>
      <c r="B1181" s="2">
        <v>1</v>
      </c>
      <c r="E1181" s="3">
        <v>4</v>
      </c>
    </row>
    <row r="1182" spans="1:5" x14ac:dyDescent="0.25">
      <c r="A1182">
        <v>1181</v>
      </c>
      <c r="B1182" s="2">
        <v>1</v>
      </c>
      <c r="E1182" s="3">
        <v>4</v>
      </c>
    </row>
    <row r="1183" spans="1:5" x14ac:dyDescent="0.25">
      <c r="A1183">
        <v>1182</v>
      </c>
      <c r="B1183" s="2">
        <v>1</v>
      </c>
      <c r="E1183" s="3">
        <v>4</v>
      </c>
    </row>
    <row r="1184" spans="1:5" x14ac:dyDescent="0.25">
      <c r="A1184">
        <v>1183</v>
      </c>
      <c r="B1184" s="2">
        <v>1</v>
      </c>
      <c r="E1184" s="3">
        <v>4</v>
      </c>
    </row>
    <row r="1185" spans="1:5" x14ac:dyDescent="0.25">
      <c r="A1185">
        <v>1184</v>
      </c>
      <c r="B1185" s="2">
        <v>1</v>
      </c>
      <c r="E1185" s="3">
        <v>4</v>
      </c>
    </row>
    <row r="1186" spans="1:5" x14ac:dyDescent="0.25">
      <c r="A1186">
        <v>1185</v>
      </c>
      <c r="B1186" s="2">
        <v>1</v>
      </c>
      <c r="C1186" s="5">
        <v>2</v>
      </c>
      <c r="E1186" s="3">
        <v>4</v>
      </c>
    </row>
    <row r="1187" spans="1:5" x14ac:dyDescent="0.25">
      <c r="A1187">
        <v>1186</v>
      </c>
      <c r="C1187" s="5">
        <v>2</v>
      </c>
      <c r="E1187" s="3">
        <v>4</v>
      </c>
    </row>
    <row r="1188" spans="1:5" x14ac:dyDescent="0.25">
      <c r="A1188">
        <v>1187</v>
      </c>
      <c r="C1188" s="5">
        <v>2</v>
      </c>
      <c r="D1188" s="4">
        <v>3</v>
      </c>
    </row>
    <row r="1189" spans="1:5" x14ac:dyDescent="0.25">
      <c r="A1189">
        <v>1188</v>
      </c>
      <c r="C1189" s="5">
        <v>2</v>
      </c>
      <c r="D1189" s="4">
        <v>3</v>
      </c>
    </row>
    <row r="1190" spans="1:5" x14ac:dyDescent="0.25">
      <c r="A1190">
        <v>1189</v>
      </c>
      <c r="C1190" s="5">
        <v>2</v>
      </c>
      <c r="D1190" s="4">
        <v>3</v>
      </c>
    </row>
    <row r="1191" spans="1:5" x14ac:dyDescent="0.25">
      <c r="A1191">
        <v>1190</v>
      </c>
      <c r="C1191" s="5">
        <v>2</v>
      </c>
      <c r="D1191" s="4">
        <v>3</v>
      </c>
    </row>
    <row r="1192" spans="1:5" x14ac:dyDescent="0.25">
      <c r="A1192">
        <v>1191</v>
      </c>
      <c r="C1192" s="5">
        <v>2</v>
      </c>
      <c r="D1192" s="4">
        <v>3</v>
      </c>
    </row>
    <row r="1193" spans="1:5" x14ac:dyDescent="0.25">
      <c r="A1193">
        <v>1192</v>
      </c>
      <c r="C1193" s="5">
        <v>2</v>
      </c>
      <c r="D1193" s="4">
        <v>3</v>
      </c>
    </row>
    <row r="1194" spans="1:5" x14ac:dyDescent="0.25">
      <c r="A1194">
        <v>1193</v>
      </c>
      <c r="C1194" s="5">
        <v>2</v>
      </c>
      <c r="D1194" s="4">
        <v>3</v>
      </c>
    </row>
    <row r="1195" spans="1:5" x14ac:dyDescent="0.25">
      <c r="A1195">
        <v>1194</v>
      </c>
      <c r="C1195" s="5">
        <v>2</v>
      </c>
      <c r="D1195" s="4">
        <v>3</v>
      </c>
    </row>
    <row r="1196" spans="1:5" x14ac:dyDescent="0.25">
      <c r="A1196">
        <v>1195</v>
      </c>
      <c r="C1196" s="5">
        <v>2</v>
      </c>
      <c r="D1196" s="4">
        <v>3</v>
      </c>
    </row>
    <row r="1197" spans="1:5" x14ac:dyDescent="0.25">
      <c r="A1197">
        <v>1196</v>
      </c>
      <c r="C1197" s="5">
        <v>2</v>
      </c>
      <c r="D1197" s="4">
        <v>3</v>
      </c>
    </row>
    <row r="1198" spans="1:5" x14ac:dyDescent="0.25">
      <c r="A1198">
        <v>1197</v>
      </c>
      <c r="C1198" s="5">
        <v>2</v>
      </c>
      <c r="D1198" s="4">
        <v>3</v>
      </c>
    </row>
    <row r="1199" spans="1:5" x14ac:dyDescent="0.25">
      <c r="A1199">
        <v>1198</v>
      </c>
      <c r="C1199" s="5">
        <v>2</v>
      </c>
      <c r="D1199" s="4">
        <v>3</v>
      </c>
    </row>
    <row r="1200" spans="1:5" x14ac:dyDescent="0.25">
      <c r="A1200">
        <v>1199</v>
      </c>
      <c r="C1200" s="5">
        <v>2</v>
      </c>
      <c r="D1200" s="4">
        <v>3</v>
      </c>
    </row>
    <row r="1201" spans="1:5" x14ac:dyDescent="0.25">
      <c r="A1201">
        <v>1200</v>
      </c>
      <c r="C1201" s="5">
        <v>2</v>
      </c>
      <c r="D1201" s="4">
        <v>3</v>
      </c>
    </row>
    <row r="1202" spans="1:5" x14ac:dyDescent="0.25">
      <c r="A1202">
        <v>1201</v>
      </c>
      <c r="C1202" s="5">
        <v>2</v>
      </c>
      <c r="D1202" s="4">
        <v>3</v>
      </c>
    </row>
    <row r="1203" spans="1:5" x14ac:dyDescent="0.25">
      <c r="A1203">
        <v>1202</v>
      </c>
      <c r="C1203" s="5">
        <v>2</v>
      </c>
      <c r="D1203" s="4">
        <v>3</v>
      </c>
    </row>
    <row r="1204" spans="1:5" x14ac:dyDescent="0.25">
      <c r="A1204">
        <v>1203</v>
      </c>
      <c r="C1204" s="5">
        <v>2</v>
      </c>
      <c r="D1204" s="4">
        <v>3</v>
      </c>
    </row>
    <row r="1205" spans="1:5" x14ac:dyDescent="0.25">
      <c r="A1205">
        <v>1204</v>
      </c>
      <c r="D1205" s="4">
        <v>3</v>
      </c>
      <c r="E1205" s="3">
        <v>4</v>
      </c>
    </row>
    <row r="1206" spans="1:5" x14ac:dyDescent="0.25">
      <c r="A1206">
        <v>1205</v>
      </c>
      <c r="D1206" s="4">
        <v>3</v>
      </c>
      <c r="E1206" s="3">
        <v>4</v>
      </c>
    </row>
    <row r="1207" spans="1:5" x14ac:dyDescent="0.25">
      <c r="A1207">
        <v>1206</v>
      </c>
      <c r="B1207" s="2">
        <v>1</v>
      </c>
      <c r="D1207" s="4">
        <v>3</v>
      </c>
      <c r="E1207" s="3">
        <v>4</v>
      </c>
    </row>
    <row r="1208" spans="1:5" x14ac:dyDescent="0.25">
      <c r="A1208">
        <v>1207</v>
      </c>
      <c r="B1208" s="2">
        <v>1</v>
      </c>
      <c r="E1208" s="3">
        <v>4</v>
      </c>
    </row>
    <row r="1209" spans="1:5" x14ac:dyDescent="0.25">
      <c r="A1209">
        <v>1208</v>
      </c>
      <c r="B1209" s="2">
        <v>1</v>
      </c>
      <c r="E1209" s="3">
        <v>4</v>
      </c>
    </row>
    <row r="1210" spans="1:5" x14ac:dyDescent="0.25">
      <c r="A1210">
        <v>1209</v>
      </c>
      <c r="B1210" s="2">
        <v>1</v>
      </c>
      <c r="E1210" s="3">
        <v>4</v>
      </c>
    </row>
    <row r="1211" spans="1:5" x14ac:dyDescent="0.25">
      <c r="A1211">
        <v>1210</v>
      </c>
      <c r="B1211" s="2">
        <v>1</v>
      </c>
      <c r="E1211" s="3">
        <v>4</v>
      </c>
    </row>
    <row r="1212" spans="1:5" x14ac:dyDescent="0.25">
      <c r="A1212">
        <v>1211</v>
      </c>
      <c r="B1212" s="2">
        <v>1</v>
      </c>
      <c r="E1212" s="3">
        <v>4</v>
      </c>
    </row>
    <row r="1213" spans="1:5" x14ac:dyDescent="0.25">
      <c r="A1213">
        <v>1212</v>
      </c>
      <c r="B1213" s="2">
        <v>1</v>
      </c>
      <c r="E1213" s="3">
        <v>4</v>
      </c>
    </row>
    <row r="1214" spans="1:5" x14ac:dyDescent="0.25">
      <c r="A1214">
        <v>1213</v>
      </c>
      <c r="B1214" s="2">
        <v>1</v>
      </c>
      <c r="E1214" s="3">
        <v>4</v>
      </c>
    </row>
    <row r="1215" spans="1:5" x14ac:dyDescent="0.25">
      <c r="A1215">
        <v>1214</v>
      </c>
      <c r="B1215" s="2">
        <v>1</v>
      </c>
      <c r="E1215" s="3">
        <v>4</v>
      </c>
    </row>
    <row r="1216" spans="1:5" x14ac:dyDescent="0.25">
      <c r="A1216">
        <v>1215</v>
      </c>
      <c r="B1216" s="2">
        <v>1</v>
      </c>
      <c r="E1216" s="3">
        <v>4</v>
      </c>
    </row>
    <row r="1217" spans="1:5" x14ac:dyDescent="0.25">
      <c r="A1217">
        <v>1216</v>
      </c>
      <c r="B1217" s="2">
        <v>1</v>
      </c>
      <c r="E1217" s="3">
        <v>4</v>
      </c>
    </row>
    <row r="1218" spans="1:5" x14ac:dyDescent="0.25">
      <c r="A1218">
        <v>1217</v>
      </c>
      <c r="B1218" s="2">
        <v>1</v>
      </c>
      <c r="E1218" s="3">
        <v>4</v>
      </c>
    </row>
    <row r="1219" spans="1:5" x14ac:dyDescent="0.25">
      <c r="A1219">
        <v>1218</v>
      </c>
      <c r="B1219" s="2">
        <v>1</v>
      </c>
      <c r="E1219" s="3">
        <v>4</v>
      </c>
    </row>
    <row r="1220" spans="1:5" x14ac:dyDescent="0.25">
      <c r="A1220">
        <v>1219</v>
      </c>
      <c r="B1220" s="2">
        <v>1</v>
      </c>
      <c r="E1220" s="3">
        <v>4</v>
      </c>
    </row>
    <row r="1221" spans="1:5" x14ac:dyDescent="0.25">
      <c r="A1221">
        <v>1220</v>
      </c>
      <c r="B1221" s="2">
        <v>1</v>
      </c>
      <c r="E1221" s="3">
        <v>4</v>
      </c>
    </row>
    <row r="1222" spans="1:5" x14ac:dyDescent="0.25">
      <c r="A1222">
        <v>1221</v>
      </c>
      <c r="B1222" s="2">
        <v>1</v>
      </c>
      <c r="E1222" s="3">
        <v>4</v>
      </c>
    </row>
    <row r="1223" spans="1:5" x14ac:dyDescent="0.25">
      <c r="A1223">
        <v>1222</v>
      </c>
      <c r="B1223" s="2">
        <v>1</v>
      </c>
    </row>
    <row r="1224" spans="1:5" x14ac:dyDescent="0.25">
      <c r="A1224">
        <v>1223</v>
      </c>
    </row>
    <row r="1225" spans="1:5" x14ac:dyDescent="0.25">
      <c r="A1225">
        <v>1224</v>
      </c>
      <c r="D1225" s="4">
        <v>3</v>
      </c>
    </row>
    <row r="1226" spans="1:5" x14ac:dyDescent="0.25">
      <c r="A1226">
        <v>1225</v>
      </c>
      <c r="C1226" s="5">
        <v>2</v>
      </c>
      <c r="D1226" s="4">
        <v>3</v>
      </c>
    </row>
    <row r="1227" spans="1:5" x14ac:dyDescent="0.25">
      <c r="A1227">
        <v>1226</v>
      </c>
      <c r="C1227" s="5">
        <v>2</v>
      </c>
      <c r="D1227" s="4">
        <v>3</v>
      </c>
    </row>
    <row r="1228" spans="1:5" x14ac:dyDescent="0.25">
      <c r="A1228">
        <v>1227</v>
      </c>
      <c r="C1228" s="5">
        <v>2</v>
      </c>
      <c r="D1228" s="4">
        <v>3</v>
      </c>
    </row>
    <row r="1229" spans="1:5" x14ac:dyDescent="0.25">
      <c r="A1229">
        <v>1228</v>
      </c>
      <c r="C1229" s="5">
        <v>2</v>
      </c>
      <c r="D1229" s="4">
        <v>3</v>
      </c>
    </row>
    <row r="1230" spans="1:5" x14ac:dyDescent="0.25">
      <c r="A1230">
        <v>1229</v>
      </c>
      <c r="C1230" s="5">
        <v>2</v>
      </c>
      <c r="D1230" s="4">
        <v>3</v>
      </c>
    </row>
    <row r="1231" spans="1:5" x14ac:dyDescent="0.25">
      <c r="A1231">
        <v>1230</v>
      </c>
      <c r="C1231" s="5">
        <v>2</v>
      </c>
      <c r="D1231" s="4">
        <v>3</v>
      </c>
    </row>
    <row r="1232" spans="1:5" x14ac:dyDescent="0.25">
      <c r="A1232">
        <v>1231</v>
      </c>
      <c r="C1232" s="5">
        <v>2</v>
      </c>
      <c r="D1232" s="4">
        <v>3</v>
      </c>
    </row>
    <row r="1233" spans="1:5" x14ac:dyDescent="0.25">
      <c r="A1233">
        <v>1232</v>
      </c>
      <c r="C1233" s="5">
        <v>2</v>
      </c>
      <c r="D1233" s="4">
        <v>3</v>
      </c>
    </row>
    <row r="1234" spans="1:5" x14ac:dyDescent="0.25">
      <c r="A1234">
        <v>1233</v>
      </c>
      <c r="C1234" s="5">
        <v>2</v>
      </c>
      <c r="D1234" s="4">
        <v>3</v>
      </c>
    </row>
    <row r="1235" spans="1:5" x14ac:dyDescent="0.25">
      <c r="A1235">
        <v>1234</v>
      </c>
      <c r="C1235" s="5">
        <v>2</v>
      </c>
      <c r="D1235" s="4">
        <v>3</v>
      </c>
    </row>
    <row r="1236" spans="1:5" x14ac:dyDescent="0.25">
      <c r="A1236">
        <v>1235</v>
      </c>
      <c r="C1236" s="5">
        <v>2</v>
      </c>
      <c r="D1236" s="4">
        <v>3</v>
      </c>
    </row>
    <row r="1237" spans="1:5" x14ac:dyDescent="0.25">
      <c r="A1237">
        <v>1236</v>
      </c>
      <c r="C1237" s="5">
        <v>2</v>
      </c>
      <c r="D1237" s="4">
        <v>3</v>
      </c>
    </row>
    <row r="1238" spans="1:5" x14ac:dyDescent="0.25">
      <c r="A1238">
        <v>1237</v>
      </c>
      <c r="C1238" s="5">
        <v>2</v>
      </c>
      <c r="D1238" s="4">
        <v>3</v>
      </c>
    </row>
    <row r="1239" spans="1:5" x14ac:dyDescent="0.25">
      <c r="A1239">
        <v>1238</v>
      </c>
      <c r="C1239" s="5">
        <v>2</v>
      </c>
      <c r="D1239" s="4">
        <v>3</v>
      </c>
    </row>
    <row r="1240" spans="1:5" x14ac:dyDescent="0.25">
      <c r="A1240">
        <v>1239</v>
      </c>
    </row>
    <row r="1241" spans="1:5" x14ac:dyDescent="0.25">
      <c r="A1241">
        <v>1240</v>
      </c>
      <c r="B1241" s="2">
        <v>1</v>
      </c>
    </row>
    <row r="1242" spans="1:5" x14ac:dyDescent="0.25">
      <c r="A1242">
        <v>1241</v>
      </c>
      <c r="B1242" s="2">
        <v>1</v>
      </c>
    </row>
    <row r="1243" spans="1:5" x14ac:dyDescent="0.25">
      <c r="A1243">
        <v>1242</v>
      </c>
      <c r="B1243" s="2">
        <v>1</v>
      </c>
    </row>
    <row r="1244" spans="1:5" x14ac:dyDescent="0.25">
      <c r="A1244">
        <v>1243</v>
      </c>
      <c r="B1244" s="2">
        <v>1</v>
      </c>
      <c r="E1244" s="3">
        <v>4</v>
      </c>
    </row>
    <row r="1245" spans="1:5" x14ac:dyDescent="0.25">
      <c r="A1245">
        <v>1244</v>
      </c>
      <c r="B1245" s="2">
        <v>1</v>
      </c>
      <c r="E1245" s="3">
        <v>4</v>
      </c>
    </row>
    <row r="1246" spans="1:5" x14ac:dyDescent="0.25">
      <c r="A1246">
        <v>1245</v>
      </c>
      <c r="B1246" s="2">
        <v>1</v>
      </c>
      <c r="E1246" s="3">
        <v>4</v>
      </c>
    </row>
    <row r="1247" spans="1:5" x14ac:dyDescent="0.25">
      <c r="A1247">
        <v>1246</v>
      </c>
      <c r="B1247" s="2">
        <v>1</v>
      </c>
      <c r="E1247" s="3">
        <v>4</v>
      </c>
    </row>
    <row r="1248" spans="1:5" x14ac:dyDescent="0.25">
      <c r="A1248">
        <v>1247</v>
      </c>
      <c r="B1248" s="2">
        <v>1</v>
      </c>
      <c r="E1248" s="3">
        <v>4</v>
      </c>
    </row>
    <row r="1249" spans="1:5" x14ac:dyDescent="0.25">
      <c r="A1249">
        <v>1248</v>
      </c>
      <c r="B1249" s="2">
        <v>1</v>
      </c>
      <c r="E1249" s="3">
        <v>4</v>
      </c>
    </row>
    <row r="1250" spans="1:5" x14ac:dyDescent="0.25">
      <c r="A1250">
        <v>1249</v>
      </c>
      <c r="B1250" s="2">
        <v>1</v>
      </c>
      <c r="E1250" s="3">
        <v>4</v>
      </c>
    </row>
    <row r="1251" spans="1:5" x14ac:dyDescent="0.25">
      <c r="A1251">
        <v>1250</v>
      </c>
      <c r="B1251" s="2">
        <v>1</v>
      </c>
      <c r="E1251" s="3">
        <v>4</v>
      </c>
    </row>
    <row r="1252" spans="1:5" x14ac:dyDescent="0.25">
      <c r="A1252">
        <v>1251</v>
      </c>
      <c r="B1252" s="2">
        <v>1</v>
      </c>
      <c r="E1252" s="3">
        <v>4</v>
      </c>
    </row>
    <row r="1253" spans="1:5" x14ac:dyDescent="0.25">
      <c r="A1253">
        <v>1252</v>
      </c>
      <c r="B1253" s="2">
        <v>1</v>
      </c>
      <c r="E1253" s="3">
        <v>4</v>
      </c>
    </row>
    <row r="1254" spans="1:5" x14ac:dyDescent="0.25">
      <c r="A1254">
        <v>1253</v>
      </c>
      <c r="E1254" s="3">
        <v>4</v>
      </c>
    </row>
    <row r="1255" spans="1:5" x14ac:dyDescent="0.25">
      <c r="A1255">
        <v>1254</v>
      </c>
      <c r="E1255" s="3">
        <v>4</v>
      </c>
    </row>
    <row r="1256" spans="1:5" x14ac:dyDescent="0.25">
      <c r="A1256">
        <v>1255</v>
      </c>
      <c r="D1256" s="4">
        <v>3</v>
      </c>
    </row>
    <row r="1257" spans="1:5" x14ac:dyDescent="0.25">
      <c r="A1257">
        <v>1256</v>
      </c>
      <c r="D1257" s="4">
        <v>3</v>
      </c>
    </row>
    <row r="1258" spans="1:5" x14ac:dyDescent="0.25">
      <c r="A1258">
        <v>1257</v>
      </c>
      <c r="D1258" s="4">
        <v>3</v>
      </c>
    </row>
    <row r="1259" spans="1:5" x14ac:dyDescent="0.25">
      <c r="A1259">
        <v>1258</v>
      </c>
      <c r="C1259" s="5">
        <v>2</v>
      </c>
      <c r="D1259" s="4">
        <v>3</v>
      </c>
    </row>
    <row r="1260" spans="1:5" x14ac:dyDescent="0.25">
      <c r="A1260">
        <v>1259</v>
      </c>
      <c r="C1260" s="5">
        <v>2</v>
      </c>
      <c r="D1260" s="4">
        <v>3</v>
      </c>
    </row>
    <row r="1261" spans="1:5" x14ac:dyDescent="0.25">
      <c r="A1261">
        <v>1260</v>
      </c>
      <c r="C1261" s="5">
        <v>2</v>
      </c>
      <c r="D1261" s="4">
        <v>3</v>
      </c>
    </row>
    <row r="1262" spans="1:5" x14ac:dyDescent="0.25">
      <c r="A1262">
        <v>1261</v>
      </c>
      <c r="C1262" s="5">
        <v>2</v>
      </c>
      <c r="D1262" s="4">
        <v>3</v>
      </c>
    </row>
    <row r="1263" spans="1:5" x14ac:dyDescent="0.25">
      <c r="A1263">
        <v>1262</v>
      </c>
      <c r="C1263" s="5">
        <v>2</v>
      </c>
      <c r="D1263" s="4">
        <v>3</v>
      </c>
    </row>
    <row r="1264" spans="1:5" x14ac:dyDescent="0.25">
      <c r="A1264">
        <v>1263</v>
      </c>
      <c r="C1264" s="5">
        <v>2</v>
      </c>
      <c r="D1264" s="4">
        <v>3</v>
      </c>
    </row>
    <row r="1265" spans="1:5" x14ac:dyDescent="0.25">
      <c r="A1265">
        <v>1264</v>
      </c>
      <c r="C1265" s="5">
        <v>2</v>
      </c>
      <c r="D1265" s="4">
        <v>3</v>
      </c>
    </row>
    <row r="1266" spans="1:5" x14ac:dyDescent="0.25">
      <c r="A1266">
        <v>1265</v>
      </c>
      <c r="C1266" s="5">
        <v>2</v>
      </c>
      <c r="D1266" s="4">
        <v>3</v>
      </c>
    </row>
    <row r="1267" spans="1:5" x14ac:dyDescent="0.25">
      <c r="A1267">
        <v>1266</v>
      </c>
      <c r="C1267" s="5">
        <v>2</v>
      </c>
      <c r="D1267" s="4">
        <v>3</v>
      </c>
    </row>
    <row r="1268" spans="1:5" x14ac:dyDescent="0.25">
      <c r="A1268">
        <v>1267</v>
      </c>
      <c r="C1268" s="5">
        <v>2</v>
      </c>
    </row>
    <row r="1269" spans="1:5" x14ac:dyDescent="0.25">
      <c r="A1269">
        <v>1268</v>
      </c>
      <c r="C1269" s="5">
        <v>2</v>
      </c>
    </row>
    <row r="1270" spans="1:5" x14ac:dyDescent="0.25">
      <c r="A1270">
        <v>1269</v>
      </c>
      <c r="C1270" s="5">
        <v>2</v>
      </c>
    </row>
    <row r="1271" spans="1:5" x14ac:dyDescent="0.25">
      <c r="A1271">
        <v>1270</v>
      </c>
      <c r="C1271" s="5">
        <v>2</v>
      </c>
    </row>
    <row r="1272" spans="1:5" x14ac:dyDescent="0.25">
      <c r="A1272">
        <v>1271</v>
      </c>
      <c r="B1272" s="2">
        <v>1</v>
      </c>
    </row>
    <row r="1273" spans="1:5" x14ac:dyDescent="0.25">
      <c r="A1273">
        <v>1272</v>
      </c>
      <c r="B1273" s="2">
        <v>1</v>
      </c>
    </row>
    <row r="1274" spans="1:5" x14ac:dyDescent="0.25">
      <c r="A1274">
        <v>1273</v>
      </c>
      <c r="B1274" s="2">
        <v>1</v>
      </c>
    </row>
    <row r="1275" spans="1:5" x14ac:dyDescent="0.25">
      <c r="A1275">
        <v>1274</v>
      </c>
      <c r="B1275" s="2">
        <v>1</v>
      </c>
      <c r="E1275" s="3">
        <v>4</v>
      </c>
    </row>
    <row r="1276" spans="1:5" x14ac:dyDescent="0.25">
      <c r="A1276">
        <v>1275</v>
      </c>
      <c r="B1276" s="2">
        <v>1</v>
      </c>
      <c r="E1276" s="3">
        <v>4</v>
      </c>
    </row>
    <row r="1277" spans="1:5" x14ac:dyDescent="0.25">
      <c r="A1277">
        <v>1276</v>
      </c>
      <c r="B1277" s="2">
        <v>1</v>
      </c>
      <c r="E1277" s="3">
        <v>4</v>
      </c>
    </row>
    <row r="1278" spans="1:5" x14ac:dyDescent="0.25">
      <c r="A1278">
        <v>1277</v>
      </c>
      <c r="B1278" s="2">
        <v>1</v>
      </c>
      <c r="E1278" s="3">
        <v>4</v>
      </c>
    </row>
    <row r="1279" spans="1:5" x14ac:dyDescent="0.25">
      <c r="A1279">
        <v>1278</v>
      </c>
      <c r="B1279" s="2">
        <v>1</v>
      </c>
      <c r="E1279" s="3">
        <v>4</v>
      </c>
    </row>
    <row r="1280" spans="1:5" x14ac:dyDescent="0.25">
      <c r="A1280">
        <v>1279</v>
      </c>
      <c r="B1280" s="2">
        <v>1</v>
      </c>
      <c r="E1280" s="3">
        <v>4</v>
      </c>
    </row>
    <row r="1281" spans="1:5" x14ac:dyDescent="0.25">
      <c r="A1281">
        <v>1280</v>
      </c>
      <c r="B1281" s="2">
        <v>1</v>
      </c>
      <c r="E1281" s="3">
        <v>4</v>
      </c>
    </row>
    <row r="1282" spans="1:5" x14ac:dyDescent="0.25">
      <c r="A1282">
        <v>1281</v>
      </c>
      <c r="B1282" s="2">
        <v>1</v>
      </c>
      <c r="E1282" s="3">
        <v>4</v>
      </c>
    </row>
    <row r="1283" spans="1:5" x14ac:dyDescent="0.25">
      <c r="A1283">
        <v>1282</v>
      </c>
      <c r="E1283" s="3">
        <v>4</v>
      </c>
    </row>
    <row r="1284" spans="1:5" x14ac:dyDescent="0.25">
      <c r="A1284">
        <v>1283</v>
      </c>
      <c r="E1284" s="3">
        <v>4</v>
      </c>
    </row>
    <row r="1285" spans="1:5" x14ac:dyDescent="0.25">
      <c r="A1285">
        <v>1284</v>
      </c>
      <c r="E1285" s="3">
        <v>4</v>
      </c>
    </row>
    <row r="1286" spans="1:5" x14ac:dyDescent="0.25">
      <c r="A1286">
        <v>1285</v>
      </c>
      <c r="D1286" s="4">
        <v>3</v>
      </c>
      <c r="E1286" s="3">
        <v>4</v>
      </c>
    </row>
    <row r="1287" spans="1:5" x14ac:dyDescent="0.25">
      <c r="A1287">
        <v>1286</v>
      </c>
      <c r="D1287" s="4">
        <v>3</v>
      </c>
    </row>
    <row r="1288" spans="1:5" x14ac:dyDescent="0.25">
      <c r="A1288">
        <v>1287</v>
      </c>
      <c r="C1288" s="5">
        <v>2</v>
      </c>
      <c r="D1288" s="4">
        <v>3</v>
      </c>
    </row>
    <row r="1289" spans="1:5" x14ac:dyDescent="0.25">
      <c r="A1289">
        <v>1288</v>
      </c>
      <c r="C1289" s="5">
        <v>2</v>
      </c>
      <c r="D1289" s="4">
        <v>3</v>
      </c>
    </row>
    <row r="1290" spans="1:5" x14ac:dyDescent="0.25">
      <c r="A1290">
        <v>1289</v>
      </c>
      <c r="C1290" s="5">
        <v>2</v>
      </c>
      <c r="D1290" s="4">
        <v>3</v>
      </c>
    </row>
    <row r="1291" spans="1:5" x14ac:dyDescent="0.25">
      <c r="A1291">
        <v>1290</v>
      </c>
      <c r="C1291" s="5">
        <v>2</v>
      </c>
      <c r="D1291" s="4">
        <v>3</v>
      </c>
    </row>
    <row r="1292" spans="1:5" x14ac:dyDescent="0.25">
      <c r="A1292">
        <v>1291</v>
      </c>
      <c r="C1292" s="5">
        <v>2</v>
      </c>
      <c r="D1292" s="4">
        <v>3</v>
      </c>
    </row>
    <row r="1293" spans="1:5" x14ac:dyDescent="0.25">
      <c r="A1293">
        <v>1292</v>
      </c>
      <c r="C1293" s="5">
        <v>2</v>
      </c>
      <c r="D1293" s="4">
        <v>3</v>
      </c>
    </row>
    <row r="1294" spans="1:5" x14ac:dyDescent="0.25">
      <c r="A1294">
        <v>1293</v>
      </c>
      <c r="C1294" s="5">
        <v>2</v>
      </c>
      <c r="D1294" s="4">
        <v>3</v>
      </c>
    </row>
    <row r="1295" spans="1:5" x14ac:dyDescent="0.25">
      <c r="A1295">
        <v>1294</v>
      </c>
      <c r="C1295" s="5">
        <v>2</v>
      </c>
      <c r="D1295" s="4">
        <v>3</v>
      </c>
    </row>
    <row r="1296" spans="1:5" x14ac:dyDescent="0.25">
      <c r="A1296">
        <v>1295</v>
      </c>
      <c r="C1296" s="5">
        <v>2</v>
      </c>
    </row>
    <row r="1297" spans="1:5" x14ac:dyDescent="0.25">
      <c r="A1297">
        <v>1296</v>
      </c>
      <c r="C1297" s="5">
        <v>2</v>
      </c>
    </row>
    <row r="1298" spans="1:5" x14ac:dyDescent="0.25">
      <c r="A1298">
        <v>1297</v>
      </c>
      <c r="B1298" s="2">
        <v>1</v>
      </c>
      <c r="C1298" s="5">
        <v>2</v>
      </c>
    </row>
    <row r="1299" spans="1:5" x14ac:dyDescent="0.25">
      <c r="A1299">
        <v>1298</v>
      </c>
      <c r="B1299" s="2">
        <v>1</v>
      </c>
      <c r="C1299" s="5">
        <v>2</v>
      </c>
    </row>
    <row r="1300" spans="1:5" x14ac:dyDescent="0.25">
      <c r="A1300">
        <v>1299</v>
      </c>
      <c r="B1300" s="2">
        <v>1</v>
      </c>
      <c r="C1300" s="5">
        <v>2</v>
      </c>
    </row>
    <row r="1301" spans="1:5" x14ac:dyDescent="0.25">
      <c r="A1301">
        <v>1300</v>
      </c>
      <c r="B1301" s="2">
        <v>1</v>
      </c>
    </row>
    <row r="1302" spans="1:5" x14ac:dyDescent="0.25">
      <c r="A1302">
        <v>1301</v>
      </c>
      <c r="B1302" s="2">
        <v>1</v>
      </c>
    </row>
    <row r="1303" spans="1:5" x14ac:dyDescent="0.25">
      <c r="A1303">
        <v>1302</v>
      </c>
      <c r="B1303" s="2">
        <v>1</v>
      </c>
    </row>
    <row r="1304" spans="1:5" x14ac:dyDescent="0.25">
      <c r="A1304">
        <v>1303</v>
      </c>
      <c r="B1304" s="2">
        <v>1</v>
      </c>
    </row>
    <row r="1305" spans="1:5" x14ac:dyDescent="0.25">
      <c r="A1305">
        <v>1304</v>
      </c>
      <c r="B1305" s="2">
        <v>1</v>
      </c>
    </row>
    <row r="1306" spans="1:5" x14ac:dyDescent="0.25">
      <c r="A1306">
        <v>1305</v>
      </c>
      <c r="B1306" s="2">
        <v>1</v>
      </c>
      <c r="E1306" s="3">
        <v>4</v>
      </c>
    </row>
    <row r="1307" spans="1:5" x14ac:dyDescent="0.25">
      <c r="A1307">
        <v>1306</v>
      </c>
      <c r="B1307" s="2">
        <v>1</v>
      </c>
      <c r="E1307" s="3">
        <v>4</v>
      </c>
    </row>
    <row r="1308" spans="1:5" x14ac:dyDescent="0.25">
      <c r="A1308">
        <v>1307</v>
      </c>
      <c r="B1308" s="2">
        <v>1</v>
      </c>
      <c r="E1308" s="3">
        <v>4</v>
      </c>
    </row>
    <row r="1309" spans="1:5" x14ac:dyDescent="0.25">
      <c r="A1309">
        <v>1308</v>
      </c>
      <c r="B1309" s="2">
        <v>1</v>
      </c>
      <c r="D1309" s="4">
        <v>3</v>
      </c>
      <c r="E1309" s="3">
        <v>4</v>
      </c>
    </row>
    <row r="1310" spans="1:5" x14ac:dyDescent="0.25">
      <c r="A1310">
        <v>1309</v>
      </c>
      <c r="D1310" s="4">
        <v>3</v>
      </c>
      <c r="E1310" s="3">
        <v>4</v>
      </c>
    </row>
    <row r="1311" spans="1:5" x14ac:dyDescent="0.25">
      <c r="A1311">
        <v>1310</v>
      </c>
      <c r="D1311" s="4">
        <v>3</v>
      </c>
      <c r="E1311" s="3">
        <v>4</v>
      </c>
    </row>
    <row r="1312" spans="1:5" x14ac:dyDescent="0.25">
      <c r="A1312">
        <v>1311</v>
      </c>
      <c r="D1312" s="4">
        <v>3</v>
      </c>
      <c r="E1312" s="3">
        <v>4</v>
      </c>
    </row>
    <row r="1313" spans="1:5" x14ac:dyDescent="0.25">
      <c r="A1313">
        <v>1312</v>
      </c>
      <c r="D1313" s="4">
        <v>3</v>
      </c>
      <c r="E1313" s="3">
        <v>4</v>
      </c>
    </row>
    <row r="1314" spans="1:5" x14ac:dyDescent="0.25">
      <c r="A1314">
        <v>1313</v>
      </c>
      <c r="D1314" s="4">
        <v>3</v>
      </c>
      <c r="E1314" s="3">
        <v>4</v>
      </c>
    </row>
    <row r="1315" spans="1:5" x14ac:dyDescent="0.25">
      <c r="A1315">
        <v>1314</v>
      </c>
      <c r="D1315" s="4">
        <v>3</v>
      </c>
      <c r="E1315" s="3">
        <v>4</v>
      </c>
    </row>
    <row r="1316" spans="1:5" x14ac:dyDescent="0.25">
      <c r="A1316">
        <v>1315</v>
      </c>
      <c r="D1316" s="4">
        <v>3</v>
      </c>
      <c r="E1316" s="3">
        <v>4</v>
      </c>
    </row>
    <row r="1317" spans="1:5" x14ac:dyDescent="0.25">
      <c r="A1317">
        <v>1316</v>
      </c>
      <c r="C1317" s="5">
        <v>2</v>
      </c>
      <c r="D1317" s="4">
        <v>3</v>
      </c>
      <c r="E1317" s="3">
        <v>4</v>
      </c>
    </row>
    <row r="1318" spans="1:5" x14ac:dyDescent="0.25">
      <c r="A1318">
        <v>1317</v>
      </c>
      <c r="C1318" s="5">
        <v>2</v>
      </c>
      <c r="D1318" s="4">
        <v>3</v>
      </c>
    </row>
    <row r="1319" spans="1:5" x14ac:dyDescent="0.25">
      <c r="A1319">
        <v>1318</v>
      </c>
      <c r="C1319" s="5">
        <v>2</v>
      </c>
      <c r="D1319" s="4">
        <v>3</v>
      </c>
    </row>
    <row r="1320" spans="1:5" x14ac:dyDescent="0.25">
      <c r="A1320">
        <v>1319</v>
      </c>
      <c r="C1320" s="5">
        <v>2</v>
      </c>
      <c r="D1320" s="4">
        <v>3</v>
      </c>
    </row>
    <row r="1321" spans="1:5" x14ac:dyDescent="0.25">
      <c r="A1321">
        <v>1320</v>
      </c>
      <c r="C1321" s="5">
        <v>2</v>
      </c>
    </row>
    <row r="1322" spans="1:5" x14ac:dyDescent="0.25">
      <c r="A1322">
        <v>1321</v>
      </c>
      <c r="C1322" s="5">
        <v>2</v>
      </c>
    </row>
    <row r="1323" spans="1:5" x14ac:dyDescent="0.25">
      <c r="A1323">
        <v>1322</v>
      </c>
      <c r="C1323" s="5">
        <v>2</v>
      </c>
    </row>
    <row r="1324" spans="1:5" x14ac:dyDescent="0.25">
      <c r="A1324">
        <v>1323</v>
      </c>
      <c r="C1324" s="5">
        <v>2</v>
      </c>
    </row>
    <row r="1325" spans="1:5" x14ac:dyDescent="0.25">
      <c r="A1325">
        <v>1324</v>
      </c>
      <c r="B1325" s="2">
        <v>1</v>
      </c>
      <c r="C1325" s="5">
        <v>2</v>
      </c>
    </row>
    <row r="1326" spans="1:5" x14ac:dyDescent="0.25">
      <c r="A1326">
        <v>1325</v>
      </c>
      <c r="B1326" s="2">
        <v>1</v>
      </c>
      <c r="C1326" s="5">
        <v>2</v>
      </c>
    </row>
    <row r="1327" spans="1:5" x14ac:dyDescent="0.25">
      <c r="A1327">
        <v>1326</v>
      </c>
      <c r="B1327" s="2">
        <v>1</v>
      </c>
      <c r="C1327" s="5">
        <v>2</v>
      </c>
    </row>
    <row r="1328" spans="1:5" x14ac:dyDescent="0.25">
      <c r="A1328">
        <v>1327</v>
      </c>
      <c r="B1328" s="2">
        <v>1</v>
      </c>
      <c r="C1328" s="5">
        <v>2</v>
      </c>
    </row>
    <row r="1329" spans="1:5" x14ac:dyDescent="0.25">
      <c r="A1329">
        <v>1328</v>
      </c>
      <c r="B1329" s="2">
        <v>1</v>
      </c>
    </row>
    <row r="1330" spans="1:5" x14ac:dyDescent="0.25">
      <c r="A1330">
        <v>1329</v>
      </c>
      <c r="B1330" s="2">
        <v>1</v>
      </c>
    </row>
    <row r="1331" spans="1:5" x14ac:dyDescent="0.25">
      <c r="A1331">
        <v>1330</v>
      </c>
      <c r="B1331" s="2">
        <v>1</v>
      </c>
    </row>
    <row r="1332" spans="1:5" x14ac:dyDescent="0.25">
      <c r="A1332">
        <v>1331</v>
      </c>
      <c r="B1332" s="2">
        <v>1</v>
      </c>
    </row>
    <row r="1333" spans="1:5" x14ac:dyDescent="0.25">
      <c r="A1333">
        <v>1332</v>
      </c>
      <c r="B1333" s="2">
        <v>1</v>
      </c>
      <c r="E1333" s="3">
        <v>4</v>
      </c>
    </row>
    <row r="1334" spans="1:5" x14ac:dyDescent="0.25">
      <c r="A1334">
        <v>1333</v>
      </c>
      <c r="B1334" s="2">
        <v>1</v>
      </c>
      <c r="E1334" s="3">
        <v>4</v>
      </c>
    </row>
    <row r="1335" spans="1:5" x14ac:dyDescent="0.25">
      <c r="A1335">
        <v>1334</v>
      </c>
      <c r="D1335" s="4">
        <v>3</v>
      </c>
      <c r="E1335" s="3">
        <v>4</v>
      </c>
    </row>
    <row r="1336" spans="1:5" x14ac:dyDescent="0.25">
      <c r="A1336">
        <v>1335</v>
      </c>
      <c r="D1336" s="4">
        <v>3</v>
      </c>
      <c r="E1336" s="3">
        <v>4</v>
      </c>
    </row>
    <row r="1337" spans="1:5" x14ac:dyDescent="0.25">
      <c r="A1337">
        <v>1336</v>
      </c>
      <c r="D1337" s="4">
        <v>3</v>
      </c>
      <c r="E1337" s="3">
        <v>4</v>
      </c>
    </row>
    <row r="1338" spans="1:5" x14ac:dyDescent="0.25">
      <c r="A1338">
        <v>1337</v>
      </c>
      <c r="D1338" s="4">
        <v>3</v>
      </c>
      <c r="E1338" s="3">
        <v>4</v>
      </c>
    </row>
    <row r="1339" spans="1:5" x14ac:dyDescent="0.25">
      <c r="A1339">
        <v>1338</v>
      </c>
      <c r="D1339" s="4">
        <v>3</v>
      </c>
      <c r="E1339" s="3">
        <v>4</v>
      </c>
    </row>
    <row r="1340" spans="1:5" x14ac:dyDescent="0.25">
      <c r="A1340">
        <v>1339</v>
      </c>
      <c r="D1340" s="4">
        <v>3</v>
      </c>
      <c r="E1340" s="3">
        <v>4</v>
      </c>
    </row>
    <row r="1341" spans="1:5" x14ac:dyDescent="0.25">
      <c r="A1341">
        <v>1340</v>
      </c>
      <c r="D1341" s="4">
        <v>3</v>
      </c>
      <c r="E1341" s="3">
        <v>4</v>
      </c>
    </row>
    <row r="1342" spans="1:5" x14ac:dyDescent="0.25">
      <c r="A1342">
        <v>1341</v>
      </c>
      <c r="C1342" s="5">
        <v>2</v>
      </c>
      <c r="D1342" s="4">
        <v>3</v>
      </c>
      <c r="E1342" s="3">
        <v>4</v>
      </c>
    </row>
    <row r="1343" spans="1:5" x14ac:dyDescent="0.25">
      <c r="A1343">
        <v>1342</v>
      </c>
      <c r="C1343" s="5">
        <v>2</v>
      </c>
      <c r="D1343" s="4">
        <v>3</v>
      </c>
      <c r="E1343" s="3">
        <v>4</v>
      </c>
    </row>
    <row r="1344" spans="1:5" x14ac:dyDescent="0.25">
      <c r="A1344">
        <v>1343</v>
      </c>
      <c r="C1344" s="5">
        <v>2</v>
      </c>
      <c r="D1344" s="4">
        <v>3</v>
      </c>
    </row>
    <row r="1345" spans="1:5" x14ac:dyDescent="0.25">
      <c r="A1345">
        <v>1344</v>
      </c>
      <c r="C1345" s="5">
        <v>2</v>
      </c>
      <c r="D1345" s="4">
        <v>3</v>
      </c>
    </row>
    <row r="1346" spans="1:5" x14ac:dyDescent="0.25">
      <c r="A1346">
        <v>1345</v>
      </c>
      <c r="C1346" s="5">
        <v>2</v>
      </c>
    </row>
    <row r="1347" spans="1:5" x14ac:dyDescent="0.25">
      <c r="A1347">
        <v>1346</v>
      </c>
      <c r="C1347" s="5">
        <v>2</v>
      </c>
    </row>
    <row r="1348" spans="1:5" x14ac:dyDescent="0.25">
      <c r="A1348">
        <v>1347</v>
      </c>
      <c r="C1348" s="5">
        <v>2</v>
      </c>
    </row>
    <row r="1349" spans="1:5" x14ac:dyDescent="0.25">
      <c r="A1349">
        <v>1348</v>
      </c>
      <c r="C1349" s="5">
        <v>2</v>
      </c>
    </row>
    <row r="1350" spans="1:5" x14ac:dyDescent="0.25">
      <c r="A1350">
        <v>1349</v>
      </c>
      <c r="B1350" s="2">
        <v>1</v>
      </c>
      <c r="C1350" s="5">
        <v>2</v>
      </c>
    </row>
    <row r="1351" spans="1:5" x14ac:dyDescent="0.25">
      <c r="A1351">
        <v>1350</v>
      </c>
      <c r="B1351" s="2">
        <v>1</v>
      </c>
      <c r="C1351" s="5">
        <v>2</v>
      </c>
    </row>
    <row r="1352" spans="1:5" x14ac:dyDescent="0.25">
      <c r="A1352">
        <v>1351</v>
      </c>
      <c r="B1352" s="2">
        <v>1</v>
      </c>
      <c r="C1352" s="5">
        <v>2</v>
      </c>
    </row>
    <row r="1353" spans="1:5" x14ac:dyDescent="0.25">
      <c r="A1353">
        <v>1352</v>
      </c>
      <c r="B1353" s="2">
        <v>1</v>
      </c>
      <c r="C1353" s="5">
        <v>2</v>
      </c>
    </row>
    <row r="1354" spans="1:5" x14ac:dyDescent="0.25">
      <c r="A1354">
        <v>1353</v>
      </c>
      <c r="B1354" s="2">
        <v>1</v>
      </c>
      <c r="C1354" s="5">
        <v>2</v>
      </c>
    </row>
    <row r="1355" spans="1:5" x14ac:dyDescent="0.25">
      <c r="A1355">
        <v>1354</v>
      </c>
      <c r="B1355" s="2">
        <v>1</v>
      </c>
    </row>
    <row r="1356" spans="1:5" x14ac:dyDescent="0.25">
      <c r="A1356">
        <v>1355</v>
      </c>
      <c r="B1356" s="2">
        <v>1</v>
      </c>
    </row>
    <row r="1357" spans="1:5" x14ac:dyDescent="0.25">
      <c r="A1357">
        <v>1356</v>
      </c>
      <c r="B1357" s="2">
        <v>1</v>
      </c>
    </row>
    <row r="1358" spans="1:5" x14ac:dyDescent="0.25">
      <c r="A1358">
        <v>1357</v>
      </c>
      <c r="B1358" s="2">
        <v>1</v>
      </c>
      <c r="E1358" s="3">
        <v>4</v>
      </c>
    </row>
    <row r="1359" spans="1:5" x14ac:dyDescent="0.25">
      <c r="A1359">
        <v>1358</v>
      </c>
      <c r="B1359" s="2">
        <v>1</v>
      </c>
      <c r="E1359" s="3">
        <v>4</v>
      </c>
    </row>
    <row r="1360" spans="1:5" x14ac:dyDescent="0.25">
      <c r="A1360">
        <v>1359</v>
      </c>
      <c r="B1360" s="2">
        <v>1</v>
      </c>
      <c r="E1360" s="3">
        <v>4</v>
      </c>
    </row>
    <row r="1361" spans="1:5" x14ac:dyDescent="0.25">
      <c r="A1361">
        <v>1360</v>
      </c>
      <c r="B1361" s="2">
        <v>1</v>
      </c>
      <c r="D1361" s="4">
        <v>3</v>
      </c>
      <c r="E1361" s="3">
        <v>4</v>
      </c>
    </row>
    <row r="1362" spans="1:5" x14ac:dyDescent="0.25">
      <c r="A1362">
        <v>1361</v>
      </c>
      <c r="D1362" s="4">
        <v>3</v>
      </c>
      <c r="E1362" s="3">
        <v>4</v>
      </c>
    </row>
    <row r="1363" spans="1:5" x14ac:dyDescent="0.25">
      <c r="A1363">
        <v>1362</v>
      </c>
      <c r="D1363" s="4">
        <v>3</v>
      </c>
      <c r="E1363" s="3">
        <v>4</v>
      </c>
    </row>
    <row r="1364" spans="1:5" x14ac:dyDescent="0.25">
      <c r="A1364">
        <v>1363</v>
      </c>
      <c r="D1364" s="4">
        <v>3</v>
      </c>
      <c r="E1364" s="3">
        <v>4</v>
      </c>
    </row>
    <row r="1365" spans="1:5" x14ac:dyDescent="0.25">
      <c r="A1365">
        <v>1364</v>
      </c>
      <c r="D1365" s="4">
        <v>3</v>
      </c>
      <c r="E1365" s="3">
        <v>4</v>
      </c>
    </row>
    <row r="1366" spans="1:5" x14ac:dyDescent="0.25">
      <c r="A1366">
        <v>1365</v>
      </c>
      <c r="D1366" s="4">
        <v>3</v>
      </c>
      <c r="E1366" s="3">
        <v>4</v>
      </c>
    </row>
    <row r="1367" spans="1:5" x14ac:dyDescent="0.25">
      <c r="A1367">
        <v>1366</v>
      </c>
      <c r="D1367" s="4">
        <v>3</v>
      </c>
      <c r="E1367" s="3">
        <v>4</v>
      </c>
    </row>
    <row r="1368" spans="1:5" x14ac:dyDescent="0.25">
      <c r="A1368">
        <v>1367</v>
      </c>
      <c r="D1368" s="4">
        <v>3</v>
      </c>
      <c r="E1368" s="3">
        <v>4</v>
      </c>
    </row>
    <row r="1369" spans="1:5" x14ac:dyDescent="0.25">
      <c r="A1369">
        <v>1368</v>
      </c>
      <c r="C1369" s="5">
        <v>2</v>
      </c>
      <c r="D1369" s="4">
        <v>3</v>
      </c>
      <c r="E1369" s="3">
        <v>4</v>
      </c>
    </row>
    <row r="1370" spans="1:5" x14ac:dyDescent="0.25">
      <c r="A1370">
        <v>1369</v>
      </c>
      <c r="C1370" s="5">
        <v>2</v>
      </c>
      <c r="D1370" s="4">
        <v>3</v>
      </c>
      <c r="E1370" s="3">
        <v>4</v>
      </c>
    </row>
    <row r="1371" spans="1:5" x14ac:dyDescent="0.25">
      <c r="A1371">
        <v>1370</v>
      </c>
      <c r="C1371" s="5">
        <v>2</v>
      </c>
      <c r="D1371" s="4">
        <v>3</v>
      </c>
    </row>
    <row r="1372" spans="1:5" x14ac:dyDescent="0.25">
      <c r="A1372">
        <v>1371</v>
      </c>
      <c r="C1372" s="5">
        <v>2</v>
      </c>
      <c r="D1372" s="4">
        <v>3</v>
      </c>
    </row>
    <row r="1373" spans="1:5" x14ac:dyDescent="0.25">
      <c r="A1373">
        <v>1372</v>
      </c>
      <c r="C1373" s="5">
        <v>2</v>
      </c>
      <c r="D1373" s="4">
        <v>3</v>
      </c>
    </row>
    <row r="1374" spans="1:5" x14ac:dyDescent="0.25">
      <c r="A1374">
        <v>1373</v>
      </c>
      <c r="C1374" s="5">
        <v>2</v>
      </c>
    </row>
    <row r="1375" spans="1:5" x14ac:dyDescent="0.25">
      <c r="A1375">
        <v>1374</v>
      </c>
      <c r="C1375" s="5">
        <v>2</v>
      </c>
    </row>
    <row r="1376" spans="1:5" x14ac:dyDescent="0.25">
      <c r="A1376">
        <v>1375</v>
      </c>
      <c r="C1376" s="5">
        <v>2</v>
      </c>
    </row>
    <row r="1377" spans="1:5" x14ac:dyDescent="0.25">
      <c r="A1377">
        <v>1376</v>
      </c>
      <c r="C1377" s="5">
        <v>2</v>
      </c>
    </row>
    <row r="1378" spans="1:5" x14ac:dyDescent="0.25">
      <c r="A1378">
        <v>1377</v>
      </c>
      <c r="B1378" s="2">
        <v>1</v>
      </c>
      <c r="C1378" s="5">
        <v>2</v>
      </c>
    </row>
    <row r="1379" spans="1:5" x14ac:dyDescent="0.25">
      <c r="A1379">
        <v>1378</v>
      </c>
      <c r="B1379" s="2">
        <v>1</v>
      </c>
      <c r="C1379" s="5">
        <v>2</v>
      </c>
    </row>
    <row r="1380" spans="1:5" x14ac:dyDescent="0.25">
      <c r="A1380">
        <v>1379</v>
      </c>
      <c r="B1380" s="2">
        <v>1</v>
      </c>
      <c r="C1380" s="5">
        <v>2</v>
      </c>
    </row>
    <row r="1381" spans="1:5" x14ac:dyDescent="0.25">
      <c r="A1381">
        <v>1380</v>
      </c>
      <c r="B1381" s="2">
        <v>1</v>
      </c>
      <c r="C1381" s="5">
        <v>2</v>
      </c>
    </row>
    <row r="1382" spans="1:5" x14ac:dyDescent="0.25">
      <c r="A1382">
        <v>1381</v>
      </c>
      <c r="B1382" s="2">
        <v>1</v>
      </c>
    </row>
    <row r="1383" spans="1:5" x14ac:dyDescent="0.25">
      <c r="A1383">
        <v>1382</v>
      </c>
      <c r="B1383" s="2">
        <v>1</v>
      </c>
    </row>
    <row r="1384" spans="1:5" x14ac:dyDescent="0.25">
      <c r="A1384">
        <v>1383</v>
      </c>
      <c r="B1384" s="2">
        <v>1</v>
      </c>
    </row>
    <row r="1385" spans="1:5" x14ac:dyDescent="0.25">
      <c r="A1385">
        <v>1384</v>
      </c>
      <c r="B1385" s="2">
        <v>1</v>
      </c>
    </row>
    <row r="1386" spans="1:5" x14ac:dyDescent="0.25">
      <c r="A1386">
        <v>1385</v>
      </c>
      <c r="B1386" s="2">
        <v>1</v>
      </c>
      <c r="E1386" s="3">
        <v>4</v>
      </c>
    </row>
    <row r="1387" spans="1:5" x14ac:dyDescent="0.25">
      <c r="A1387">
        <v>1386</v>
      </c>
      <c r="B1387" s="2">
        <v>1</v>
      </c>
      <c r="E1387" s="3">
        <v>4</v>
      </c>
    </row>
    <row r="1388" spans="1:5" x14ac:dyDescent="0.25">
      <c r="A1388">
        <v>1387</v>
      </c>
      <c r="B1388" s="2">
        <v>1</v>
      </c>
      <c r="E1388" s="3">
        <v>4</v>
      </c>
    </row>
    <row r="1389" spans="1:5" x14ac:dyDescent="0.25">
      <c r="A1389">
        <v>1388</v>
      </c>
      <c r="D1389" s="4">
        <v>3</v>
      </c>
      <c r="E1389" s="3">
        <v>4</v>
      </c>
    </row>
    <row r="1390" spans="1:5" x14ac:dyDescent="0.25">
      <c r="A1390">
        <v>1389</v>
      </c>
      <c r="D1390" s="4">
        <v>3</v>
      </c>
      <c r="E1390" s="3">
        <v>4</v>
      </c>
    </row>
    <row r="1391" spans="1:5" x14ac:dyDescent="0.25">
      <c r="A1391">
        <v>1390</v>
      </c>
      <c r="D1391" s="4">
        <v>3</v>
      </c>
      <c r="E1391" s="3">
        <v>4</v>
      </c>
    </row>
    <row r="1392" spans="1:5" x14ac:dyDescent="0.25">
      <c r="A1392">
        <v>1391</v>
      </c>
      <c r="D1392" s="4">
        <v>3</v>
      </c>
      <c r="E1392" s="3">
        <v>4</v>
      </c>
    </row>
    <row r="1393" spans="1:5" x14ac:dyDescent="0.25">
      <c r="A1393">
        <v>1392</v>
      </c>
      <c r="D1393" s="4">
        <v>3</v>
      </c>
      <c r="E1393" s="3">
        <v>4</v>
      </c>
    </row>
    <row r="1394" spans="1:5" x14ac:dyDescent="0.25">
      <c r="A1394">
        <v>1393</v>
      </c>
      <c r="D1394" s="4">
        <v>3</v>
      </c>
      <c r="E1394" s="3">
        <v>4</v>
      </c>
    </row>
    <row r="1395" spans="1:5" x14ac:dyDescent="0.25">
      <c r="A1395">
        <v>1394</v>
      </c>
      <c r="D1395" s="4">
        <v>3</v>
      </c>
      <c r="E1395" s="3">
        <v>4</v>
      </c>
    </row>
    <row r="1396" spans="1:5" x14ac:dyDescent="0.25">
      <c r="A1396">
        <v>1395</v>
      </c>
      <c r="C1396" s="5">
        <v>2</v>
      </c>
      <c r="D1396" s="4">
        <v>3</v>
      </c>
      <c r="E1396" s="3">
        <v>4</v>
      </c>
    </row>
    <row r="1397" spans="1:5" x14ac:dyDescent="0.25">
      <c r="A1397">
        <v>1396</v>
      </c>
      <c r="C1397" s="5">
        <v>2</v>
      </c>
      <c r="D1397" s="4">
        <v>3</v>
      </c>
      <c r="E1397" s="3">
        <v>4</v>
      </c>
    </row>
    <row r="1398" spans="1:5" x14ac:dyDescent="0.25">
      <c r="A1398">
        <v>1397</v>
      </c>
      <c r="C1398" s="5">
        <v>2</v>
      </c>
      <c r="D1398" s="4">
        <v>3</v>
      </c>
      <c r="E1398" s="3">
        <v>4</v>
      </c>
    </row>
    <row r="1399" spans="1:5" x14ac:dyDescent="0.25">
      <c r="A1399">
        <v>1398</v>
      </c>
      <c r="C1399" s="5">
        <v>2</v>
      </c>
      <c r="D1399" s="4">
        <v>3</v>
      </c>
    </row>
    <row r="1400" spans="1:5" x14ac:dyDescent="0.25">
      <c r="A1400">
        <v>1399</v>
      </c>
      <c r="C1400" s="5">
        <v>2</v>
      </c>
      <c r="D1400" s="4">
        <v>3</v>
      </c>
    </row>
    <row r="1401" spans="1:5" x14ac:dyDescent="0.25">
      <c r="A1401">
        <v>1400</v>
      </c>
      <c r="C1401" s="5">
        <v>2</v>
      </c>
    </row>
    <row r="1402" spans="1:5" x14ac:dyDescent="0.25">
      <c r="A1402">
        <v>1401</v>
      </c>
      <c r="C1402" s="5">
        <v>2</v>
      </c>
    </row>
    <row r="1403" spans="1:5" x14ac:dyDescent="0.25">
      <c r="A1403">
        <v>1402</v>
      </c>
      <c r="C1403" s="5">
        <v>2</v>
      </c>
    </row>
    <row r="1404" spans="1:5" x14ac:dyDescent="0.25">
      <c r="A1404">
        <v>1403</v>
      </c>
      <c r="C1404" s="5">
        <v>2</v>
      </c>
    </row>
    <row r="1405" spans="1:5" x14ac:dyDescent="0.25">
      <c r="A1405">
        <v>1404</v>
      </c>
      <c r="C1405" s="5">
        <v>2</v>
      </c>
    </row>
    <row r="1406" spans="1:5" x14ac:dyDescent="0.25">
      <c r="A1406">
        <v>1405</v>
      </c>
      <c r="B1406" s="2">
        <v>1</v>
      </c>
      <c r="C1406" s="5">
        <v>2</v>
      </c>
    </row>
    <row r="1407" spans="1:5" x14ac:dyDescent="0.25">
      <c r="A1407">
        <v>1406</v>
      </c>
      <c r="B1407" s="2">
        <v>1</v>
      </c>
      <c r="C1407" s="5">
        <v>2</v>
      </c>
    </row>
    <row r="1408" spans="1:5" x14ac:dyDescent="0.25">
      <c r="A1408">
        <v>1407</v>
      </c>
      <c r="B1408" s="2">
        <v>1</v>
      </c>
      <c r="C1408" s="5">
        <v>2</v>
      </c>
    </row>
    <row r="1409" spans="1:5" x14ac:dyDescent="0.25">
      <c r="A1409">
        <v>1408</v>
      </c>
      <c r="B1409" s="2">
        <v>1</v>
      </c>
    </row>
    <row r="1410" spans="1:5" x14ac:dyDescent="0.25">
      <c r="A1410">
        <v>1409</v>
      </c>
      <c r="B1410" s="2">
        <v>1</v>
      </c>
    </row>
    <row r="1411" spans="1:5" x14ac:dyDescent="0.25">
      <c r="A1411">
        <v>1410</v>
      </c>
      <c r="B1411" s="2">
        <v>1</v>
      </c>
    </row>
    <row r="1412" spans="1:5" x14ac:dyDescent="0.25">
      <c r="A1412">
        <v>1411</v>
      </c>
      <c r="B1412" s="2">
        <v>1</v>
      </c>
    </row>
    <row r="1413" spans="1:5" x14ac:dyDescent="0.25">
      <c r="A1413">
        <v>1412</v>
      </c>
      <c r="B1413" s="2">
        <v>1</v>
      </c>
      <c r="E1413" s="3">
        <v>4</v>
      </c>
    </row>
    <row r="1414" spans="1:5" x14ac:dyDescent="0.25">
      <c r="A1414">
        <v>1413</v>
      </c>
      <c r="B1414" s="2">
        <v>1</v>
      </c>
      <c r="E1414" s="3">
        <v>4</v>
      </c>
    </row>
    <row r="1415" spans="1:5" x14ac:dyDescent="0.25">
      <c r="A1415">
        <v>1414</v>
      </c>
      <c r="B1415" s="2">
        <v>1</v>
      </c>
      <c r="E1415" s="3">
        <v>4</v>
      </c>
    </row>
    <row r="1416" spans="1:5" x14ac:dyDescent="0.25">
      <c r="A1416">
        <v>1415</v>
      </c>
      <c r="B1416" s="2">
        <v>1</v>
      </c>
      <c r="E1416" s="3">
        <v>4</v>
      </c>
    </row>
    <row r="1417" spans="1:5" x14ac:dyDescent="0.25">
      <c r="A1417">
        <v>1416</v>
      </c>
      <c r="B1417" s="2">
        <v>1</v>
      </c>
      <c r="D1417" s="4">
        <v>3</v>
      </c>
      <c r="E1417" s="3">
        <v>4</v>
      </c>
    </row>
    <row r="1418" spans="1:5" x14ac:dyDescent="0.25">
      <c r="A1418">
        <v>1417</v>
      </c>
      <c r="B1418" s="2">
        <v>1</v>
      </c>
      <c r="D1418" s="4">
        <v>3</v>
      </c>
      <c r="E1418" s="3">
        <v>4</v>
      </c>
    </row>
    <row r="1419" spans="1:5" x14ac:dyDescent="0.25">
      <c r="A1419">
        <v>1418</v>
      </c>
      <c r="D1419" s="4">
        <v>3</v>
      </c>
      <c r="E1419" s="3">
        <v>4</v>
      </c>
    </row>
    <row r="1420" spans="1:5" x14ac:dyDescent="0.25">
      <c r="A1420">
        <v>1419</v>
      </c>
      <c r="D1420" s="4">
        <v>3</v>
      </c>
      <c r="E1420" s="3">
        <v>4</v>
      </c>
    </row>
    <row r="1421" spans="1:5" x14ac:dyDescent="0.25">
      <c r="A1421">
        <v>1420</v>
      </c>
      <c r="D1421" s="4">
        <v>3</v>
      </c>
      <c r="E1421" s="3">
        <v>4</v>
      </c>
    </row>
    <row r="1422" spans="1:5" x14ac:dyDescent="0.25">
      <c r="A1422">
        <v>1421</v>
      </c>
      <c r="D1422" s="4">
        <v>3</v>
      </c>
      <c r="E1422" s="3">
        <v>4</v>
      </c>
    </row>
    <row r="1423" spans="1:5" x14ac:dyDescent="0.25">
      <c r="A1423">
        <v>1422</v>
      </c>
      <c r="D1423" s="4">
        <v>3</v>
      </c>
      <c r="E1423" s="3">
        <v>4</v>
      </c>
    </row>
    <row r="1424" spans="1:5" x14ac:dyDescent="0.25">
      <c r="A1424">
        <v>1423</v>
      </c>
      <c r="C1424" s="5">
        <v>2</v>
      </c>
      <c r="D1424" s="4">
        <v>3</v>
      </c>
      <c r="E1424" s="3">
        <v>4</v>
      </c>
    </row>
    <row r="1425" spans="1:5" x14ac:dyDescent="0.25">
      <c r="A1425">
        <v>1424</v>
      </c>
      <c r="C1425" s="5">
        <v>2</v>
      </c>
      <c r="D1425" s="4">
        <v>3</v>
      </c>
      <c r="E1425" s="3">
        <v>4</v>
      </c>
    </row>
    <row r="1426" spans="1:5" x14ac:dyDescent="0.25">
      <c r="A1426">
        <v>1425</v>
      </c>
      <c r="C1426" s="5">
        <v>2</v>
      </c>
      <c r="D1426" s="4">
        <v>3</v>
      </c>
    </row>
    <row r="1427" spans="1:5" x14ac:dyDescent="0.25">
      <c r="A1427">
        <v>1426</v>
      </c>
      <c r="C1427" s="5">
        <v>2</v>
      </c>
      <c r="D1427" s="4">
        <v>3</v>
      </c>
    </row>
    <row r="1428" spans="1:5" x14ac:dyDescent="0.25">
      <c r="A1428">
        <v>1427</v>
      </c>
      <c r="C1428" s="5">
        <v>2</v>
      </c>
      <c r="D1428" s="4">
        <v>3</v>
      </c>
    </row>
    <row r="1429" spans="1:5" x14ac:dyDescent="0.25">
      <c r="A1429">
        <v>1428</v>
      </c>
      <c r="C1429" s="5">
        <v>2</v>
      </c>
      <c r="D1429" s="4">
        <v>3</v>
      </c>
    </row>
    <row r="1430" spans="1:5" x14ac:dyDescent="0.25">
      <c r="A1430">
        <v>1429</v>
      </c>
      <c r="C1430" s="5">
        <v>2</v>
      </c>
      <c r="D1430" s="4">
        <v>3</v>
      </c>
    </row>
    <row r="1431" spans="1:5" x14ac:dyDescent="0.25">
      <c r="A1431">
        <v>1430</v>
      </c>
      <c r="C1431" s="5">
        <v>2</v>
      </c>
      <c r="D1431" s="4">
        <v>3</v>
      </c>
    </row>
    <row r="1432" spans="1:5" x14ac:dyDescent="0.25">
      <c r="A1432">
        <v>1431</v>
      </c>
      <c r="C1432" s="5">
        <v>2</v>
      </c>
    </row>
    <row r="1433" spans="1:5" x14ac:dyDescent="0.25">
      <c r="A1433">
        <v>1432</v>
      </c>
      <c r="C1433" s="5">
        <v>2</v>
      </c>
    </row>
    <row r="1434" spans="1:5" x14ac:dyDescent="0.25">
      <c r="A1434">
        <v>1433</v>
      </c>
      <c r="C1434" s="5">
        <v>2</v>
      </c>
    </row>
    <row r="1435" spans="1:5" x14ac:dyDescent="0.25">
      <c r="A1435">
        <v>1434</v>
      </c>
      <c r="C1435" s="5">
        <v>2</v>
      </c>
    </row>
    <row r="1436" spans="1:5" x14ac:dyDescent="0.25">
      <c r="A1436">
        <v>1435</v>
      </c>
      <c r="B1436" s="2">
        <v>1</v>
      </c>
      <c r="C1436" s="5">
        <v>2</v>
      </c>
    </row>
    <row r="1437" spans="1:5" x14ac:dyDescent="0.25">
      <c r="A1437">
        <v>1436</v>
      </c>
      <c r="B1437" s="2">
        <v>1</v>
      </c>
      <c r="C1437" s="5">
        <v>2</v>
      </c>
    </row>
    <row r="1438" spans="1:5" x14ac:dyDescent="0.25">
      <c r="A1438">
        <v>1437</v>
      </c>
      <c r="B1438" s="2">
        <v>1</v>
      </c>
      <c r="C1438" s="5">
        <v>2</v>
      </c>
    </row>
    <row r="1439" spans="1:5" x14ac:dyDescent="0.25">
      <c r="A1439">
        <v>1438</v>
      </c>
      <c r="B1439" s="2">
        <v>1</v>
      </c>
    </row>
    <row r="1440" spans="1:5" x14ac:dyDescent="0.25">
      <c r="A1440">
        <v>1439</v>
      </c>
      <c r="B1440" s="2">
        <v>1</v>
      </c>
    </row>
    <row r="1441" spans="1:5" x14ac:dyDescent="0.25">
      <c r="A1441">
        <v>1440</v>
      </c>
      <c r="B1441" s="2">
        <v>1</v>
      </c>
      <c r="E1441" s="3">
        <v>4</v>
      </c>
    </row>
    <row r="1442" spans="1:5" x14ac:dyDescent="0.25">
      <c r="A1442">
        <v>1441</v>
      </c>
      <c r="B1442" s="2">
        <v>1</v>
      </c>
      <c r="E1442" s="3">
        <v>4</v>
      </c>
    </row>
    <row r="1443" spans="1:5" x14ac:dyDescent="0.25">
      <c r="A1443">
        <v>1442</v>
      </c>
      <c r="B1443" s="2">
        <v>1</v>
      </c>
      <c r="E1443" s="3">
        <v>4</v>
      </c>
    </row>
    <row r="1444" spans="1:5" x14ac:dyDescent="0.25">
      <c r="A1444">
        <v>1443</v>
      </c>
      <c r="B1444" s="2">
        <v>1</v>
      </c>
      <c r="E1444" s="3">
        <v>4</v>
      </c>
    </row>
    <row r="1445" spans="1:5" x14ac:dyDescent="0.25">
      <c r="A1445">
        <v>1444</v>
      </c>
      <c r="B1445" s="2">
        <v>1</v>
      </c>
      <c r="E1445" s="3">
        <v>4</v>
      </c>
    </row>
    <row r="1446" spans="1:5" x14ac:dyDescent="0.25">
      <c r="A1446">
        <v>1445</v>
      </c>
      <c r="B1446" s="2">
        <v>1</v>
      </c>
      <c r="E1446" s="3">
        <v>4</v>
      </c>
    </row>
    <row r="1447" spans="1:5" x14ac:dyDescent="0.25">
      <c r="A1447">
        <v>1446</v>
      </c>
      <c r="B1447" s="2">
        <v>1</v>
      </c>
      <c r="E1447" s="3">
        <v>4</v>
      </c>
    </row>
    <row r="1448" spans="1:5" x14ac:dyDescent="0.25">
      <c r="A1448">
        <v>1447</v>
      </c>
      <c r="B1448" s="2">
        <v>1</v>
      </c>
      <c r="E1448" s="3">
        <v>4</v>
      </c>
    </row>
    <row r="1449" spans="1:5" x14ac:dyDescent="0.25">
      <c r="A1449">
        <v>1448</v>
      </c>
      <c r="B1449" s="2">
        <v>1</v>
      </c>
      <c r="E1449" s="3">
        <v>4</v>
      </c>
    </row>
    <row r="1450" spans="1:5" x14ac:dyDescent="0.25">
      <c r="A1450">
        <v>1449</v>
      </c>
      <c r="D1450" s="4">
        <v>3</v>
      </c>
      <c r="E1450" s="3">
        <v>4</v>
      </c>
    </row>
    <row r="1451" spans="1:5" x14ac:dyDescent="0.25">
      <c r="A1451">
        <v>1450</v>
      </c>
      <c r="D1451" s="4">
        <v>3</v>
      </c>
      <c r="E1451" s="3">
        <v>4</v>
      </c>
    </row>
    <row r="1452" spans="1:5" x14ac:dyDescent="0.25">
      <c r="A1452">
        <v>1451</v>
      </c>
      <c r="D1452" s="4">
        <v>3</v>
      </c>
      <c r="E1452" s="3">
        <v>4</v>
      </c>
    </row>
    <row r="1453" spans="1:5" x14ac:dyDescent="0.25">
      <c r="A1453">
        <v>1452</v>
      </c>
      <c r="D1453" s="4">
        <v>3</v>
      </c>
      <c r="E1453" s="3">
        <v>4</v>
      </c>
    </row>
    <row r="1454" spans="1:5" x14ac:dyDescent="0.25">
      <c r="A1454">
        <v>1453</v>
      </c>
      <c r="C1454" s="5">
        <v>2</v>
      </c>
      <c r="D1454" s="4">
        <v>3</v>
      </c>
      <c r="E1454" s="3">
        <v>4</v>
      </c>
    </row>
    <row r="1455" spans="1:5" x14ac:dyDescent="0.25">
      <c r="A1455">
        <v>1454</v>
      </c>
      <c r="C1455" s="5">
        <v>2</v>
      </c>
      <c r="D1455" s="4">
        <v>3</v>
      </c>
      <c r="E1455" s="3">
        <v>4</v>
      </c>
    </row>
    <row r="1456" spans="1:5" x14ac:dyDescent="0.25">
      <c r="A1456">
        <v>1455</v>
      </c>
      <c r="C1456" s="5">
        <v>2</v>
      </c>
      <c r="D1456" s="4">
        <v>3</v>
      </c>
    </row>
    <row r="1457" spans="1:5" x14ac:dyDescent="0.25">
      <c r="A1457">
        <v>1456</v>
      </c>
      <c r="C1457" s="5">
        <v>2</v>
      </c>
      <c r="D1457" s="4">
        <v>3</v>
      </c>
    </row>
    <row r="1458" spans="1:5" x14ac:dyDescent="0.25">
      <c r="A1458">
        <v>1457</v>
      </c>
      <c r="C1458" s="5">
        <v>2</v>
      </c>
      <c r="D1458" s="4">
        <v>3</v>
      </c>
    </row>
    <row r="1459" spans="1:5" x14ac:dyDescent="0.25">
      <c r="A1459">
        <v>1458</v>
      </c>
      <c r="C1459" s="5">
        <v>2</v>
      </c>
      <c r="D1459" s="4">
        <v>3</v>
      </c>
    </row>
    <row r="1460" spans="1:5" x14ac:dyDescent="0.25">
      <c r="A1460">
        <v>1459</v>
      </c>
      <c r="C1460" s="5">
        <v>2</v>
      </c>
      <c r="D1460" s="4">
        <v>3</v>
      </c>
    </row>
    <row r="1461" spans="1:5" x14ac:dyDescent="0.25">
      <c r="A1461">
        <v>1460</v>
      </c>
      <c r="C1461" s="5">
        <v>2</v>
      </c>
      <c r="D1461" s="4">
        <v>3</v>
      </c>
    </row>
    <row r="1462" spans="1:5" x14ac:dyDescent="0.25">
      <c r="A1462">
        <v>1461</v>
      </c>
      <c r="C1462" s="5">
        <v>2</v>
      </c>
      <c r="D1462" s="4">
        <v>3</v>
      </c>
    </row>
    <row r="1463" spans="1:5" x14ac:dyDescent="0.25">
      <c r="A1463">
        <v>1462</v>
      </c>
      <c r="C1463" s="5">
        <v>2</v>
      </c>
      <c r="D1463" s="4">
        <v>3</v>
      </c>
    </row>
    <row r="1464" spans="1:5" x14ac:dyDescent="0.25">
      <c r="A1464">
        <v>1463</v>
      </c>
      <c r="C1464" s="5">
        <v>2</v>
      </c>
      <c r="D1464" s="4">
        <v>3</v>
      </c>
    </row>
    <row r="1465" spans="1:5" x14ac:dyDescent="0.25">
      <c r="A1465">
        <v>1464</v>
      </c>
      <c r="C1465" s="5">
        <v>2</v>
      </c>
      <c r="D1465" s="4">
        <v>3</v>
      </c>
    </row>
    <row r="1466" spans="1:5" x14ac:dyDescent="0.25">
      <c r="A1466">
        <v>1465</v>
      </c>
      <c r="C1466" s="5">
        <v>2</v>
      </c>
    </row>
    <row r="1467" spans="1:5" x14ac:dyDescent="0.25">
      <c r="A1467">
        <v>1466</v>
      </c>
      <c r="B1467" s="2">
        <v>1</v>
      </c>
      <c r="C1467" s="5">
        <v>2</v>
      </c>
    </row>
    <row r="1468" spans="1:5" x14ac:dyDescent="0.25">
      <c r="A1468">
        <v>1467</v>
      </c>
      <c r="B1468" s="2">
        <v>1</v>
      </c>
      <c r="C1468" s="5">
        <v>2</v>
      </c>
    </row>
    <row r="1469" spans="1:5" x14ac:dyDescent="0.25">
      <c r="A1469">
        <v>1468</v>
      </c>
      <c r="B1469" s="2">
        <v>1</v>
      </c>
      <c r="C1469" s="5">
        <v>2</v>
      </c>
    </row>
    <row r="1470" spans="1:5" x14ac:dyDescent="0.25">
      <c r="A1470">
        <v>1469</v>
      </c>
      <c r="B1470" s="2">
        <v>1</v>
      </c>
    </row>
    <row r="1471" spans="1:5" x14ac:dyDescent="0.25">
      <c r="A1471">
        <v>1470</v>
      </c>
      <c r="B1471" s="2">
        <v>1</v>
      </c>
    </row>
    <row r="1472" spans="1:5" x14ac:dyDescent="0.25">
      <c r="A1472">
        <v>1471</v>
      </c>
      <c r="B1472" s="2">
        <v>1</v>
      </c>
      <c r="E1472" s="3">
        <v>4</v>
      </c>
    </row>
    <row r="1473" spans="1:5" x14ac:dyDescent="0.25">
      <c r="A1473">
        <v>1472</v>
      </c>
      <c r="B1473" s="2">
        <v>1</v>
      </c>
      <c r="E1473" s="3">
        <v>4</v>
      </c>
    </row>
    <row r="1474" spans="1:5" x14ac:dyDescent="0.25">
      <c r="A1474">
        <v>1473</v>
      </c>
      <c r="B1474" s="2">
        <v>1</v>
      </c>
      <c r="E1474" s="3">
        <v>4</v>
      </c>
    </row>
    <row r="1475" spans="1:5" x14ac:dyDescent="0.25">
      <c r="A1475">
        <v>1474</v>
      </c>
      <c r="B1475" s="2">
        <v>1</v>
      </c>
      <c r="E1475" s="3">
        <v>4</v>
      </c>
    </row>
    <row r="1476" spans="1:5" x14ac:dyDescent="0.25">
      <c r="A1476">
        <v>1475</v>
      </c>
      <c r="B1476" s="2">
        <v>1</v>
      </c>
      <c r="E1476" s="3">
        <v>4</v>
      </c>
    </row>
    <row r="1477" spans="1:5" x14ac:dyDescent="0.25">
      <c r="A1477">
        <v>1476</v>
      </c>
      <c r="B1477" s="2">
        <v>1</v>
      </c>
      <c r="E1477" s="3">
        <v>4</v>
      </c>
    </row>
    <row r="1478" spans="1:5" x14ac:dyDescent="0.25">
      <c r="A1478">
        <v>1477</v>
      </c>
      <c r="B1478" s="2">
        <v>1</v>
      </c>
      <c r="E1478" s="3">
        <v>4</v>
      </c>
    </row>
    <row r="1479" spans="1:5" x14ac:dyDescent="0.25">
      <c r="A1479">
        <v>1478</v>
      </c>
      <c r="B1479" s="2">
        <v>1</v>
      </c>
      <c r="E1479" s="3">
        <v>4</v>
      </c>
    </row>
    <row r="1480" spans="1:5" x14ac:dyDescent="0.25">
      <c r="A1480">
        <v>1479</v>
      </c>
      <c r="B1480" s="2">
        <v>1</v>
      </c>
      <c r="E1480" s="3">
        <v>4</v>
      </c>
    </row>
    <row r="1481" spans="1:5" x14ac:dyDescent="0.25">
      <c r="A1481">
        <v>1480</v>
      </c>
      <c r="B1481" s="2">
        <v>1</v>
      </c>
      <c r="E1481" s="3">
        <v>4</v>
      </c>
    </row>
    <row r="1482" spans="1:5" x14ac:dyDescent="0.25">
      <c r="A1482">
        <v>1481</v>
      </c>
      <c r="E1482" s="3">
        <v>4</v>
      </c>
    </row>
    <row r="1483" spans="1:5" x14ac:dyDescent="0.25">
      <c r="A1483">
        <v>1482</v>
      </c>
      <c r="D1483" s="4">
        <v>3</v>
      </c>
      <c r="E1483" s="3">
        <v>4</v>
      </c>
    </row>
    <row r="1484" spans="1:5" x14ac:dyDescent="0.25">
      <c r="A1484">
        <v>1483</v>
      </c>
      <c r="D1484" s="4">
        <v>3</v>
      </c>
      <c r="E1484" s="3">
        <v>4</v>
      </c>
    </row>
    <row r="1485" spans="1:5" x14ac:dyDescent="0.25">
      <c r="A1485">
        <v>1484</v>
      </c>
      <c r="C1485" s="5">
        <v>2</v>
      </c>
      <c r="D1485" s="4">
        <v>3</v>
      </c>
      <c r="E1485" s="3">
        <v>4</v>
      </c>
    </row>
    <row r="1486" spans="1:5" x14ac:dyDescent="0.25">
      <c r="A1486">
        <v>1485</v>
      </c>
      <c r="C1486" s="5">
        <v>2</v>
      </c>
      <c r="D1486" s="4">
        <v>3</v>
      </c>
      <c r="E1486" s="3">
        <v>4</v>
      </c>
    </row>
    <row r="1487" spans="1:5" x14ac:dyDescent="0.25">
      <c r="A1487">
        <v>1486</v>
      </c>
      <c r="C1487" s="5">
        <v>2</v>
      </c>
      <c r="D1487" s="4">
        <v>3</v>
      </c>
      <c r="E1487" s="3">
        <v>4</v>
      </c>
    </row>
    <row r="1488" spans="1:5" x14ac:dyDescent="0.25">
      <c r="A1488">
        <v>1487</v>
      </c>
      <c r="C1488" s="5">
        <v>2</v>
      </c>
      <c r="D1488" s="4">
        <v>3</v>
      </c>
      <c r="E1488" s="3">
        <v>4</v>
      </c>
    </row>
    <row r="1489" spans="1:4" x14ac:dyDescent="0.25">
      <c r="A1489">
        <v>1488</v>
      </c>
      <c r="C1489" s="5">
        <v>2</v>
      </c>
      <c r="D1489" s="4">
        <v>3</v>
      </c>
    </row>
    <row r="1490" spans="1:4" x14ac:dyDescent="0.25">
      <c r="A1490">
        <v>1489</v>
      </c>
      <c r="C1490" s="5">
        <v>2</v>
      </c>
      <c r="D1490" s="4">
        <v>3</v>
      </c>
    </row>
    <row r="1491" spans="1:4" x14ac:dyDescent="0.25">
      <c r="A1491">
        <v>1490</v>
      </c>
      <c r="C1491" s="5">
        <v>2</v>
      </c>
      <c r="D1491" s="4">
        <v>3</v>
      </c>
    </row>
    <row r="1492" spans="1:4" x14ac:dyDescent="0.25">
      <c r="A1492">
        <v>1491</v>
      </c>
      <c r="C1492" s="5">
        <v>2</v>
      </c>
      <c r="D1492" s="4">
        <v>3</v>
      </c>
    </row>
    <row r="1493" spans="1:4" x14ac:dyDescent="0.25">
      <c r="A1493">
        <v>1492</v>
      </c>
      <c r="C1493" s="5">
        <v>2</v>
      </c>
      <c r="D1493" s="4">
        <v>3</v>
      </c>
    </row>
    <row r="1494" spans="1:4" x14ac:dyDescent="0.25">
      <c r="A1494">
        <v>1493</v>
      </c>
      <c r="C1494" s="5">
        <v>2</v>
      </c>
      <c r="D1494" s="4">
        <v>3</v>
      </c>
    </row>
    <row r="1495" spans="1:4" x14ac:dyDescent="0.25">
      <c r="A1495">
        <v>1494</v>
      </c>
      <c r="C1495" s="5">
        <v>2</v>
      </c>
      <c r="D1495" s="4">
        <v>3</v>
      </c>
    </row>
    <row r="1496" spans="1:4" x14ac:dyDescent="0.25">
      <c r="A1496">
        <v>1495</v>
      </c>
      <c r="C1496" s="5">
        <v>2</v>
      </c>
      <c r="D1496" s="4">
        <v>3</v>
      </c>
    </row>
    <row r="1497" spans="1:4" x14ac:dyDescent="0.25">
      <c r="A1497">
        <v>1496</v>
      </c>
      <c r="C1497" s="5">
        <v>2</v>
      </c>
      <c r="D1497" s="4">
        <v>3</v>
      </c>
    </row>
    <row r="1498" spans="1:4" x14ac:dyDescent="0.25">
      <c r="A1498">
        <v>1497</v>
      </c>
      <c r="B1498" s="2">
        <v>1</v>
      </c>
      <c r="C1498" s="5">
        <v>2</v>
      </c>
      <c r="D1498" s="4">
        <v>3</v>
      </c>
    </row>
    <row r="1499" spans="1:4" x14ac:dyDescent="0.25">
      <c r="A1499">
        <v>1498</v>
      </c>
      <c r="B1499" s="2">
        <v>1</v>
      </c>
      <c r="C1499" s="5">
        <v>2</v>
      </c>
      <c r="D1499" s="4">
        <v>3</v>
      </c>
    </row>
    <row r="1500" spans="1:4" x14ac:dyDescent="0.25">
      <c r="A1500">
        <v>1499</v>
      </c>
      <c r="B1500" s="2">
        <v>1</v>
      </c>
      <c r="C1500" s="5">
        <v>2</v>
      </c>
      <c r="D1500" s="4">
        <v>3</v>
      </c>
    </row>
    <row r="1501" spans="1:4" x14ac:dyDescent="0.25">
      <c r="A1501">
        <v>1500</v>
      </c>
      <c r="B1501" s="2">
        <v>1</v>
      </c>
      <c r="C1501" s="5">
        <v>2</v>
      </c>
    </row>
    <row r="1502" spans="1:4" x14ac:dyDescent="0.25">
      <c r="A1502">
        <v>1501</v>
      </c>
      <c r="B1502" s="2">
        <v>1</v>
      </c>
      <c r="C1502" s="5">
        <v>2</v>
      </c>
    </row>
    <row r="1503" spans="1:4" x14ac:dyDescent="0.25">
      <c r="A1503">
        <v>1502</v>
      </c>
      <c r="B1503" s="2">
        <v>1</v>
      </c>
      <c r="C1503" s="5">
        <v>2</v>
      </c>
    </row>
    <row r="1504" spans="1:4" x14ac:dyDescent="0.25">
      <c r="A1504">
        <v>1503</v>
      </c>
      <c r="B1504" s="2">
        <v>1</v>
      </c>
    </row>
    <row r="1505" spans="1:6" x14ac:dyDescent="0.25">
      <c r="A1505">
        <v>1504</v>
      </c>
      <c r="B1505" s="2">
        <v>1</v>
      </c>
      <c r="E1505" s="3">
        <v>4</v>
      </c>
    </row>
    <row r="1506" spans="1:6" x14ac:dyDescent="0.25">
      <c r="A1506">
        <v>1505</v>
      </c>
      <c r="B1506" s="2">
        <v>1</v>
      </c>
      <c r="E1506" s="3">
        <v>4</v>
      </c>
      <c r="F1506" t="s">
        <v>22</v>
      </c>
    </row>
    <row r="1507" spans="1:6" x14ac:dyDescent="0.25">
      <c r="A1507">
        <v>1506</v>
      </c>
    </row>
    <row r="1508" spans="1:6" x14ac:dyDescent="0.25">
      <c r="A1508">
        <v>1507</v>
      </c>
      <c r="F1508" t="s">
        <v>22</v>
      </c>
    </row>
    <row r="1509" spans="1:6" x14ac:dyDescent="0.25">
      <c r="A1509">
        <v>1508</v>
      </c>
    </row>
    <row r="1510" spans="1:6" x14ac:dyDescent="0.25">
      <c r="A1510">
        <v>1509</v>
      </c>
      <c r="D1510" s="4">
        <v>3</v>
      </c>
    </row>
    <row r="1511" spans="1:6" x14ac:dyDescent="0.25">
      <c r="A1511">
        <v>1510</v>
      </c>
      <c r="D1511" s="4">
        <v>3</v>
      </c>
    </row>
    <row r="1512" spans="1:6" x14ac:dyDescent="0.25">
      <c r="A1512">
        <v>1511</v>
      </c>
      <c r="C1512" s="5">
        <v>2</v>
      </c>
      <c r="D1512" s="4">
        <v>3</v>
      </c>
    </row>
    <row r="1513" spans="1:6" x14ac:dyDescent="0.25">
      <c r="A1513">
        <v>1512</v>
      </c>
      <c r="C1513" s="5">
        <v>2</v>
      </c>
      <c r="D1513" s="4">
        <v>3</v>
      </c>
    </row>
    <row r="1514" spans="1:6" x14ac:dyDescent="0.25">
      <c r="A1514">
        <v>1513</v>
      </c>
      <c r="C1514" s="5">
        <v>2</v>
      </c>
      <c r="D1514" s="4">
        <v>3</v>
      </c>
    </row>
    <row r="1515" spans="1:6" x14ac:dyDescent="0.25">
      <c r="A1515">
        <v>1514</v>
      </c>
      <c r="C1515" s="5">
        <v>2</v>
      </c>
      <c r="D1515" s="4">
        <v>3</v>
      </c>
    </row>
    <row r="1516" spans="1:6" x14ac:dyDescent="0.25">
      <c r="A1516">
        <v>1515</v>
      </c>
      <c r="C1516" s="5">
        <v>2</v>
      </c>
      <c r="D1516" s="4">
        <v>3</v>
      </c>
    </row>
    <row r="1517" spans="1:6" x14ac:dyDescent="0.25">
      <c r="A1517">
        <v>1516</v>
      </c>
      <c r="C1517" s="5">
        <v>2</v>
      </c>
      <c r="D1517" s="4">
        <v>3</v>
      </c>
    </row>
    <row r="1518" spans="1:6" x14ac:dyDescent="0.25">
      <c r="A1518">
        <v>1517</v>
      </c>
      <c r="C1518" s="5">
        <v>2</v>
      </c>
      <c r="D1518" s="4">
        <v>3</v>
      </c>
    </row>
    <row r="1519" spans="1:6" x14ac:dyDescent="0.25">
      <c r="A1519">
        <v>1518</v>
      </c>
      <c r="C1519" s="5">
        <v>2</v>
      </c>
      <c r="D1519" s="4">
        <v>3</v>
      </c>
    </row>
    <row r="1520" spans="1:6" x14ac:dyDescent="0.25">
      <c r="A1520">
        <v>1519</v>
      </c>
      <c r="C1520" s="5">
        <v>2</v>
      </c>
      <c r="D1520" s="4">
        <v>3</v>
      </c>
    </row>
    <row r="1521" spans="1:5" x14ac:dyDescent="0.25">
      <c r="A1521">
        <v>1520</v>
      </c>
      <c r="C1521" s="5">
        <v>2</v>
      </c>
      <c r="D1521" s="4">
        <v>3</v>
      </c>
    </row>
    <row r="1522" spans="1:5" x14ac:dyDescent="0.25">
      <c r="A1522">
        <v>1521</v>
      </c>
      <c r="C1522" s="5">
        <v>2</v>
      </c>
      <c r="D1522" s="4">
        <v>3</v>
      </c>
    </row>
    <row r="1523" spans="1:5" x14ac:dyDescent="0.25">
      <c r="A1523">
        <v>1522</v>
      </c>
      <c r="C1523" s="5">
        <v>2</v>
      </c>
      <c r="D1523" s="4">
        <v>3</v>
      </c>
    </row>
    <row r="1524" spans="1:5" x14ac:dyDescent="0.25">
      <c r="A1524">
        <v>1523</v>
      </c>
      <c r="C1524" s="5">
        <v>2</v>
      </c>
      <c r="D1524" s="4">
        <v>3</v>
      </c>
    </row>
    <row r="1525" spans="1:5" x14ac:dyDescent="0.25">
      <c r="A1525">
        <v>1524</v>
      </c>
      <c r="C1525" s="5">
        <v>2</v>
      </c>
      <c r="D1525" s="4">
        <v>3</v>
      </c>
    </row>
    <row r="1526" spans="1:5" x14ac:dyDescent="0.25">
      <c r="A1526">
        <v>1525</v>
      </c>
      <c r="C1526" s="5">
        <v>2</v>
      </c>
      <c r="D1526" s="4">
        <v>3</v>
      </c>
    </row>
    <row r="1527" spans="1:5" x14ac:dyDescent="0.25">
      <c r="A1527">
        <v>1526</v>
      </c>
      <c r="C1527" s="5">
        <v>2</v>
      </c>
    </row>
    <row r="1528" spans="1:5" x14ac:dyDescent="0.25">
      <c r="A1528">
        <v>1527</v>
      </c>
      <c r="C1528" s="5">
        <v>2</v>
      </c>
    </row>
    <row r="1529" spans="1:5" x14ac:dyDescent="0.25">
      <c r="A1529">
        <v>1528</v>
      </c>
      <c r="B1529" s="2">
        <v>1</v>
      </c>
    </row>
    <row r="1530" spans="1:5" x14ac:dyDescent="0.25">
      <c r="A1530">
        <v>1529</v>
      </c>
      <c r="B1530" s="2">
        <v>1</v>
      </c>
      <c r="E1530" s="3">
        <v>4</v>
      </c>
    </row>
    <row r="1531" spans="1:5" x14ac:dyDescent="0.25">
      <c r="A1531">
        <v>1530</v>
      </c>
      <c r="B1531" s="2">
        <v>1</v>
      </c>
      <c r="E1531" s="3">
        <v>4</v>
      </c>
    </row>
    <row r="1532" spans="1:5" x14ac:dyDescent="0.25">
      <c r="A1532">
        <v>1531</v>
      </c>
      <c r="B1532" s="2">
        <v>1</v>
      </c>
      <c r="E1532" s="3">
        <v>4</v>
      </c>
    </row>
    <row r="1533" spans="1:5" x14ac:dyDescent="0.25">
      <c r="A1533">
        <v>1532</v>
      </c>
      <c r="B1533" s="2">
        <v>1</v>
      </c>
      <c r="E1533" s="3">
        <v>4</v>
      </c>
    </row>
    <row r="1534" spans="1:5" x14ac:dyDescent="0.25">
      <c r="A1534">
        <v>1533</v>
      </c>
      <c r="B1534" s="2">
        <v>1</v>
      </c>
      <c r="E1534" s="3">
        <v>4</v>
      </c>
    </row>
    <row r="1535" spans="1:5" x14ac:dyDescent="0.25">
      <c r="A1535">
        <v>1534</v>
      </c>
      <c r="B1535" s="2">
        <v>1</v>
      </c>
      <c r="E1535" s="3">
        <v>4</v>
      </c>
    </row>
    <row r="1536" spans="1:5" x14ac:dyDescent="0.25">
      <c r="A1536">
        <v>1535</v>
      </c>
      <c r="B1536" s="2">
        <v>1</v>
      </c>
      <c r="E1536" s="3">
        <v>4</v>
      </c>
    </row>
    <row r="1537" spans="1:5" x14ac:dyDescent="0.25">
      <c r="A1537">
        <v>1536</v>
      </c>
      <c r="B1537" s="2">
        <v>1</v>
      </c>
      <c r="E1537" s="3">
        <v>4</v>
      </c>
    </row>
    <row r="1538" spans="1:5" x14ac:dyDescent="0.25">
      <c r="A1538">
        <v>1537</v>
      </c>
      <c r="B1538" s="2">
        <v>1</v>
      </c>
      <c r="E1538" s="3">
        <v>4</v>
      </c>
    </row>
    <row r="1539" spans="1:5" x14ac:dyDescent="0.25">
      <c r="A1539">
        <v>1538</v>
      </c>
      <c r="B1539" s="2">
        <v>1</v>
      </c>
      <c r="E1539" s="3">
        <v>4</v>
      </c>
    </row>
    <row r="1540" spans="1:5" x14ac:dyDescent="0.25">
      <c r="A1540">
        <v>1539</v>
      </c>
      <c r="B1540" s="2">
        <v>1</v>
      </c>
      <c r="E1540" s="3">
        <v>4</v>
      </c>
    </row>
    <row r="1541" spans="1:5" x14ac:dyDescent="0.25">
      <c r="A1541">
        <v>1540</v>
      </c>
      <c r="B1541" s="2">
        <v>1</v>
      </c>
      <c r="E1541" s="3">
        <v>4</v>
      </c>
    </row>
    <row r="1542" spans="1:5" x14ac:dyDescent="0.25">
      <c r="A1542">
        <v>1541</v>
      </c>
      <c r="E1542" s="3">
        <v>4</v>
      </c>
    </row>
    <row r="1543" spans="1:5" x14ac:dyDescent="0.25">
      <c r="A1543">
        <v>1542</v>
      </c>
      <c r="E1543" s="3">
        <v>4</v>
      </c>
    </row>
    <row r="1544" spans="1:5" x14ac:dyDescent="0.25">
      <c r="A1544">
        <v>1543</v>
      </c>
      <c r="E1544" s="3">
        <v>4</v>
      </c>
    </row>
    <row r="1545" spans="1:5" x14ac:dyDescent="0.25">
      <c r="A1545">
        <v>1544</v>
      </c>
      <c r="D1545" s="4">
        <v>3</v>
      </c>
    </row>
    <row r="1546" spans="1:5" x14ac:dyDescent="0.25">
      <c r="A1546">
        <v>1545</v>
      </c>
      <c r="C1546" s="5">
        <v>2</v>
      </c>
      <c r="D1546" s="4">
        <v>3</v>
      </c>
    </row>
    <row r="1547" spans="1:5" x14ac:dyDescent="0.25">
      <c r="A1547">
        <v>1546</v>
      </c>
      <c r="C1547" s="5">
        <v>2</v>
      </c>
      <c r="D1547" s="4">
        <v>3</v>
      </c>
    </row>
    <row r="1548" spans="1:5" x14ac:dyDescent="0.25">
      <c r="A1548">
        <v>1547</v>
      </c>
      <c r="C1548" s="5">
        <v>2</v>
      </c>
      <c r="D1548" s="4">
        <v>3</v>
      </c>
    </row>
    <row r="1549" spans="1:5" x14ac:dyDescent="0.25">
      <c r="A1549">
        <v>1548</v>
      </c>
      <c r="C1549" s="5">
        <v>2</v>
      </c>
      <c r="D1549" s="4">
        <v>3</v>
      </c>
    </row>
    <row r="1550" spans="1:5" x14ac:dyDescent="0.25">
      <c r="A1550">
        <v>1549</v>
      </c>
      <c r="C1550" s="5">
        <v>2</v>
      </c>
      <c r="D1550" s="4">
        <v>3</v>
      </c>
    </row>
    <row r="1551" spans="1:5" x14ac:dyDescent="0.25">
      <c r="A1551">
        <v>1550</v>
      </c>
      <c r="C1551" s="5">
        <v>2</v>
      </c>
      <c r="D1551" s="4">
        <v>3</v>
      </c>
    </row>
    <row r="1552" spans="1:5" x14ac:dyDescent="0.25">
      <c r="A1552">
        <v>1551</v>
      </c>
      <c r="C1552" s="5">
        <v>2</v>
      </c>
      <c r="D1552" s="4">
        <v>3</v>
      </c>
    </row>
    <row r="1553" spans="1:5" x14ac:dyDescent="0.25">
      <c r="A1553">
        <v>1552</v>
      </c>
      <c r="C1553" s="5">
        <v>2</v>
      </c>
      <c r="D1553" s="4">
        <v>3</v>
      </c>
    </row>
    <row r="1554" spans="1:5" x14ac:dyDescent="0.25">
      <c r="A1554">
        <v>1553</v>
      </c>
      <c r="C1554" s="5">
        <v>2</v>
      </c>
      <c r="D1554" s="4">
        <v>3</v>
      </c>
    </row>
    <row r="1555" spans="1:5" x14ac:dyDescent="0.25">
      <c r="A1555">
        <v>1554</v>
      </c>
      <c r="C1555" s="5">
        <v>2</v>
      </c>
      <c r="D1555" s="4">
        <v>3</v>
      </c>
    </row>
    <row r="1556" spans="1:5" x14ac:dyDescent="0.25">
      <c r="A1556">
        <v>1555</v>
      </c>
      <c r="C1556" s="5">
        <v>2</v>
      </c>
      <c r="D1556" s="4">
        <v>3</v>
      </c>
    </row>
    <row r="1557" spans="1:5" x14ac:dyDescent="0.25">
      <c r="A1557">
        <v>1556</v>
      </c>
      <c r="C1557" s="5">
        <v>2</v>
      </c>
      <c r="D1557" s="4">
        <v>3</v>
      </c>
    </row>
    <row r="1558" spans="1:5" x14ac:dyDescent="0.25">
      <c r="A1558">
        <v>1557</v>
      </c>
      <c r="C1558" s="5">
        <v>2</v>
      </c>
      <c r="D1558" s="4">
        <v>3</v>
      </c>
    </row>
    <row r="1559" spans="1:5" x14ac:dyDescent="0.25">
      <c r="A1559">
        <v>1558</v>
      </c>
      <c r="C1559" s="5">
        <v>2</v>
      </c>
    </row>
    <row r="1560" spans="1:5" x14ac:dyDescent="0.25">
      <c r="A1560">
        <v>1559</v>
      </c>
      <c r="B1560" s="2">
        <v>1</v>
      </c>
    </row>
    <row r="1561" spans="1:5" x14ac:dyDescent="0.25">
      <c r="A1561">
        <v>1560</v>
      </c>
      <c r="B1561" s="2">
        <v>1</v>
      </c>
    </row>
    <row r="1562" spans="1:5" x14ac:dyDescent="0.25">
      <c r="A1562">
        <v>1561</v>
      </c>
      <c r="B1562" s="2">
        <v>1</v>
      </c>
    </row>
    <row r="1563" spans="1:5" x14ac:dyDescent="0.25">
      <c r="A1563">
        <v>1562</v>
      </c>
      <c r="B1563" s="2">
        <v>1</v>
      </c>
      <c r="E1563" s="3">
        <v>4</v>
      </c>
    </row>
    <row r="1564" spans="1:5" x14ac:dyDescent="0.25">
      <c r="A1564">
        <v>1563</v>
      </c>
      <c r="B1564" s="2">
        <v>1</v>
      </c>
      <c r="E1564" s="3">
        <v>4</v>
      </c>
    </row>
    <row r="1565" spans="1:5" x14ac:dyDescent="0.25">
      <c r="A1565">
        <v>1564</v>
      </c>
      <c r="B1565" s="2">
        <v>1</v>
      </c>
      <c r="E1565" s="3">
        <v>4</v>
      </c>
    </row>
    <row r="1566" spans="1:5" x14ac:dyDescent="0.25">
      <c r="A1566">
        <v>1565</v>
      </c>
      <c r="B1566" s="2">
        <v>1</v>
      </c>
      <c r="E1566" s="3">
        <v>4</v>
      </c>
    </row>
    <row r="1567" spans="1:5" x14ac:dyDescent="0.25">
      <c r="A1567">
        <v>1566</v>
      </c>
      <c r="B1567" s="2">
        <v>1</v>
      </c>
      <c r="E1567" s="3">
        <v>4</v>
      </c>
    </row>
    <row r="1568" spans="1:5" x14ac:dyDescent="0.25">
      <c r="A1568">
        <v>1567</v>
      </c>
      <c r="B1568" s="2">
        <v>1</v>
      </c>
      <c r="E1568" s="3">
        <v>4</v>
      </c>
    </row>
    <row r="1569" spans="1:5" x14ac:dyDescent="0.25">
      <c r="A1569">
        <v>1568</v>
      </c>
      <c r="B1569" s="2">
        <v>1</v>
      </c>
      <c r="E1569" s="3">
        <v>4</v>
      </c>
    </row>
    <row r="1570" spans="1:5" x14ac:dyDescent="0.25">
      <c r="A1570">
        <v>1569</v>
      </c>
      <c r="B1570" s="2">
        <v>1</v>
      </c>
      <c r="E1570" s="3">
        <v>4</v>
      </c>
    </row>
    <row r="1571" spans="1:5" x14ac:dyDescent="0.25">
      <c r="A1571">
        <v>1570</v>
      </c>
      <c r="B1571" s="2">
        <v>1</v>
      </c>
      <c r="E1571" s="3">
        <v>4</v>
      </c>
    </row>
    <row r="1572" spans="1:5" x14ac:dyDescent="0.25">
      <c r="A1572">
        <v>1571</v>
      </c>
      <c r="B1572" s="2">
        <v>1</v>
      </c>
      <c r="E1572" s="3">
        <v>4</v>
      </c>
    </row>
    <row r="1573" spans="1:5" x14ac:dyDescent="0.25">
      <c r="A1573">
        <v>1572</v>
      </c>
      <c r="E1573" s="3">
        <v>4</v>
      </c>
    </row>
    <row r="1574" spans="1:5" x14ac:dyDescent="0.25">
      <c r="A1574">
        <v>1573</v>
      </c>
      <c r="D1574" s="4">
        <v>3</v>
      </c>
      <c r="E1574" s="3">
        <v>4</v>
      </c>
    </row>
    <row r="1575" spans="1:5" x14ac:dyDescent="0.25">
      <c r="A1575">
        <v>1574</v>
      </c>
      <c r="D1575" s="4">
        <v>3</v>
      </c>
      <c r="E1575" s="3">
        <v>4</v>
      </c>
    </row>
    <row r="1576" spans="1:5" x14ac:dyDescent="0.25">
      <c r="A1576">
        <v>1575</v>
      </c>
      <c r="D1576" s="4">
        <v>3</v>
      </c>
    </row>
    <row r="1577" spans="1:5" x14ac:dyDescent="0.25">
      <c r="A1577">
        <v>1576</v>
      </c>
      <c r="D1577" s="4">
        <v>3</v>
      </c>
    </row>
    <row r="1578" spans="1:5" x14ac:dyDescent="0.25">
      <c r="A1578">
        <v>1577</v>
      </c>
      <c r="C1578" s="5">
        <v>2</v>
      </c>
      <c r="D1578" s="4">
        <v>3</v>
      </c>
    </row>
    <row r="1579" spans="1:5" x14ac:dyDescent="0.25">
      <c r="A1579">
        <v>1578</v>
      </c>
      <c r="C1579" s="5">
        <v>2</v>
      </c>
      <c r="D1579" s="4">
        <v>3</v>
      </c>
    </row>
    <row r="1580" spans="1:5" x14ac:dyDescent="0.25">
      <c r="A1580">
        <v>1579</v>
      </c>
      <c r="C1580" s="5">
        <v>2</v>
      </c>
      <c r="D1580" s="4">
        <v>3</v>
      </c>
    </row>
    <row r="1581" spans="1:5" x14ac:dyDescent="0.25">
      <c r="A1581">
        <v>1580</v>
      </c>
      <c r="C1581" s="5">
        <v>2</v>
      </c>
      <c r="D1581" s="4">
        <v>3</v>
      </c>
    </row>
    <row r="1582" spans="1:5" x14ac:dyDescent="0.25">
      <c r="A1582">
        <v>1581</v>
      </c>
      <c r="C1582" s="5">
        <v>2</v>
      </c>
      <c r="D1582" s="4">
        <v>3</v>
      </c>
    </row>
    <row r="1583" spans="1:5" x14ac:dyDescent="0.25">
      <c r="A1583">
        <v>1582</v>
      </c>
      <c r="C1583" s="5">
        <v>2</v>
      </c>
      <c r="D1583" s="4">
        <v>3</v>
      </c>
    </row>
    <row r="1584" spans="1:5" x14ac:dyDescent="0.25">
      <c r="A1584">
        <v>1583</v>
      </c>
      <c r="C1584" s="5">
        <v>2</v>
      </c>
      <c r="D1584" s="4">
        <v>3</v>
      </c>
    </row>
    <row r="1585" spans="1:5" x14ac:dyDescent="0.25">
      <c r="A1585">
        <v>1584</v>
      </c>
      <c r="C1585" s="5">
        <v>2</v>
      </c>
      <c r="D1585" s="4">
        <v>3</v>
      </c>
    </row>
    <row r="1586" spans="1:5" x14ac:dyDescent="0.25">
      <c r="A1586">
        <v>1585</v>
      </c>
      <c r="C1586" s="5">
        <v>2</v>
      </c>
      <c r="D1586" s="4">
        <v>3</v>
      </c>
    </row>
    <row r="1587" spans="1:5" x14ac:dyDescent="0.25">
      <c r="A1587">
        <v>1586</v>
      </c>
      <c r="C1587" s="5">
        <v>2</v>
      </c>
      <c r="D1587" s="4">
        <v>3</v>
      </c>
    </row>
    <row r="1588" spans="1:5" x14ac:dyDescent="0.25">
      <c r="A1588">
        <v>1587</v>
      </c>
      <c r="C1588" s="5">
        <v>2</v>
      </c>
    </row>
    <row r="1589" spans="1:5" x14ac:dyDescent="0.25">
      <c r="A1589">
        <v>1588</v>
      </c>
      <c r="C1589" s="5">
        <v>2</v>
      </c>
    </row>
    <row r="1590" spans="1:5" x14ac:dyDescent="0.25">
      <c r="A1590">
        <v>1589</v>
      </c>
      <c r="B1590" s="2">
        <v>1</v>
      </c>
      <c r="C1590" s="5">
        <v>2</v>
      </c>
    </row>
    <row r="1591" spans="1:5" x14ac:dyDescent="0.25">
      <c r="A1591">
        <v>1590</v>
      </c>
      <c r="B1591" s="2">
        <v>1</v>
      </c>
    </row>
    <row r="1592" spans="1:5" x14ac:dyDescent="0.25">
      <c r="A1592">
        <v>1591</v>
      </c>
      <c r="B1592" s="2">
        <v>1</v>
      </c>
    </row>
    <row r="1593" spans="1:5" x14ac:dyDescent="0.25">
      <c r="A1593">
        <v>1592</v>
      </c>
      <c r="B1593" s="2">
        <v>1</v>
      </c>
    </row>
    <row r="1594" spans="1:5" x14ac:dyDescent="0.25">
      <c r="A1594">
        <v>1593</v>
      </c>
      <c r="B1594" s="2">
        <v>1</v>
      </c>
      <c r="E1594" s="3">
        <v>4</v>
      </c>
    </row>
    <row r="1595" spans="1:5" x14ac:dyDescent="0.25">
      <c r="A1595">
        <v>1594</v>
      </c>
      <c r="B1595" s="2">
        <v>1</v>
      </c>
      <c r="E1595" s="3">
        <v>4</v>
      </c>
    </row>
    <row r="1596" spans="1:5" x14ac:dyDescent="0.25">
      <c r="A1596">
        <v>1595</v>
      </c>
      <c r="B1596" s="2">
        <v>1</v>
      </c>
      <c r="E1596" s="3">
        <v>4</v>
      </c>
    </row>
    <row r="1597" spans="1:5" x14ac:dyDescent="0.25">
      <c r="A1597">
        <v>1596</v>
      </c>
      <c r="B1597" s="2">
        <v>1</v>
      </c>
      <c r="E1597" s="3">
        <v>4</v>
      </c>
    </row>
    <row r="1598" spans="1:5" x14ac:dyDescent="0.25">
      <c r="A1598">
        <v>1597</v>
      </c>
      <c r="B1598" s="2">
        <v>1</v>
      </c>
      <c r="E1598" s="3">
        <v>4</v>
      </c>
    </row>
    <row r="1599" spans="1:5" x14ac:dyDescent="0.25">
      <c r="A1599">
        <v>1598</v>
      </c>
      <c r="B1599" s="2">
        <v>1</v>
      </c>
      <c r="E1599" s="3">
        <v>4</v>
      </c>
    </row>
    <row r="1600" spans="1:5" x14ac:dyDescent="0.25">
      <c r="A1600">
        <v>1599</v>
      </c>
      <c r="B1600" s="2">
        <v>1</v>
      </c>
      <c r="E1600" s="3">
        <v>4</v>
      </c>
    </row>
    <row r="1601" spans="1:5" x14ac:dyDescent="0.25">
      <c r="A1601">
        <v>1600</v>
      </c>
      <c r="E1601" s="3">
        <v>4</v>
      </c>
    </row>
    <row r="1602" spans="1:5" x14ac:dyDescent="0.25">
      <c r="A1602">
        <v>1601</v>
      </c>
      <c r="E1602" s="3">
        <v>4</v>
      </c>
    </row>
    <row r="1603" spans="1:5" x14ac:dyDescent="0.25">
      <c r="A1603">
        <v>1602</v>
      </c>
      <c r="D1603" s="4">
        <v>3</v>
      </c>
      <c r="E1603" s="3">
        <v>4</v>
      </c>
    </row>
    <row r="1604" spans="1:5" x14ac:dyDescent="0.25">
      <c r="A1604">
        <v>1603</v>
      </c>
      <c r="D1604" s="4">
        <v>3</v>
      </c>
      <c r="E1604" s="3">
        <v>4</v>
      </c>
    </row>
    <row r="1605" spans="1:5" x14ac:dyDescent="0.25">
      <c r="A1605">
        <v>1604</v>
      </c>
      <c r="D1605" s="4">
        <v>3</v>
      </c>
      <c r="E1605" s="3">
        <v>4</v>
      </c>
    </row>
    <row r="1606" spans="1:5" x14ac:dyDescent="0.25">
      <c r="A1606">
        <v>1605</v>
      </c>
      <c r="D1606" s="4">
        <v>3</v>
      </c>
      <c r="E1606" s="3">
        <v>4</v>
      </c>
    </row>
    <row r="1607" spans="1:5" x14ac:dyDescent="0.25">
      <c r="A1607">
        <v>1606</v>
      </c>
      <c r="D1607" s="4">
        <v>3</v>
      </c>
    </row>
    <row r="1608" spans="1:5" x14ac:dyDescent="0.25">
      <c r="A1608">
        <v>1607</v>
      </c>
      <c r="C1608" s="5">
        <v>2</v>
      </c>
      <c r="D1608" s="4">
        <v>3</v>
      </c>
    </row>
    <row r="1609" spans="1:5" x14ac:dyDescent="0.25">
      <c r="A1609">
        <v>1608</v>
      </c>
      <c r="C1609" s="5">
        <v>2</v>
      </c>
      <c r="D1609" s="4">
        <v>3</v>
      </c>
    </row>
    <row r="1610" spans="1:5" x14ac:dyDescent="0.25">
      <c r="A1610">
        <v>1609</v>
      </c>
      <c r="C1610" s="5">
        <v>2</v>
      </c>
      <c r="D1610" s="4">
        <v>3</v>
      </c>
    </row>
    <row r="1611" spans="1:5" x14ac:dyDescent="0.25">
      <c r="A1611">
        <v>1610</v>
      </c>
      <c r="C1611" s="5">
        <v>2</v>
      </c>
      <c r="D1611" s="4">
        <v>3</v>
      </c>
    </row>
    <row r="1612" spans="1:5" x14ac:dyDescent="0.25">
      <c r="A1612">
        <v>1611</v>
      </c>
      <c r="C1612" s="5">
        <v>2</v>
      </c>
      <c r="D1612" s="4">
        <v>3</v>
      </c>
    </row>
    <row r="1613" spans="1:5" x14ac:dyDescent="0.25">
      <c r="A1613">
        <v>1612</v>
      </c>
      <c r="C1613" s="5">
        <v>2</v>
      </c>
      <c r="D1613" s="4">
        <v>3</v>
      </c>
    </row>
    <row r="1614" spans="1:5" x14ac:dyDescent="0.25">
      <c r="A1614">
        <v>1613</v>
      </c>
      <c r="C1614" s="5">
        <v>2</v>
      </c>
      <c r="D1614" s="4">
        <v>3</v>
      </c>
    </row>
    <row r="1615" spans="1:5" x14ac:dyDescent="0.25">
      <c r="A1615">
        <v>1614</v>
      </c>
      <c r="C1615" s="5">
        <v>2</v>
      </c>
    </row>
    <row r="1616" spans="1:5" x14ac:dyDescent="0.25">
      <c r="A1616">
        <v>1615</v>
      </c>
      <c r="C1616" s="5">
        <v>2</v>
      </c>
    </row>
    <row r="1617" spans="1:5" x14ac:dyDescent="0.25">
      <c r="A1617">
        <v>1616</v>
      </c>
      <c r="C1617" s="5">
        <v>2</v>
      </c>
    </row>
    <row r="1618" spans="1:5" x14ac:dyDescent="0.25">
      <c r="A1618">
        <v>1617</v>
      </c>
      <c r="B1618" s="2">
        <v>1</v>
      </c>
      <c r="C1618" s="5">
        <v>2</v>
      </c>
    </row>
    <row r="1619" spans="1:5" x14ac:dyDescent="0.25">
      <c r="A1619">
        <v>1618</v>
      </c>
      <c r="B1619" s="2">
        <v>1</v>
      </c>
      <c r="C1619" s="5">
        <v>2</v>
      </c>
    </row>
    <row r="1620" spans="1:5" x14ac:dyDescent="0.25">
      <c r="A1620">
        <v>1619</v>
      </c>
      <c r="B1620" s="2">
        <v>1</v>
      </c>
      <c r="C1620" s="5">
        <v>2</v>
      </c>
    </row>
    <row r="1621" spans="1:5" x14ac:dyDescent="0.25">
      <c r="A1621">
        <v>1620</v>
      </c>
      <c r="B1621" s="2">
        <v>1</v>
      </c>
    </row>
    <row r="1622" spans="1:5" x14ac:dyDescent="0.25">
      <c r="A1622">
        <v>1621</v>
      </c>
      <c r="B1622" s="2">
        <v>1</v>
      </c>
    </row>
    <row r="1623" spans="1:5" x14ac:dyDescent="0.25">
      <c r="A1623">
        <v>1622</v>
      </c>
      <c r="B1623" s="2">
        <v>1</v>
      </c>
    </row>
    <row r="1624" spans="1:5" x14ac:dyDescent="0.25">
      <c r="A1624">
        <v>1623</v>
      </c>
      <c r="B1624" s="2">
        <v>1</v>
      </c>
      <c r="E1624" s="3">
        <v>4</v>
      </c>
    </row>
    <row r="1625" spans="1:5" x14ac:dyDescent="0.25">
      <c r="A1625">
        <v>1624</v>
      </c>
      <c r="B1625" s="2">
        <v>1</v>
      </c>
      <c r="E1625" s="3">
        <v>4</v>
      </c>
    </row>
    <row r="1626" spans="1:5" x14ac:dyDescent="0.25">
      <c r="A1626">
        <v>1625</v>
      </c>
      <c r="B1626" s="2">
        <v>1</v>
      </c>
      <c r="E1626" s="3">
        <v>4</v>
      </c>
    </row>
    <row r="1627" spans="1:5" x14ac:dyDescent="0.25">
      <c r="A1627">
        <v>1626</v>
      </c>
      <c r="B1627" s="2">
        <v>1</v>
      </c>
      <c r="E1627" s="3">
        <v>4</v>
      </c>
    </row>
    <row r="1628" spans="1:5" x14ac:dyDescent="0.25">
      <c r="A1628">
        <v>1627</v>
      </c>
      <c r="B1628" s="2">
        <v>1</v>
      </c>
      <c r="E1628" s="3">
        <v>4</v>
      </c>
    </row>
    <row r="1629" spans="1:5" x14ac:dyDescent="0.25">
      <c r="A1629">
        <v>1628</v>
      </c>
      <c r="B1629" s="2">
        <v>1</v>
      </c>
      <c r="D1629" s="4">
        <v>3</v>
      </c>
      <c r="E1629" s="3">
        <v>4</v>
      </c>
    </row>
    <row r="1630" spans="1:5" x14ac:dyDescent="0.25">
      <c r="A1630">
        <v>1629</v>
      </c>
      <c r="D1630" s="4">
        <v>3</v>
      </c>
      <c r="E1630" s="3">
        <v>4</v>
      </c>
    </row>
    <row r="1631" spans="1:5" x14ac:dyDescent="0.25">
      <c r="A1631">
        <v>1630</v>
      </c>
      <c r="D1631" s="4">
        <v>3</v>
      </c>
      <c r="E1631" s="3">
        <v>4</v>
      </c>
    </row>
    <row r="1632" spans="1:5" x14ac:dyDescent="0.25">
      <c r="A1632">
        <v>1631</v>
      </c>
      <c r="D1632" s="4">
        <v>3</v>
      </c>
      <c r="E1632" s="3">
        <v>4</v>
      </c>
    </row>
    <row r="1633" spans="1:5" x14ac:dyDescent="0.25">
      <c r="A1633">
        <v>1632</v>
      </c>
      <c r="D1633" s="4">
        <v>3</v>
      </c>
      <c r="E1633" s="3">
        <v>4</v>
      </c>
    </row>
    <row r="1634" spans="1:5" x14ac:dyDescent="0.25">
      <c r="A1634">
        <v>1633</v>
      </c>
      <c r="C1634" s="5">
        <v>2</v>
      </c>
      <c r="D1634" s="4">
        <v>3</v>
      </c>
      <c r="E1634" s="3">
        <v>4</v>
      </c>
    </row>
    <row r="1635" spans="1:5" x14ac:dyDescent="0.25">
      <c r="A1635">
        <v>1634</v>
      </c>
      <c r="C1635" s="5">
        <v>2</v>
      </c>
      <c r="D1635" s="4">
        <v>3</v>
      </c>
      <c r="E1635" s="3">
        <v>4</v>
      </c>
    </row>
    <row r="1636" spans="1:5" x14ac:dyDescent="0.25">
      <c r="A1636">
        <v>1635</v>
      </c>
      <c r="C1636" s="5">
        <v>2</v>
      </c>
      <c r="D1636" s="4">
        <v>3</v>
      </c>
    </row>
    <row r="1637" spans="1:5" x14ac:dyDescent="0.25">
      <c r="A1637">
        <v>1636</v>
      </c>
      <c r="C1637" s="5">
        <v>2</v>
      </c>
      <c r="D1637" s="4">
        <v>3</v>
      </c>
    </row>
    <row r="1638" spans="1:5" x14ac:dyDescent="0.25">
      <c r="A1638">
        <v>1637</v>
      </c>
      <c r="C1638" s="5">
        <v>2</v>
      </c>
      <c r="D1638" s="4">
        <v>3</v>
      </c>
    </row>
    <row r="1639" spans="1:5" x14ac:dyDescent="0.25">
      <c r="A1639">
        <v>1638</v>
      </c>
      <c r="C1639" s="5">
        <v>2</v>
      </c>
      <c r="D1639" s="4">
        <v>3</v>
      </c>
    </row>
    <row r="1640" spans="1:5" x14ac:dyDescent="0.25">
      <c r="A1640">
        <v>1639</v>
      </c>
      <c r="C1640" s="5">
        <v>2</v>
      </c>
      <c r="D1640" s="4">
        <v>3</v>
      </c>
    </row>
    <row r="1641" spans="1:5" x14ac:dyDescent="0.25">
      <c r="A1641">
        <v>1640</v>
      </c>
      <c r="C1641" s="5">
        <v>2</v>
      </c>
      <c r="D1641" s="4">
        <v>3</v>
      </c>
    </row>
    <row r="1642" spans="1:5" x14ac:dyDescent="0.25">
      <c r="A1642">
        <v>1641</v>
      </c>
      <c r="C1642" s="5">
        <v>2</v>
      </c>
    </row>
    <row r="1643" spans="1:5" x14ac:dyDescent="0.25">
      <c r="A1643">
        <v>1642</v>
      </c>
      <c r="C1643" s="5">
        <v>2</v>
      </c>
    </row>
    <row r="1644" spans="1:5" x14ac:dyDescent="0.25">
      <c r="A1644">
        <v>1643</v>
      </c>
      <c r="C1644" s="5">
        <v>2</v>
      </c>
    </row>
    <row r="1645" spans="1:5" x14ac:dyDescent="0.25">
      <c r="A1645">
        <v>1644</v>
      </c>
      <c r="C1645" s="5">
        <v>2</v>
      </c>
    </row>
    <row r="1646" spans="1:5" x14ac:dyDescent="0.25">
      <c r="A1646">
        <v>1645</v>
      </c>
      <c r="B1646" s="2">
        <v>1</v>
      </c>
      <c r="C1646" s="5">
        <v>2</v>
      </c>
    </row>
    <row r="1647" spans="1:5" x14ac:dyDescent="0.25">
      <c r="A1647">
        <v>1646</v>
      </c>
      <c r="B1647" s="2">
        <v>1</v>
      </c>
      <c r="C1647" s="5">
        <v>2</v>
      </c>
    </row>
    <row r="1648" spans="1:5" x14ac:dyDescent="0.25">
      <c r="A1648">
        <v>1647</v>
      </c>
      <c r="B1648" s="2">
        <v>1</v>
      </c>
    </row>
    <row r="1649" spans="1:5" x14ac:dyDescent="0.25">
      <c r="A1649">
        <v>1648</v>
      </c>
      <c r="B1649" s="2">
        <v>1</v>
      </c>
    </row>
    <row r="1650" spans="1:5" x14ac:dyDescent="0.25">
      <c r="A1650">
        <v>1649</v>
      </c>
      <c r="B1650" s="2">
        <v>1</v>
      </c>
    </row>
    <row r="1651" spans="1:5" x14ac:dyDescent="0.25">
      <c r="A1651">
        <v>1650</v>
      </c>
      <c r="B1651" s="2">
        <v>1</v>
      </c>
      <c r="E1651" s="3">
        <v>4</v>
      </c>
    </row>
    <row r="1652" spans="1:5" x14ac:dyDescent="0.25">
      <c r="A1652">
        <v>1651</v>
      </c>
      <c r="B1652" s="2">
        <v>1</v>
      </c>
      <c r="E1652" s="3">
        <v>4</v>
      </c>
    </row>
    <row r="1653" spans="1:5" x14ac:dyDescent="0.25">
      <c r="A1653">
        <v>1652</v>
      </c>
      <c r="B1653" s="2">
        <v>1</v>
      </c>
      <c r="E1653" s="3">
        <v>4</v>
      </c>
    </row>
    <row r="1654" spans="1:5" x14ac:dyDescent="0.25">
      <c r="A1654">
        <v>1653</v>
      </c>
      <c r="B1654" s="2">
        <v>1</v>
      </c>
      <c r="E1654" s="3">
        <v>4</v>
      </c>
    </row>
    <row r="1655" spans="1:5" x14ac:dyDescent="0.25">
      <c r="A1655">
        <v>1654</v>
      </c>
      <c r="B1655" s="2">
        <v>1</v>
      </c>
      <c r="E1655" s="3">
        <v>4</v>
      </c>
    </row>
    <row r="1656" spans="1:5" x14ac:dyDescent="0.25">
      <c r="A1656">
        <v>1655</v>
      </c>
      <c r="E1656" s="3">
        <v>4</v>
      </c>
    </row>
    <row r="1657" spans="1:5" x14ac:dyDescent="0.25">
      <c r="A1657">
        <v>1656</v>
      </c>
      <c r="D1657" s="4">
        <v>3</v>
      </c>
      <c r="E1657" s="3">
        <v>4</v>
      </c>
    </row>
    <row r="1658" spans="1:5" x14ac:dyDescent="0.25">
      <c r="A1658">
        <v>1657</v>
      </c>
      <c r="D1658" s="4">
        <v>3</v>
      </c>
      <c r="E1658" s="3">
        <v>4</v>
      </c>
    </row>
    <row r="1659" spans="1:5" x14ac:dyDescent="0.25">
      <c r="A1659">
        <v>1658</v>
      </c>
      <c r="D1659" s="4">
        <v>3</v>
      </c>
      <c r="E1659" s="3">
        <v>4</v>
      </c>
    </row>
    <row r="1660" spans="1:5" x14ac:dyDescent="0.25">
      <c r="A1660">
        <v>1659</v>
      </c>
      <c r="D1660" s="4">
        <v>3</v>
      </c>
      <c r="E1660" s="3">
        <v>4</v>
      </c>
    </row>
    <row r="1661" spans="1:5" x14ac:dyDescent="0.25">
      <c r="A1661">
        <v>1660</v>
      </c>
      <c r="D1661" s="4">
        <v>3</v>
      </c>
      <c r="E1661" s="3">
        <v>4</v>
      </c>
    </row>
    <row r="1662" spans="1:5" x14ac:dyDescent="0.25">
      <c r="A1662">
        <v>1661</v>
      </c>
      <c r="D1662" s="4">
        <v>3</v>
      </c>
      <c r="E1662" s="3">
        <v>4</v>
      </c>
    </row>
    <row r="1663" spans="1:5" x14ac:dyDescent="0.25">
      <c r="A1663">
        <v>1662</v>
      </c>
      <c r="C1663" s="5">
        <v>2</v>
      </c>
      <c r="D1663" s="4">
        <v>3</v>
      </c>
      <c r="E1663" s="3">
        <v>4</v>
      </c>
    </row>
    <row r="1664" spans="1:5" x14ac:dyDescent="0.25">
      <c r="A1664">
        <v>1663</v>
      </c>
      <c r="C1664" s="5">
        <v>2</v>
      </c>
      <c r="D1664" s="4">
        <v>3</v>
      </c>
    </row>
    <row r="1665" spans="1:5" x14ac:dyDescent="0.25">
      <c r="A1665">
        <v>1664</v>
      </c>
      <c r="C1665" s="5">
        <v>2</v>
      </c>
      <c r="D1665" s="4">
        <v>3</v>
      </c>
    </row>
    <row r="1666" spans="1:5" x14ac:dyDescent="0.25">
      <c r="A1666">
        <v>1665</v>
      </c>
      <c r="C1666" s="5">
        <v>2</v>
      </c>
      <c r="D1666" s="4">
        <v>3</v>
      </c>
    </row>
    <row r="1667" spans="1:5" x14ac:dyDescent="0.25">
      <c r="A1667">
        <v>1666</v>
      </c>
      <c r="C1667" s="5">
        <v>2</v>
      </c>
      <c r="D1667" s="4">
        <v>3</v>
      </c>
    </row>
    <row r="1668" spans="1:5" x14ac:dyDescent="0.25">
      <c r="A1668">
        <v>1667</v>
      </c>
      <c r="C1668" s="5">
        <v>2</v>
      </c>
      <c r="D1668" s="4">
        <v>3</v>
      </c>
    </row>
    <row r="1669" spans="1:5" x14ac:dyDescent="0.25">
      <c r="A1669">
        <v>1668</v>
      </c>
      <c r="C1669" s="5">
        <v>2</v>
      </c>
      <c r="D1669" s="4">
        <v>3</v>
      </c>
    </row>
    <row r="1670" spans="1:5" x14ac:dyDescent="0.25">
      <c r="A1670">
        <v>1669</v>
      </c>
      <c r="C1670" s="5">
        <v>2</v>
      </c>
    </row>
    <row r="1671" spans="1:5" x14ac:dyDescent="0.25">
      <c r="A1671">
        <v>1670</v>
      </c>
      <c r="C1671" s="5">
        <v>2</v>
      </c>
    </row>
    <row r="1672" spans="1:5" x14ac:dyDescent="0.25">
      <c r="A1672">
        <v>1671</v>
      </c>
      <c r="B1672" s="2">
        <v>1</v>
      </c>
      <c r="C1672" s="5">
        <v>2</v>
      </c>
    </row>
    <row r="1673" spans="1:5" x14ac:dyDescent="0.25">
      <c r="A1673">
        <v>1672</v>
      </c>
      <c r="B1673" s="2">
        <v>1</v>
      </c>
      <c r="C1673" s="5">
        <v>2</v>
      </c>
    </row>
    <row r="1674" spans="1:5" x14ac:dyDescent="0.25">
      <c r="A1674">
        <v>1673</v>
      </c>
      <c r="B1674" s="2">
        <v>1</v>
      </c>
      <c r="C1674" s="5">
        <v>2</v>
      </c>
    </row>
    <row r="1675" spans="1:5" x14ac:dyDescent="0.25">
      <c r="A1675">
        <v>1674</v>
      </c>
      <c r="B1675" s="2">
        <v>1</v>
      </c>
      <c r="C1675" s="5">
        <v>2</v>
      </c>
    </row>
    <row r="1676" spans="1:5" x14ac:dyDescent="0.25">
      <c r="A1676">
        <v>1675</v>
      </c>
      <c r="B1676" s="2">
        <v>1</v>
      </c>
      <c r="C1676" s="5">
        <v>2</v>
      </c>
    </row>
    <row r="1677" spans="1:5" x14ac:dyDescent="0.25">
      <c r="A1677">
        <v>1676</v>
      </c>
      <c r="B1677" s="2">
        <v>1</v>
      </c>
    </row>
    <row r="1678" spans="1:5" x14ac:dyDescent="0.25">
      <c r="A1678">
        <v>1677</v>
      </c>
      <c r="B1678" s="2">
        <v>1</v>
      </c>
    </row>
    <row r="1679" spans="1:5" x14ac:dyDescent="0.25">
      <c r="A1679">
        <v>1678</v>
      </c>
      <c r="B1679" s="2">
        <v>1</v>
      </c>
    </row>
    <row r="1680" spans="1:5" x14ac:dyDescent="0.25">
      <c r="A1680">
        <v>1679</v>
      </c>
      <c r="B1680" s="2">
        <v>1</v>
      </c>
      <c r="E1680" s="3">
        <v>4</v>
      </c>
    </row>
    <row r="1681" spans="1:5" x14ac:dyDescent="0.25">
      <c r="A1681">
        <v>1680</v>
      </c>
      <c r="B1681" s="2">
        <v>1</v>
      </c>
      <c r="E1681" s="3">
        <v>4</v>
      </c>
    </row>
    <row r="1682" spans="1:5" x14ac:dyDescent="0.25">
      <c r="A1682">
        <v>1681</v>
      </c>
      <c r="B1682" s="2">
        <v>1</v>
      </c>
      <c r="E1682" s="3">
        <v>4</v>
      </c>
    </row>
    <row r="1683" spans="1:5" x14ac:dyDescent="0.25">
      <c r="A1683">
        <v>1682</v>
      </c>
      <c r="B1683" s="2">
        <v>1</v>
      </c>
      <c r="E1683" s="3">
        <v>4</v>
      </c>
    </row>
    <row r="1684" spans="1:5" x14ac:dyDescent="0.25">
      <c r="A1684">
        <v>1683</v>
      </c>
      <c r="B1684" s="2">
        <v>1</v>
      </c>
      <c r="E1684" s="3">
        <v>4</v>
      </c>
    </row>
    <row r="1685" spans="1:5" x14ac:dyDescent="0.25">
      <c r="A1685">
        <v>1684</v>
      </c>
      <c r="D1685" s="4">
        <v>3</v>
      </c>
      <c r="E1685" s="3">
        <v>4</v>
      </c>
    </row>
    <row r="1686" spans="1:5" x14ac:dyDescent="0.25">
      <c r="A1686">
        <v>1685</v>
      </c>
      <c r="D1686" s="4">
        <v>3</v>
      </c>
      <c r="E1686" s="3">
        <v>4</v>
      </c>
    </row>
    <row r="1687" spans="1:5" x14ac:dyDescent="0.25">
      <c r="A1687">
        <v>1686</v>
      </c>
      <c r="D1687" s="4">
        <v>3</v>
      </c>
      <c r="E1687" s="3">
        <v>4</v>
      </c>
    </row>
    <row r="1688" spans="1:5" x14ac:dyDescent="0.25">
      <c r="A1688">
        <v>1687</v>
      </c>
      <c r="D1688" s="4">
        <v>3</v>
      </c>
      <c r="E1688" s="3">
        <v>4</v>
      </c>
    </row>
    <row r="1689" spans="1:5" x14ac:dyDescent="0.25">
      <c r="A1689">
        <v>1688</v>
      </c>
      <c r="D1689" s="4">
        <v>3</v>
      </c>
      <c r="E1689" s="3">
        <v>4</v>
      </c>
    </row>
    <row r="1690" spans="1:5" x14ac:dyDescent="0.25">
      <c r="A1690">
        <v>1689</v>
      </c>
      <c r="D1690" s="4">
        <v>3</v>
      </c>
      <c r="E1690" s="3">
        <v>4</v>
      </c>
    </row>
    <row r="1691" spans="1:5" x14ac:dyDescent="0.25">
      <c r="A1691">
        <v>1690</v>
      </c>
      <c r="D1691" s="4">
        <v>3</v>
      </c>
      <c r="E1691" s="3">
        <v>4</v>
      </c>
    </row>
    <row r="1692" spans="1:5" x14ac:dyDescent="0.25">
      <c r="A1692">
        <v>1691</v>
      </c>
      <c r="C1692" s="5">
        <v>2</v>
      </c>
      <c r="D1692" s="4">
        <v>3</v>
      </c>
      <c r="E1692" s="3">
        <v>4</v>
      </c>
    </row>
    <row r="1693" spans="1:5" x14ac:dyDescent="0.25">
      <c r="A1693">
        <v>1692</v>
      </c>
      <c r="C1693" s="5">
        <v>2</v>
      </c>
      <c r="D1693" s="4">
        <v>3</v>
      </c>
      <c r="E1693" s="3">
        <v>4</v>
      </c>
    </row>
    <row r="1694" spans="1:5" x14ac:dyDescent="0.25">
      <c r="A1694">
        <v>1693</v>
      </c>
      <c r="C1694" s="5">
        <v>2</v>
      </c>
      <c r="D1694" s="4">
        <v>3</v>
      </c>
    </row>
    <row r="1695" spans="1:5" x14ac:dyDescent="0.25">
      <c r="A1695">
        <v>1694</v>
      </c>
      <c r="C1695" s="5">
        <v>2</v>
      </c>
      <c r="D1695" s="4">
        <v>3</v>
      </c>
    </row>
    <row r="1696" spans="1:5" x14ac:dyDescent="0.25">
      <c r="A1696">
        <v>1695</v>
      </c>
      <c r="C1696" s="5">
        <v>2</v>
      </c>
      <c r="D1696" s="4">
        <v>3</v>
      </c>
    </row>
    <row r="1697" spans="1:5" x14ac:dyDescent="0.25">
      <c r="A1697">
        <v>1696</v>
      </c>
      <c r="C1697" s="5">
        <v>2</v>
      </c>
      <c r="D1697" s="4">
        <v>3</v>
      </c>
    </row>
    <row r="1698" spans="1:5" x14ac:dyDescent="0.25">
      <c r="A1698">
        <v>1697</v>
      </c>
      <c r="C1698" s="5">
        <v>2</v>
      </c>
    </row>
    <row r="1699" spans="1:5" x14ac:dyDescent="0.25">
      <c r="A1699">
        <v>1698</v>
      </c>
      <c r="C1699" s="5">
        <v>2</v>
      </c>
    </row>
    <row r="1700" spans="1:5" x14ac:dyDescent="0.25">
      <c r="A1700">
        <v>1699</v>
      </c>
      <c r="C1700" s="5">
        <v>2</v>
      </c>
    </row>
    <row r="1701" spans="1:5" x14ac:dyDescent="0.25">
      <c r="A1701">
        <v>1700</v>
      </c>
      <c r="C1701" s="5">
        <v>2</v>
      </c>
    </row>
    <row r="1702" spans="1:5" x14ac:dyDescent="0.25">
      <c r="A1702">
        <v>1701</v>
      </c>
      <c r="B1702" s="2">
        <v>1</v>
      </c>
      <c r="C1702" s="5">
        <v>2</v>
      </c>
    </row>
    <row r="1703" spans="1:5" x14ac:dyDescent="0.25">
      <c r="A1703">
        <v>1702</v>
      </c>
      <c r="B1703" s="2">
        <v>1</v>
      </c>
      <c r="C1703" s="5">
        <v>2</v>
      </c>
    </row>
    <row r="1704" spans="1:5" x14ac:dyDescent="0.25">
      <c r="A1704">
        <v>1703</v>
      </c>
      <c r="B1704" s="2">
        <v>1</v>
      </c>
      <c r="C1704" s="5">
        <v>2</v>
      </c>
    </row>
    <row r="1705" spans="1:5" x14ac:dyDescent="0.25">
      <c r="A1705">
        <v>1704</v>
      </c>
      <c r="B1705" s="2">
        <v>1</v>
      </c>
      <c r="C1705" s="5">
        <v>2</v>
      </c>
    </row>
    <row r="1706" spans="1:5" x14ac:dyDescent="0.25">
      <c r="A1706">
        <v>1705</v>
      </c>
      <c r="B1706" s="2">
        <v>1</v>
      </c>
    </row>
    <row r="1707" spans="1:5" x14ac:dyDescent="0.25">
      <c r="A1707">
        <v>1706</v>
      </c>
      <c r="B1707" s="2">
        <v>1</v>
      </c>
    </row>
    <row r="1708" spans="1:5" x14ac:dyDescent="0.25">
      <c r="A1708">
        <v>1707</v>
      </c>
      <c r="B1708" s="2">
        <v>1</v>
      </c>
    </row>
    <row r="1709" spans="1:5" x14ac:dyDescent="0.25">
      <c r="A1709">
        <v>1708</v>
      </c>
      <c r="B1709" s="2">
        <v>1</v>
      </c>
    </row>
    <row r="1710" spans="1:5" x14ac:dyDescent="0.25">
      <c r="A1710">
        <v>1709</v>
      </c>
      <c r="B1710" s="2">
        <v>1</v>
      </c>
      <c r="E1710" s="3">
        <v>4</v>
      </c>
    </row>
    <row r="1711" spans="1:5" x14ac:dyDescent="0.25">
      <c r="A1711">
        <v>1710</v>
      </c>
      <c r="B1711" s="2">
        <v>1</v>
      </c>
      <c r="E1711" s="3">
        <v>4</v>
      </c>
    </row>
    <row r="1712" spans="1:5" x14ac:dyDescent="0.25">
      <c r="A1712">
        <v>1711</v>
      </c>
      <c r="B1712" s="2">
        <v>1</v>
      </c>
      <c r="E1712" s="3">
        <v>4</v>
      </c>
    </row>
    <row r="1713" spans="1:5" x14ac:dyDescent="0.25">
      <c r="A1713">
        <v>1712</v>
      </c>
      <c r="B1713" s="2">
        <v>1</v>
      </c>
      <c r="D1713" s="4">
        <v>3</v>
      </c>
      <c r="E1713" s="3">
        <v>4</v>
      </c>
    </row>
    <row r="1714" spans="1:5" x14ac:dyDescent="0.25">
      <c r="A1714">
        <v>1713</v>
      </c>
      <c r="D1714" s="4">
        <v>3</v>
      </c>
      <c r="E1714" s="3">
        <v>4</v>
      </c>
    </row>
    <row r="1715" spans="1:5" x14ac:dyDescent="0.25">
      <c r="A1715">
        <v>1714</v>
      </c>
      <c r="D1715" s="4">
        <v>3</v>
      </c>
      <c r="E1715" s="3">
        <v>4</v>
      </c>
    </row>
    <row r="1716" spans="1:5" x14ac:dyDescent="0.25">
      <c r="A1716">
        <v>1715</v>
      </c>
      <c r="D1716" s="4">
        <v>3</v>
      </c>
      <c r="E1716" s="3">
        <v>4</v>
      </c>
    </row>
    <row r="1717" spans="1:5" x14ac:dyDescent="0.25">
      <c r="A1717">
        <v>1716</v>
      </c>
      <c r="D1717" s="4">
        <v>3</v>
      </c>
      <c r="E1717" s="3">
        <v>4</v>
      </c>
    </row>
    <row r="1718" spans="1:5" x14ac:dyDescent="0.25">
      <c r="A1718">
        <v>1717</v>
      </c>
      <c r="D1718" s="4">
        <v>3</v>
      </c>
      <c r="E1718" s="3">
        <v>4</v>
      </c>
    </row>
    <row r="1719" spans="1:5" x14ac:dyDescent="0.25">
      <c r="A1719">
        <v>1718</v>
      </c>
      <c r="D1719" s="4">
        <v>3</v>
      </c>
      <c r="E1719" s="3">
        <v>4</v>
      </c>
    </row>
    <row r="1720" spans="1:5" x14ac:dyDescent="0.25">
      <c r="A1720">
        <v>1719</v>
      </c>
      <c r="C1720" s="5">
        <v>2</v>
      </c>
      <c r="D1720" s="4">
        <v>3</v>
      </c>
      <c r="E1720" s="3">
        <v>4</v>
      </c>
    </row>
    <row r="1721" spans="1:5" x14ac:dyDescent="0.25">
      <c r="A1721">
        <v>1720</v>
      </c>
      <c r="C1721" s="5">
        <v>2</v>
      </c>
      <c r="D1721" s="4">
        <v>3</v>
      </c>
      <c r="E1721" s="3">
        <v>4</v>
      </c>
    </row>
    <row r="1722" spans="1:5" x14ac:dyDescent="0.25">
      <c r="A1722">
        <v>1721</v>
      </c>
      <c r="C1722" s="5">
        <v>2</v>
      </c>
      <c r="D1722" s="4">
        <v>3</v>
      </c>
      <c r="E1722" s="3">
        <v>4</v>
      </c>
    </row>
    <row r="1723" spans="1:5" x14ac:dyDescent="0.25">
      <c r="A1723">
        <v>1722</v>
      </c>
      <c r="C1723" s="5">
        <v>2</v>
      </c>
      <c r="D1723" s="4">
        <v>3</v>
      </c>
    </row>
    <row r="1724" spans="1:5" x14ac:dyDescent="0.25">
      <c r="A1724">
        <v>1723</v>
      </c>
      <c r="C1724" s="5">
        <v>2</v>
      </c>
      <c r="D1724" s="4">
        <v>3</v>
      </c>
    </row>
    <row r="1725" spans="1:5" x14ac:dyDescent="0.25">
      <c r="A1725">
        <v>1724</v>
      </c>
      <c r="C1725" s="5">
        <v>2</v>
      </c>
      <c r="D1725" s="4">
        <v>3</v>
      </c>
    </row>
    <row r="1726" spans="1:5" x14ac:dyDescent="0.25">
      <c r="A1726">
        <v>1725</v>
      </c>
      <c r="C1726" s="5">
        <v>2</v>
      </c>
    </row>
    <row r="1727" spans="1:5" x14ac:dyDescent="0.25">
      <c r="A1727">
        <v>1726</v>
      </c>
      <c r="C1727" s="5">
        <v>2</v>
      </c>
    </row>
    <row r="1728" spans="1:5" x14ac:dyDescent="0.25">
      <c r="A1728">
        <v>1727</v>
      </c>
      <c r="C1728" s="5">
        <v>2</v>
      </c>
    </row>
    <row r="1729" spans="1:5" x14ac:dyDescent="0.25">
      <c r="A1729">
        <v>1728</v>
      </c>
      <c r="C1729" s="5">
        <v>2</v>
      </c>
    </row>
    <row r="1730" spans="1:5" x14ac:dyDescent="0.25">
      <c r="A1730">
        <v>1729</v>
      </c>
      <c r="C1730" s="5">
        <v>2</v>
      </c>
    </row>
    <row r="1731" spans="1:5" x14ac:dyDescent="0.25">
      <c r="A1731">
        <v>1730</v>
      </c>
      <c r="B1731" s="2">
        <v>1</v>
      </c>
      <c r="C1731" s="5">
        <v>2</v>
      </c>
    </row>
    <row r="1732" spans="1:5" x14ac:dyDescent="0.25">
      <c r="A1732">
        <v>1731</v>
      </c>
      <c r="B1732" s="2">
        <v>1</v>
      </c>
      <c r="C1732" s="5">
        <v>2</v>
      </c>
    </row>
    <row r="1733" spans="1:5" x14ac:dyDescent="0.25">
      <c r="A1733">
        <v>1732</v>
      </c>
      <c r="B1733" s="2">
        <v>1</v>
      </c>
      <c r="C1733" s="5">
        <v>2</v>
      </c>
    </row>
    <row r="1734" spans="1:5" x14ac:dyDescent="0.25">
      <c r="A1734">
        <v>1733</v>
      </c>
      <c r="B1734" s="2">
        <v>1</v>
      </c>
    </row>
    <row r="1735" spans="1:5" x14ac:dyDescent="0.25">
      <c r="A1735">
        <v>1734</v>
      </c>
      <c r="B1735" s="2">
        <v>1</v>
      </c>
    </row>
    <row r="1736" spans="1:5" x14ac:dyDescent="0.25">
      <c r="A1736">
        <v>1735</v>
      </c>
      <c r="B1736" s="2">
        <v>1</v>
      </c>
    </row>
    <row r="1737" spans="1:5" x14ac:dyDescent="0.25">
      <c r="A1737">
        <v>1736</v>
      </c>
      <c r="B1737" s="2">
        <v>1</v>
      </c>
      <c r="E1737" s="3">
        <v>4</v>
      </c>
    </row>
    <row r="1738" spans="1:5" x14ac:dyDescent="0.25">
      <c r="A1738">
        <v>1737</v>
      </c>
      <c r="B1738" s="2">
        <v>1</v>
      </c>
      <c r="E1738" s="3">
        <v>4</v>
      </c>
    </row>
    <row r="1739" spans="1:5" x14ac:dyDescent="0.25">
      <c r="A1739">
        <v>1738</v>
      </c>
      <c r="B1739" s="2">
        <v>1</v>
      </c>
      <c r="E1739" s="3">
        <v>4</v>
      </c>
    </row>
    <row r="1740" spans="1:5" x14ac:dyDescent="0.25">
      <c r="A1740">
        <v>1739</v>
      </c>
      <c r="B1740" s="2">
        <v>1</v>
      </c>
      <c r="E1740" s="3">
        <v>4</v>
      </c>
    </row>
    <row r="1741" spans="1:5" x14ac:dyDescent="0.25">
      <c r="A1741">
        <v>1740</v>
      </c>
      <c r="B1741" s="2">
        <v>1</v>
      </c>
      <c r="E1741" s="3">
        <v>4</v>
      </c>
    </row>
    <row r="1742" spans="1:5" x14ac:dyDescent="0.25">
      <c r="A1742">
        <v>1741</v>
      </c>
      <c r="B1742" s="2">
        <v>1</v>
      </c>
      <c r="E1742" s="3">
        <v>4</v>
      </c>
    </row>
    <row r="1743" spans="1:5" x14ac:dyDescent="0.25">
      <c r="A1743">
        <v>1742</v>
      </c>
      <c r="D1743" s="4">
        <v>3</v>
      </c>
      <c r="E1743" s="3">
        <v>4</v>
      </c>
    </row>
    <row r="1744" spans="1:5" x14ac:dyDescent="0.25">
      <c r="A1744">
        <v>1743</v>
      </c>
      <c r="D1744" s="4">
        <v>3</v>
      </c>
      <c r="E1744" s="3">
        <v>4</v>
      </c>
    </row>
    <row r="1745" spans="1:5" x14ac:dyDescent="0.25">
      <c r="A1745">
        <v>1744</v>
      </c>
      <c r="D1745" s="4">
        <v>3</v>
      </c>
      <c r="E1745" s="3">
        <v>4</v>
      </c>
    </row>
    <row r="1746" spans="1:5" x14ac:dyDescent="0.25">
      <c r="A1746">
        <v>1745</v>
      </c>
      <c r="D1746" s="4">
        <v>3</v>
      </c>
      <c r="E1746" s="3">
        <v>4</v>
      </c>
    </row>
    <row r="1747" spans="1:5" x14ac:dyDescent="0.25">
      <c r="A1747">
        <v>1746</v>
      </c>
      <c r="D1747" s="4">
        <v>3</v>
      </c>
      <c r="E1747" s="3">
        <v>4</v>
      </c>
    </row>
    <row r="1748" spans="1:5" x14ac:dyDescent="0.25">
      <c r="A1748">
        <v>1747</v>
      </c>
      <c r="C1748" s="5">
        <v>2</v>
      </c>
      <c r="D1748" s="4">
        <v>3</v>
      </c>
      <c r="E1748" s="3">
        <v>4</v>
      </c>
    </row>
    <row r="1749" spans="1:5" x14ac:dyDescent="0.25">
      <c r="A1749">
        <v>1748</v>
      </c>
      <c r="C1749" s="5">
        <v>2</v>
      </c>
      <c r="D1749" s="4">
        <v>3</v>
      </c>
      <c r="E1749" s="3">
        <v>4</v>
      </c>
    </row>
    <row r="1750" spans="1:5" x14ac:dyDescent="0.25">
      <c r="A1750">
        <v>1749</v>
      </c>
      <c r="C1750" s="5">
        <v>2</v>
      </c>
      <c r="D1750" s="4">
        <v>3</v>
      </c>
    </row>
    <row r="1751" spans="1:5" x14ac:dyDescent="0.25">
      <c r="A1751">
        <v>1750</v>
      </c>
      <c r="C1751" s="5">
        <v>2</v>
      </c>
      <c r="D1751" s="4">
        <v>3</v>
      </c>
    </row>
    <row r="1752" spans="1:5" x14ac:dyDescent="0.25">
      <c r="A1752">
        <v>1751</v>
      </c>
      <c r="C1752" s="5">
        <v>2</v>
      </c>
      <c r="D1752" s="4">
        <v>3</v>
      </c>
    </row>
    <row r="1753" spans="1:5" x14ac:dyDescent="0.25">
      <c r="A1753">
        <v>1752</v>
      </c>
      <c r="C1753" s="5">
        <v>2</v>
      </c>
      <c r="D1753" s="4">
        <v>3</v>
      </c>
    </row>
    <row r="1754" spans="1:5" x14ac:dyDescent="0.25">
      <c r="A1754">
        <v>1753</v>
      </c>
      <c r="C1754" s="5">
        <v>2</v>
      </c>
      <c r="D1754" s="4">
        <v>3</v>
      </c>
    </row>
    <row r="1755" spans="1:5" x14ac:dyDescent="0.25">
      <c r="A1755">
        <v>1754</v>
      </c>
      <c r="C1755" s="5">
        <v>2</v>
      </c>
    </row>
    <row r="1756" spans="1:5" x14ac:dyDescent="0.25">
      <c r="A1756">
        <v>1755</v>
      </c>
      <c r="C1756" s="5">
        <v>2</v>
      </c>
    </row>
    <row r="1757" spans="1:5" x14ac:dyDescent="0.25">
      <c r="A1757">
        <v>1756</v>
      </c>
      <c r="C1757" s="5">
        <v>2</v>
      </c>
    </row>
    <row r="1758" spans="1:5" x14ac:dyDescent="0.25">
      <c r="A1758">
        <v>1757</v>
      </c>
      <c r="C1758" s="5">
        <v>2</v>
      </c>
    </row>
    <row r="1759" spans="1:5" x14ac:dyDescent="0.25">
      <c r="A1759">
        <v>1758</v>
      </c>
      <c r="B1759" s="2">
        <v>1</v>
      </c>
      <c r="C1759" s="5">
        <v>2</v>
      </c>
    </row>
    <row r="1760" spans="1:5" x14ac:dyDescent="0.25">
      <c r="A1760">
        <v>1759</v>
      </c>
      <c r="B1760" s="2">
        <v>1</v>
      </c>
      <c r="C1760" s="5">
        <v>2</v>
      </c>
    </row>
    <row r="1761" spans="1:5" x14ac:dyDescent="0.25">
      <c r="A1761">
        <v>1760</v>
      </c>
      <c r="B1761" s="2">
        <v>1</v>
      </c>
      <c r="C1761" s="5">
        <v>2</v>
      </c>
    </row>
    <row r="1762" spans="1:5" x14ac:dyDescent="0.25">
      <c r="A1762">
        <v>1761</v>
      </c>
      <c r="B1762" s="2">
        <v>1</v>
      </c>
    </row>
    <row r="1763" spans="1:5" x14ac:dyDescent="0.25">
      <c r="A1763">
        <v>1762</v>
      </c>
      <c r="B1763" s="2">
        <v>1</v>
      </c>
    </row>
    <row r="1764" spans="1:5" x14ac:dyDescent="0.25">
      <c r="A1764">
        <v>1763</v>
      </c>
      <c r="B1764" s="2">
        <v>1</v>
      </c>
    </row>
    <row r="1765" spans="1:5" x14ac:dyDescent="0.25">
      <c r="A1765">
        <v>1764</v>
      </c>
      <c r="B1765" s="2">
        <v>1</v>
      </c>
      <c r="E1765" s="3">
        <v>4</v>
      </c>
    </row>
    <row r="1766" spans="1:5" x14ac:dyDescent="0.25">
      <c r="A1766">
        <v>1765</v>
      </c>
      <c r="B1766" s="2">
        <v>1</v>
      </c>
      <c r="E1766" s="3">
        <v>4</v>
      </c>
    </row>
    <row r="1767" spans="1:5" x14ac:dyDescent="0.25">
      <c r="A1767">
        <v>1766</v>
      </c>
      <c r="B1767" s="2">
        <v>1</v>
      </c>
      <c r="E1767" s="3">
        <v>4</v>
      </c>
    </row>
    <row r="1768" spans="1:5" x14ac:dyDescent="0.25">
      <c r="A1768">
        <v>1767</v>
      </c>
      <c r="B1768" s="2">
        <v>1</v>
      </c>
      <c r="E1768" s="3">
        <v>4</v>
      </c>
    </row>
    <row r="1769" spans="1:5" x14ac:dyDescent="0.25">
      <c r="A1769">
        <v>1768</v>
      </c>
      <c r="B1769" s="2">
        <v>1</v>
      </c>
      <c r="E1769" s="3">
        <v>4</v>
      </c>
    </row>
    <row r="1770" spans="1:5" x14ac:dyDescent="0.25">
      <c r="A1770">
        <v>1769</v>
      </c>
      <c r="B1770" s="2">
        <v>1</v>
      </c>
      <c r="E1770" s="3">
        <v>4</v>
      </c>
    </row>
    <row r="1771" spans="1:5" x14ac:dyDescent="0.25">
      <c r="A1771">
        <v>1770</v>
      </c>
      <c r="B1771" s="2">
        <v>1</v>
      </c>
      <c r="E1771" s="3">
        <v>4</v>
      </c>
    </row>
    <row r="1772" spans="1:5" x14ac:dyDescent="0.25">
      <c r="A1772">
        <v>1771</v>
      </c>
      <c r="D1772" s="4">
        <v>3</v>
      </c>
      <c r="E1772" s="3">
        <v>4</v>
      </c>
    </row>
    <row r="1773" spans="1:5" x14ac:dyDescent="0.25">
      <c r="A1773">
        <v>1772</v>
      </c>
      <c r="D1773" s="4">
        <v>3</v>
      </c>
      <c r="E1773" s="3">
        <v>4</v>
      </c>
    </row>
    <row r="1774" spans="1:5" x14ac:dyDescent="0.25">
      <c r="A1774">
        <v>1773</v>
      </c>
      <c r="D1774" s="4">
        <v>3</v>
      </c>
      <c r="E1774" s="3">
        <v>4</v>
      </c>
    </row>
    <row r="1775" spans="1:5" x14ac:dyDescent="0.25">
      <c r="A1775">
        <v>1774</v>
      </c>
      <c r="D1775" s="4">
        <v>3</v>
      </c>
      <c r="E1775" s="3">
        <v>4</v>
      </c>
    </row>
    <row r="1776" spans="1:5" x14ac:dyDescent="0.25">
      <c r="A1776">
        <v>1775</v>
      </c>
      <c r="C1776" s="5">
        <v>2</v>
      </c>
      <c r="D1776" s="4">
        <v>3</v>
      </c>
      <c r="E1776" s="3">
        <v>4</v>
      </c>
    </row>
    <row r="1777" spans="1:5" x14ac:dyDescent="0.25">
      <c r="A1777">
        <v>1776</v>
      </c>
      <c r="C1777" s="5">
        <v>2</v>
      </c>
      <c r="D1777" s="4">
        <v>3</v>
      </c>
      <c r="E1777" s="3">
        <v>4</v>
      </c>
    </row>
    <row r="1778" spans="1:5" x14ac:dyDescent="0.25">
      <c r="A1778">
        <v>1777</v>
      </c>
      <c r="C1778" s="5">
        <v>2</v>
      </c>
      <c r="D1778" s="4">
        <v>3</v>
      </c>
      <c r="E1778" s="3">
        <v>4</v>
      </c>
    </row>
    <row r="1779" spans="1:5" x14ac:dyDescent="0.25">
      <c r="A1779">
        <v>1778</v>
      </c>
      <c r="C1779" s="5">
        <v>2</v>
      </c>
      <c r="D1779" s="4">
        <v>3</v>
      </c>
    </row>
    <row r="1780" spans="1:5" x14ac:dyDescent="0.25">
      <c r="A1780">
        <v>1779</v>
      </c>
      <c r="C1780" s="5">
        <v>2</v>
      </c>
      <c r="D1780" s="4">
        <v>3</v>
      </c>
    </row>
    <row r="1781" spans="1:5" x14ac:dyDescent="0.25">
      <c r="A1781">
        <v>1780</v>
      </c>
      <c r="C1781" s="5">
        <v>2</v>
      </c>
      <c r="D1781" s="4">
        <v>3</v>
      </c>
    </row>
    <row r="1782" spans="1:5" x14ac:dyDescent="0.25">
      <c r="A1782">
        <v>1781</v>
      </c>
      <c r="C1782" s="5">
        <v>2</v>
      </c>
      <c r="D1782" s="4">
        <v>3</v>
      </c>
    </row>
    <row r="1783" spans="1:5" x14ac:dyDescent="0.25">
      <c r="A1783">
        <v>1782</v>
      </c>
      <c r="C1783" s="5">
        <v>2</v>
      </c>
      <c r="D1783" s="4">
        <v>3</v>
      </c>
    </row>
    <row r="1784" spans="1:5" x14ac:dyDescent="0.25">
      <c r="A1784">
        <v>1783</v>
      </c>
      <c r="C1784" s="5">
        <v>2</v>
      </c>
      <c r="D1784" s="4">
        <v>3</v>
      </c>
    </row>
    <row r="1785" spans="1:5" x14ac:dyDescent="0.25">
      <c r="A1785">
        <v>1784</v>
      </c>
      <c r="C1785" s="5">
        <v>2</v>
      </c>
      <c r="D1785" s="4">
        <v>3</v>
      </c>
    </row>
    <row r="1786" spans="1:5" x14ac:dyDescent="0.25">
      <c r="A1786">
        <v>1785</v>
      </c>
      <c r="C1786" s="5">
        <v>2</v>
      </c>
      <c r="D1786" s="4">
        <v>3</v>
      </c>
    </row>
    <row r="1787" spans="1:5" x14ac:dyDescent="0.25">
      <c r="A1787">
        <v>1786</v>
      </c>
      <c r="C1787" s="5">
        <v>2</v>
      </c>
    </row>
    <row r="1788" spans="1:5" x14ac:dyDescent="0.25">
      <c r="A1788">
        <v>1787</v>
      </c>
      <c r="C1788" s="5">
        <v>2</v>
      </c>
    </row>
    <row r="1789" spans="1:5" x14ac:dyDescent="0.25">
      <c r="A1789">
        <v>1788</v>
      </c>
      <c r="B1789" s="2">
        <v>1</v>
      </c>
      <c r="C1789" s="5">
        <v>2</v>
      </c>
    </row>
    <row r="1790" spans="1:5" x14ac:dyDescent="0.25">
      <c r="A1790">
        <v>1789</v>
      </c>
      <c r="B1790" s="2">
        <v>1</v>
      </c>
      <c r="C1790" s="5">
        <v>2</v>
      </c>
    </row>
    <row r="1791" spans="1:5" x14ac:dyDescent="0.25">
      <c r="A1791">
        <v>1790</v>
      </c>
      <c r="B1791" s="2">
        <v>1</v>
      </c>
      <c r="C1791" s="5">
        <v>2</v>
      </c>
    </row>
    <row r="1792" spans="1:5" x14ac:dyDescent="0.25">
      <c r="A1792">
        <v>1791</v>
      </c>
      <c r="B1792" s="2">
        <v>1</v>
      </c>
    </row>
    <row r="1793" spans="1:5" x14ac:dyDescent="0.25">
      <c r="A1793">
        <v>1792</v>
      </c>
      <c r="B1793" s="2">
        <v>1</v>
      </c>
      <c r="E1793" s="3">
        <v>4</v>
      </c>
    </row>
    <row r="1794" spans="1:5" x14ac:dyDescent="0.25">
      <c r="A1794">
        <v>1793</v>
      </c>
      <c r="B1794" s="2">
        <v>1</v>
      </c>
      <c r="E1794" s="3">
        <v>4</v>
      </c>
    </row>
    <row r="1795" spans="1:5" x14ac:dyDescent="0.25">
      <c r="A1795">
        <v>1794</v>
      </c>
      <c r="B1795" s="2">
        <v>1</v>
      </c>
      <c r="E1795" s="3">
        <v>4</v>
      </c>
    </row>
    <row r="1796" spans="1:5" x14ac:dyDescent="0.25">
      <c r="A1796">
        <v>1795</v>
      </c>
      <c r="B1796" s="2">
        <v>1</v>
      </c>
      <c r="E1796" s="3">
        <v>4</v>
      </c>
    </row>
    <row r="1797" spans="1:5" x14ac:dyDescent="0.25">
      <c r="A1797">
        <v>1796</v>
      </c>
      <c r="B1797" s="2">
        <v>1</v>
      </c>
      <c r="E1797" s="3">
        <v>4</v>
      </c>
    </row>
    <row r="1798" spans="1:5" x14ac:dyDescent="0.25">
      <c r="A1798">
        <v>1797</v>
      </c>
      <c r="B1798" s="2">
        <v>1</v>
      </c>
      <c r="E1798" s="3">
        <v>4</v>
      </c>
    </row>
    <row r="1799" spans="1:5" x14ac:dyDescent="0.25">
      <c r="A1799">
        <v>1798</v>
      </c>
      <c r="B1799" s="2">
        <v>1</v>
      </c>
      <c r="E1799" s="3">
        <v>4</v>
      </c>
    </row>
    <row r="1800" spans="1:5" x14ac:dyDescent="0.25">
      <c r="A1800">
        <v>1799</v>
      </c>
      <c r="B1800" s="2">
        <v>1</v>
      </c>
      <c r="E1800" s="3">
        <v>4</v>
      </c>
    </row>
    <row r="1801" spans="1:5" x14ac:dyDescent="0.25">
      <c r="A1801">
        <v>1800</v>
      </c>
      <c r="B1801" s="2">
        <v>1</v>
      </c>
      <c r="E1801" s="3">
        <v>4</v>
      </c>
    </row>
    <row r="1802" spans="1:5" x14ac:dyDescent="0.25">
      <c r="A1802">
        <v>1801</v>
      </c>
      <c r="B1802" s="2">
        <v>1</v>
      </c>
      <c r="E1802" s="3">
        <v>4</v>
      </c>
    </row>
    <row r="1803" spans="1:5" x14ac:dyDescent="0.25">
      <c r="A1803">
        <v>1802</v>
      </c>
      <c r="B1803" s="2">
        <v>1</v>
      </c>
      <c r="E1803" s="3">
        <v>4</v>
      </c>
    </row>
    <row r="1804" spans="1:5" x14ac:dyDescent="0.25">
      <c r="A1804">
        <v>1803</v>
      </c>
      <c r="B1804" s="2">
        <v>1</v>
      </c>
      <c r="E1804" s="3">
        <v>4</v>
      </c>
    </row>
    <row r="1805" spans="1:5" x14ac:dyDescent="0.25">
      <c r="A1805">
        <v>1804</v>
      </c>
      <c r="D1805" s="4">
        <v>3</v>
      </c>
      <c r="E1805" s="3">
        <v>4</v>
      </c>
    </row>
    <row r="1806" spans="1:5" x14ac:dyDescent="0.25">
      <c r="A1806">
        <v>1805</v>
      </c>
      <c r="D1806" s="4">
        <v>3</v>
      </c>
      <c r="E1806" s="3">
        <v>4</v>
      </c>
    </row>
    <row r="1807" spans="1:5" x14ac:dyDescent="0.25">
      <c r="A1807">
        <v>1806</v>
      </c>
      <c r="C1807" s="5">
        <v>2</v>
      </c>
      <c r="D1807" s="4">
        <v>3</v>
      </c>
      <c r="E1807" s="3">
        <v>4</v>
      </c>
    </row>
    <row r="1808" spans="1:5" x14ac:dyDescent="0.25">
      <c r="A1808">
        <v>1807</v>
      </c>
      <c r="C1808" s="5">
        <v>2</v>
      </c>
      <c r="D1808" s="4">
        <v>3</v>
      </c>
      <c r="E1808" s="3">
        <v>4</v>
      </c>
    </row>
    <row r="1809" spans="1:5" x14ac:dyDescent="0.25">
      <c r="A1809">
        <v>1808</v>
      </c>
      <c r="C1809" s="5">
        <v>2</v>
      </c>
      <c r="D1809" s="4">
        <v>3</v>
      </c>
      <c r="E1809" s="3">
        <v>4</v>
      </c>
    </row>
    <row r="1810" spans="1:5" x14ac:dyDescent="0.25">
      <c r="A1810">
        <v>1809</v>
      </c>
      <c r="C1810" s="5">
        <v>2</v>
      </c>
      <c r="D1810" s="4">
        <v>3</v>
      </c>
    </row>
    <row r="1811" spans="1:5" x14ac:dyDescent="0.25">
      <c r="A1811">
        <v>1810</v>
      </c>
      <c r="C1811" s="5">
        <v>2</v>
      </c>
      <c r="D1811" s="4">
        <v>3</v>
      </c>
    </row>
    <row r="1812" spans="1:5" x14ac:dyDescent="0.25">
      <c r="A1812">
        <v>1811</v>
      </c>
      <c r="C1812" s="5">
        <v>2</v>
      </c>
      <c r="D1812" s="4">
        <v>3</v>
      </c>
    </row>
    <row r="1813" spans="1:5" x14ac:dyDescent="0.25">
      <c r="A1813">
        <v>1812</v>
      </c>
      <c r="C1813" s="5">
        <v>2</v>
      </c>
      <c r="D1813" s="4">
        <v>3</v>
      </c>
    </row>
    <row r="1814" spans="1:5" x14ac:dyDescent="0.25">
      <c r="A1814">
        <v>1813</v>
      </c>
      <c r="C1814" s="5">
        <v>2</v>
      </c>
      <c r="D1814" s="4">
        <v>3</v>
      </c>
    </row>
    <row r="1815" spans="1:5" x14ac:dyDescent="0.25">
      <c r="A1815">
        <v>1814</v>
      </c>
      <c r="C1815" s="5">
        <v>2</v>
      </c>
      <c r="D1815" s="4">
        <v>3</v>
      </c>
    </row>
    <row r="1816" spans="1:5" x14ac:dyDescent="0.25">
      <c r="A1816">
        <v>1815</v>
      </c>
      <c r="C1816" s="5">
        <v>2</v>
      </c>
      <c r="D1816" s="4">
        <v>3</v>
      </c>
    </row>
    <row r="1817" spans="1:5" x14ac:dyDescent="0.25">
      <c r="A1817">
        <v>1816</v>
      </c>
      <c r="C1817" s="5">
        <v>2</v>
      </c>
      <c r="D1817" s="4">
        <v>3</v>
      </c>
    </row>
    <row r="1818" spans="1:5" x14ac:dyDescent="0.25">
      <c r="A1818">
        <v>1817</v>
      </c>
      <c r="C1818" s="5">
        <v>2</v>
      </c>
      <c r="D1818" s="4">
        <v>3</v>
      </c>
    </row>
    <row r="1819" spans="1:5" x14ac:dyDescent="0.25">
      <c r="A1819">
        <v>1818</v>
      </c>
      <c r="C1819" s="5">
        <v>2</v>
      </c>
      <c r="D1819" s="4">
        <v>3</v>
      </c>
    </row>
    <row r="1820" spans="1:5" x14ac:dyDescent="0.25">
      <c r="A1820">
        <v>1819</v>
      </c>
      <c r="C1820" s="5">
        <v>2</v>
      </c>
      <c r="D1820" s="4">
        <v>3</v>
      </c>
    </row>
    <row r="1821" spans="1:5" x14ac:dyDescent="0.25">
      <c r="A1821">
        <v>1820</v>
      </c>
      <c r="B1821" s="2">
        <v>1</v>
      </c>
      <c r="C1821" s="5">
        <v>2</v>
      </c>
      <c r="D1821" s="4">
        <v>3</v>
      </c>
    </row>
    <row r="1822" spans="1:5" x14ac:dyDescent="0.25">
      <c r="A1822">
        <v>1821</v>
      </c>
      <c r="B1822" s="2">
        <v>1</v>
      </c>
      <c r="C1822" s="5">
        <v>2</v>
      </c>
      <c r="D1822" s="4">
        <v>3</v>
      </c>
    </row>
    <row r="1823" spans="1:5" x14ac:dyDescent="0.25">
      <c r="A1823">
        <v>1822</v>
      </c>
      <c r="B1823" s="2">
        <v>1</v>
      </c>
      <c r="C1823" s="5">
        <v>2</v>
      </c>
    </row>
    <row r="1824" spans="1:5" x14ac:dyDescent="0.25">
      <c r="A1824">
        <v>1823</v>
      </c>
      <c r="B1824" s="2">
        <v>1</v>
      </c>
      <c r="C1824" s="5">
        <v>2</v>
      </c>
    </row>
    <row r="1825" spans="1:6" x14ac:dyDescent="0.25">
      <c r="A1825">
        <v>1824</v>
      </c>
      <c r="B1825" s="2">
        <v>1</v>
      </c>
    </row>
    <row r="1826" spans="1:6" x14ac:dyDescent="0.25">
      <c r="A1826">
        <v>1825</v>
      </c>
      <c r="B1826" s="2">
        <v>1</v>
      </c>
      <c r="F182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0F1B-260F-4418-983A-C7EDB1128E98}">
  <dimension ref="A1:EA71"/>
  <sheetViews>
    <sheetView topLeftCell="T1" workbookViewId="0">
      <selection activeCell="Z2" sqref="Z2:Z11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10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297</v>
      </c>
      <c r="AP1" t="s">
        <v>298</v>
      </c>
      <c r="AQ1" t="s">
        <v>299</v>
      </c>
      <c r="AR1" t="s">
        <v>300</v>
      </c>
      <c r="AT1" t="s">
        <v>301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319</v>
      </c>
      <c r="BS1" t="s">
        <v>320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33.844243000000006</v>
      </c>
      <c r="B2">
        <v>7.9214089999999997</v>
      </c>
      <c r="C2">
        <v>47.116317000000002</v>
      </c>
      <c r="D2">
        <v>7.9806749999999997</v>
      </c>
      <c r="E2">
        <v>35.301357000000003</v>
      </c>
      <c r="F2">
        <v>9.0609090000000005</v>
      </c>
      <c r="G2">
        <v>24.387695000000008</v>
      </c>
      <c r="H2">
        <v>5.0919590000000001</v>
      </c>
      <c r="K2">
        <f>(18/200)</f>
        <v>0.09</v>
      </c>
      <c r="L2">
        <f>(19/200)</f>
        <v>9.5000000000000001E-2</v>
      </c>
      <c r="M2">
        <f>(17/200)</f>
        <v>8.5000000000000006E-2</v>
      </c>
      <c r="N2">
        <f>(19/200)</f>
        <v>9.5000000000000001E-2</v>
      </c>
      <c r="P2">
        <f>(16/200)</f>
        <v>0.08</v>
      </c>
      <c r="Q2">
        <f>(14/200)</f>
        <v>7.0000000000000007E-2</v>
      </c>
      <c r="R2">
        <f>(15/200)</f>
        <v>7.4999999999999997E-2</v>
      </c>
      <c r="S2">
        <f>(16/200)</f>
        <v>0.08</v>
      </c>
      <c r="U2">
        <f>0.09+0.08</f>
        <v>0.16999999999999998</v>
      </c>
      <c r="V2">
        <f>0.095+0.07</f>
        <v>0.16500000000000001</v>
      </c>
      <c r="W2">
        <f>0.085+0.075</f>
        <v>0.16</v>
      </c>
      <c r="X2">
        <f>0.095+0.08</f>
        <v>0.17499999999999999</v>
      </c>
      <c r="Z2">
        <f>SQRT((ABS($A$3-$A$2)^2+(ABS($B$3-$B$2)^2)))</f>
        <v>24.523130512820764</v>
      </c>
      <c r="AA2">
        <f>SQRT((ABS($C$3-$C$2)^2+(ABS($D$3-$D$2)^2)))</f>
        <v>25.442710115312195</v>
      </c>
      <c r="AB2">
        <f>SQRT((ABS($E$3-$E$2)^2+(ABS($F$3-$F$2)^2)))</f>
        <v>25.008134723742192</v>
      </c>
      <c r="AC2">
        <f>SQRT((ABS($G$3-$G$2)^2+(ABS($H$3-$H$2)^2)))</f>
        <v>24.096344567690796</v>
      </c>
      <c r="AE2">
        <f>(COUNTA(U2:U12)/SUM(U2:U12))</f>
        <v>7.1942446043165464</v>
      </c>
      <c r="AF2">
        <f>(COUNTA(V2:V12)/SUM(V2:V12))</f>
        <v>7.3469387755102034</v>
      </c>
      <c r="AG2">
        <f>(COUNTA(W2:W12)/SUM(W2:W12))</f>
        <v>7.3770491803278677</v>
      </c>
      <c r="AH2">
        <f>(COUNTA(X2:X12)/SUM(X2:X12))</f>
        <v>7.0422535211267601</v>
      </c>
      <c r="AJ2">
        <f>1/0.17</f>
        <v>5.8823529411764701</v>
      </c>
      <c r="AK2">
        <f>1/0.165</f>
        <v>6.0606060606060606</v>
      </c>
      <c r="AL2">
        <f>1/0.16</f>
        <v>6.25</v>
      </c>
      <c r="AM2">
        <f>1/0.175</f>
        <v>5.7142857142857144</v>
      </c>
      <c r="AO2">
        <f t="shared" ref="AO2:AO11" si="0">$Z2/$U2</f>
        <v>144.25370889894569</v>
      </c>
      <c r="AP2">
        <f t="shared" ref="AP2:AP10" si="1">$AA2/$V2</f>
        <v>154.19824312310422</v>
      </c>
      <c r="AQ2">
        <f t="shared" ref="AQ2:AQ10" si="2">$AB2/$W2</f>
        <v>156.3008420233887</v>
      </c>
      <c r="AR2">
        <f t="shared" ref="AR2:AR11" si="3">$AC2/$X2</f>
        <v>137.69339752966169</v>
      </c>
      <c r="AT2">
        <f>AT4/AT6</f>
        <v>153.96122130018233</v>
      </c>
      <c r="AV2">
        <f>((0.09/0.17)*100)</f>
        <v>52.941176470588225</v>
      </c>
      <c r="AW2">
        <f>((0.095/0.165)*100)</f>
        <v>57.575757575757571</v>
      </c>
      <c r="AX2">
        <f>((0.085/0.16)*100)</f>
        <v>53.125</v>
      </c>
      <c r="AY2">
        <f>((0.095/0.175)*100)</f>
        <v>54.285714285714292</v>
      </c>
      <c r="BA2">
        <f>((0.08/0.17)*100)</f>
        <v>47.058823529411761</v>
      </c>
      <c r="BB2">
        <f>((0.07/0.165)*100)</f>
        <v>42.424242424242422</v>
      </c>
      <c r="BC2">
        <f>((0.075/0.16)*100)</f>
        <v>46.875</v>
      </c>
      <c r="BD2">
        <f>((0.08/0.175)*100)</f>
        <v>45.714285714285715</v>
      </c>
      <c r="BF2">
        <f>ABS($B$2-$D$2)</f>
        <v>5.9266000000000041E-2</v>
      </c>
      <c r="BG2">
        <f>ABS($F$2-$H$2)</f>
        <v>3.9689500000000004</v>
      </c>
      <c r="BL2">
        <f>SQRT((ABS($A$2-$E$2)^2+(ABS($B$2-$F$2)^2)))</f>
        <v>1.8497679473371771</v>
      </c>
      <c r="BM2">
        <f>SQRT((ABS($C$2-$G$3)^2+(ABS($D$2-$H$3)^2)))</f>
        <v>1.990413191900114</v>
      </c>
      <c r="BO2">
        <f>SQRT((ABS($A$2-$G$2)^2+(ABS($B$2-$H$2)^2)))</f>
        <v>9.8707693407760253</v>
      </c>
      <c r="BP2">
        <f>SQRT((ABS($C$2-$E$3)^2+(ABS($D$2-$F$3)^2)))</f>
        <v>13.307395630207587</v>
      </c>
      <c r="BR2">
        <f>DEGREES(ACOS((13.3894749568757^2+25.0081347237422^2-12.3074886909632^2)/(2*13.3894749568757*25.0081347237422)))</f>
        <v>12.737582195603835</v>
      </c>
      <c r="BS2">
        <f>DEGREES(ACOS((11.6129489085565^2+24.0963445676908^2-13.3894749568757^2)/(2*11.6129489085565*24.0963445676908)))</f>
        <v>16.642131571750667</v>
      </c>
      <c r="BU2">
        <v>18</v>
      </c>
      <c r="BV2">
        <v>4</v>
      </c>
      <c r="BW2">
        <v>3</v>
      </c>
      <c r="BX2">
        <v>17</v>
      </c>
      <c r="BY2">
        <v>19</v>
      </c>
      <c r="BZ2">
        <v>5</v>
      </c>
      <c r="CA2">
        <v>16</v>
      </c>
      <c r="CB2">
        <v>6</v>
      </c>
      <c r="CC2">
        <v>17</v>
      </c>
      <c r="CD2">
        <v>3</v>
      </c>
      <c r="CE2">
        <v>16</v>
      </c>
      <c r="CF2">
        <v>4</v>
      </c>
      <c r="CG2">
        <v>19</v>
      </c>
      <c r="CH2">
        <v>17</v>
      </c>
      <c r="CI2">
        <v>5</v>
      </c>
      <c r="CJ2">
        <v>4</v>
      </c>
      <c r="CL2">
        <v>16</v>
      </c>
      <c r="CM2">
        <v>0</v>
      </c>
      <c r="CN2">
        <v>0</v>
      </c>
      <c r="CO2">
        <v>15</v>
      </c>
      <c r="CP2">
        <v>14</v>
      </c>
      <c r="CQ2">
        <v>0</v>
      </c>
      <c r="CR2">
        <v>13</v>
      </c>
      <c r="CS2">
        <v>0</v>
      </c>
      <c r="CT2">
        <v>15</v>
      </c>
      <c r="CU2">
        <v>0</v>
      </c>
      <c r="CV2">
        <v>13</v>
      </c>
      <c r="CW2">
        <v>0</v>
      </c>
      <c r="CX2">
        <v>16</v>
      </c>
      <c r="CY2">
        <v>15</v>
      </c>
      <c r="CZ2">
        <v>0</v>
      </c>
      <c r="DA2">
        <v>0</v>
      </c>
      <c r="DC2">
        <f>((4/18)*100)</f>
        <v>22.222222222222221</v>
      </c>
      <c r="DD2">
        <f>((3/18)*100)</f>
        <v>16.666666666666664</v>
      </c>
      <c r="DE2">
        <f>((17/18)*100)</f>
        <v>94.444444444444443</v>
      </c>
      <c r="DF2">
        <f>((5/19)*100)</f>
        <v>26.315789473684209</v>
      </c>
      <c r="DG2">
        <f>((16/19)*100)</f>
        <v>84.210526315789465</v>
      </c>
      <c r="DH2">
        <f>((6/19)*100)</f>
        <v>31.578947368421051</v>
      </c>
      <c r="DI2">
        <f>((3/17)*100)</f>
        <v>17.647058823529413</v>
      </c>
      <c r="DJ2">
        <f>((16/17)*100)</f>
        <v>94.117647058823522</v>
      </c>
      <c r="DK2">
        <f>((4/17)*100)</f>
        <v>23.52941176470588</v>
      </c>
      <c r="DL2">
        <f>((17/19)*100)</f>
        <v>89.473684210526315</v>
      </c>
      <c r="DM2">
        <f>((5/19)*100)</f>
        <v>26.315789473684209</v>
      </c>
      <c r="DN2">
        <f>((4/19)*100)</f>
        <v>21.052631578947366</v>
      </c>
      <c r="DP2">
        <f>((0/16)*100)</f>
        <v>0</v>
      </c>
      <c r="DQ2">
        <f>((0/16)*100)</f>
        <v>0</v>
      </c>
      <c r="DR2">
        <f>((15/16)*100)</f>
        <v>93.75</v>
      </c>
      <c r="DS2">
        <f>((0/14)*100)</f>
        <v>0</v>
      </c>
      <c r="DT2">
        <f>((13/14)*100)</f>
        <v>92.857142857142861</v>
      </c>
      <c r="DU2">
        <f>((0/14)*100)</f>
        <v>0</v>
      </c>
      <c r="DV2">
        <f>((0/15)*100)</f>
        <v>0</v>
      </c>
      <c r="DW2">
        <f>((13/15)*100)</f>
        <v>86.666666666666671</v>
      </c>
      <c r="DX2">
        <f>((0/15)*100)</f>
        <v>0</v>
      </c>
      <c r="DY2">
        <f>((15/16)*100)</f>
        <v>93.75</v>
      </c>
      <c r="DZ2">
        <f>((0/16)*100)</f>
        <v>0</v>
      </c>
      <c r="EA2">
        <f>((0/16)*100)</f>
        <v>0</v>
      </c>
    </row>
    <row r="3" spans="1:131" x14ac:dyDescent="0.25">
      <c r="A3">
        <v>58.347743000000001</v>
      </c>
      <c r="B3">
        <v>8.9024380000000001</v>
      </c>
      <c r="C3">
        <v>72.554745000000011</v>
      </c>
      <c r="D3">
        <v>8.4474499999999999</v>
      </c>
      <c r="E3">
        <v>60.298515000000002</v>
      </c>
      <c r="F3">
        <v>9.8017830000000004</v>
      </c>
      <c r="G3">
        <v>48.443046000000002</v>
      </c>
      <c r="H3">
        <v>6.496918</v>
      </c>
      <c r="K3">
        <f>(18/200)</f>
        <v>0.09</v>
      </c>
      <c r="L3">
        <f>(16/200)</f>
        <v>0.08</v>
      </c>
      <c r="M3">
        <f>(18/200)</f>
        <v>0.09</v>
      </c>
      <c r="N3">
        <f>(19/200)</f>
        <v>9.5000000000000001E-2</v>
      </c>
      <c r="P3">
        <f>(14/200)</f>
        <v>7.0000000000000007E-2</v>
      </c>
      <c r="Q3">
        <f>(14/200)</f>
        <v>7.0000000000000007E-2</v>
      </c>
      <c r="R3">
        <f>(13/200)</f>
        <v>6.5000000000000002E-2</v>
      </c>
      <c r="S3">
        <f>(13/200)</f>
        <v>6.5000000000000002E-2</v>
      </c>
      <c r="U3">
        <f>0.09+0.07</f>
        <v>0.16</v>
      </c>
      <c r="V3">
        <f>0.08+0.07</f>
        <v>0.15000000000000002</v>
      </c>
      <c r="W3">
        <f>0.09+0.065</f>
        <v>0.155</v>
      </c>
      <c r="X3">
        <f>0.095+0.065</f>
        <v>0.16</v>
      </c>
      <c r="Z3">
        <f>SQRT((ABS($A$4-$A$3)^2+(ABS($B$4-$B$3)^2)))</f>
        <v>22.220249584433116</v>
      </c>
      <c r="AA3">
        <f>SQRT((ABS($C$4-$C$3)^2+(ABS($D$4-$D$3)^2)))</f>
        <v>21.610949523553654</v>
      </c>
      <c r="AB3">
        <f>SQRT((ABS($E$4-$E$3)^2+(ABS($F$4-$F$3)^2)))</f>
        <v>22.227596637977445</v>
      </c>
      <c r="AC3">
        <f>SQRT((ABS($G$4-$G$3)^2+(ABS($H$4-$H$3)^2)))</f>
        <v>25.569886421142389</v>
      </c>
      <c r="AJ3">
        <f>1/0.16</f>
        <v>6.25</v>
      </c>
      <c r="AK3">
        <f>1/0.15</f>
        <v>6.666666666666667</v>
      </c>
      <c r="AL3">
        <f>1/0.155</f>
        <v>6.4516129032258069</v>
      </c>
      <c r="AM3">
        <f>1/0.16</f>
        <v>6.25</v>
      </c>
      <c r="AO3">
        <f t="shared" si="0"/>
        <v>138.87655990270696</v>
      </c>
      <c r="AP3">
        <f t="shared" si="1"/>
        <v>144.072996823691</v>
      </c>
      <c r="AQ3">
        <f t="shared" si="2"/>
        <v>143.40384927727385</v>
      </c>
      <c r="AR3">
        <f t="shared" si="3"/>
        <v>159.81179013213992</v>
      </c>
      <c r="AT3" t="s">
        <v>302</v>
      </c>
      <c r="AV3">
        <f>((0.09/0.16)*100)</f>
        <v>56.25</v>
      </c>
      <c r="AW3">
        <f>((0.08/0.15)*100)</f>
        <v>53.333333333333336</v>
      </c>
      <c r="AX3">
        <f>((0.09/0.155)*100)</f>
        <v>58.064516129032249</v>
      </c>
      <c r="AY3">
        <f>((0.095/0.16)*100)</f>
        <v>59.375</v>
      </c>
      <c r="BA3">
        <f>((0.07/0.16)*100)</f>
        <v>43.750000000000007</v>
      </c>
      <c r="BB3">
        <f>((0.07/0.15)*100)</f>
        <v>46.666666666666671</v>
      </c>
      <c r="BC3">
        <f>((0.065/0.155)*100)</f>
        <v>41.935483870967744</v>
      </c>
      <c r="BD3">
        <f>((0.065/0.16)*100)</f>
        <v>40.625</v>
      </c>
      <c r="BF3">
        <f>ABS($B$3-$D$3)</f>
        <v>0.45498800000000017</v>
      </c>
      <c r="BG3">
        <f>ABS($F$3-$H$3)</f>
        <v>3.3048650000000004</v>
      </c>
      <c r="BL3">
        <f>SQRT((ABS($A$3-$E$3)^2+(ABS($B$3-$F$3)^2)))</f>
        <v>2.1480998172824752</v>
      </c>
      <c r="BM3">
        <f>SQRT((ABS($C$3-$G$4)^2+(ABS($D$3-$H$4)^2)))</f>
        <v>2.1486098718057143</v>
      </c>
      <c r="BO3">
        <f>SQRT((ABS($A$3-$G$3)^2+(ABS($B$3-$H$3)^2)))</f>
        <v>10.19262228929381</v>
      </c>
      <c r="BP3">
        <f>SQRT((ABS($C$3-$E$4)^2+(ABS($D$3-$F$4)^2)))</f>
        <v>10.094144502059047</v>
      </c>
      <c r="BR3">
        <f>DEGREES(ACOS((14.0223080529539^2+22.2275966379774^2-9.08121326351683^2)/(2*14.0223080529539*22.2275966379774)))</f>
        <v>12.654255561651322</v>
      </c>
      <c r="BS3">
        <f>DEGREES(ACOS((9.08121326351683^2+25.8455938921291^2-17.8621921038405^2)/(2*9.08121326351683*25.8455938921291)))</f>
        <v>23.216745492192004</v>
      </c>
      <c r="BU3">
        <v>18</v>
      </c>
      <c r="BV3">
        <v>4</v>
      </c>
      <c r="BW3">
        <v>5</v>
      </c>
      <c r="BX3">
        <v>17</v>
      </c>
      <c r="BY3">
        <v>16</v>
      </c>
      <c r="BZ3">
        <v>5</v>
      </c>
      <c r="CA3">
        <v>14</v>
      </c>
      <c r="CB3">
        <v>3</v>
      </c>
      <c r="CC3">
        <v>18</v>
      </c>
      <c r="CD3">
        <v>7</v>
      </c>
      <c r="CE3">
        <v>14</v>
      </c>
      <c r="CF3">
        <v>6</v>
      </c>
      <c r="CG3">
        <v>19</v>
      </c>
      <c r="CH3">
        <v>17</v>
      </c>
      <c r="CI3">
        <v>5</v>
      </c>
      <c r="CJ3">
        <v>6</v>
      </c>
      <c r="CL3">
        <v>14</v>
      </c>
      <c r="CM3">
        <v>0</v>
      </c>
      <c r="CN3">
        <v>0</v>
      </c>
      <c r="CO3">
        <v>12</v>
      </c>
      <c r="CP3">
        <v>14</v>
      </c>
      <c r="CQ3">
        <v>0</v>
      </c>
      <c r="CR3">
        <v>10</v>
      </c>
      <c r="CS3">
        <v>0</v>
      </c>
      <c r="CT3">
        <v>13</v>
      </c>
      <c r="CU3">
        <v>0</v>
      </c>
      <c r="CV3">
        <v>10</v>
      </c>
      <c r="CW3">
        <v>0</v>
      </c>
      <c r="CX3">
        <v>13</v>
      </c>
      <c r="CY3">
        <v>12</v>
      </c>
      <c r="CZ3">
        <v>0</v>
      </c>
      <c r="DA3">
        <v>0</v>
      </c>
      <c r="DC3">
        <f>((4/18)*100)</f>
        <v>22.222222222222221</v>
      </c>
      <c r="DD3">
        <f>((5/18)*100)</f>
        <v>27.777777777777779</v>
      </c>
      <c r="DE3">
        <f>((17/18)*100)</f>
        <v>94.444444444444443</v>
      </c>
      <c r="DF3">
        <f>((5/16)*100)</f>
        <v>31.25</v>
      </c>
      <c r="DG3">
        <f>((14/16)*100)</f>
        <v>87.5</v>
      </c>
      <c r="DH3">
        <f>((3/16)*100)</f>
        <v>18.75</v>
      </c>
      <c r="DI3">
        <f>((7/18)*100)</f>
        <v>38.888888888888893</v>
      </c>
      <c r="DJ3">
        <f>((14/18)*100)</f>
        <v>77.777777777777786</v>
      </c>
      <c r="DK3">
        <f>((6/18)*100)</f>
        <v>33.333333333333329</v>
      </c>
      <c r="DL3">
        <f>((17/19)*100)</f>
        <v>89.473684210526315</v>
      </c>
      <c r="DM3">
        <f>((5/19)*100)</f>
        <v>26.315789473684209</v>
      </c>
      <c r="DN3">
        <f>((6/19)*100)</f>
        <v>31.578947368421051</v>
      </c>
      <c r="DP3">
        <f>((0/14)*100)</f>
        <v>0</v>
      </c>
      <c r="DQ3">
        <f>((0/14)*100)</f>
        <v>0</v>
      </c>
      <c r="DR3">
        <f>((12/14)*100)</f>
        <v>85.714285714285708</v>
      </c>
      <c r="DS3">
        <f>((0/14)*100)</f>
        <v>0</v>
      </c>
      <c r="DT3">
        <f>((10/14)*100)</f>
        <v>71.428571428571431</v>
      </c>
      <c r="DU3">
        <f>((0/14)*100)</f>
        <v>0</v>
      </c>
      <c r="DV3">
        <f>((0/13)*100)</f>
        <v>0</v>
      </c>
      <c r="DW3">
        <f>((10/13)*100)</f>
        <v>76.923076923076934</v>
      </c>
      <c r="DX3">
        <f>((0/13)*100)</f>
        <v>0</v>
      </c>
      <c r="DY3">
        <f>((12/13)*100)</f>
        <v>92.307692307692307</v>
      </c>
      <c r="DZ3">
        <f>((0/13)*100)</f>
        <v>0</v>
      </c>
      <c r="EA3">
        <f>((0/13)*100)</f>
        <v>0</v>
      </c>
    </row>
    <row r="4" spans="1:131" x14ac:dyDescent="0.25">
      <c r="A4">
        <v>80.553623000000002</v>
      </c>
      <c r="B4">
        <v>9.7014279999999999</v>
      </c>
      <c r="C4">
        <v>94.148317000000006</v>
      </c>
      <c r="D4">
        <v>7.5809699999999998</v>
      </c>
      <c r="E4">
        <v>82.525000000000006</v>
      </c>
      <c r="F4">
        <v>10.024082</v>
      </c>
      <c r="G4">
        <v>74.010255000000001</v>
      </c>
      <c r="H4">
        <v>6.8669390000000003</v>
      </c>
      <c r="K4">
        <f>(17/200)</f>
        <v>8.5000000000000006E-2</v>
      </c>
      <c r="L4">
        <f>(16/200)</f>
        <v>0.08</v>
      </c>
      <c r="M4">
        <f>(14/200)</f>
        <v>7.0000000000000007E-2</v>
      </c>
      <c r="N4">
        <f>(18/200)</f>
        <v>0.09</v>
      </c>
      <c r="P4">
        <f>(11/200)</f>
        <v>5.5E-2</v>
      </c>
      <c r="Q4">
        <f>(12/200)</f>
        <v>0.06</v>
      </c>
      <c r="R4">
        <f>(10/200)</f>
        <v>0.05</v>
      </c>
      <c r="S4">
        <f>(13/200)</f>
        <v>6.5000000000000002E-2</v>
      </c>
      <c r="U4">
        <f>0.085+0.055</f>
        <v>0.14000000000000001</v>
      </c>
      <c r="V4">
        <f>0.08+0.06</f>
        <v>0.14000000000000001</v>
      </c>
      <c r="W4">
        <f>0.07+0.05</f>
        <v>0.12000000000000001</v>
      </c>
      <c r="X4">
        <f>0.09+0.065</f>
        <v>0.155</v>
      </c>
      <c r="Z4">
        <f>SQRT((ABS($A$5-$A$4)^2+(ABS($B$5-$B$4)^2)))</f>
        <v>24.693333667344518</v>
      </c>
      <c r="AA4">
        <f>SQRT((ABS($C$5-$C$4)^2+(ABS($D$5-$D$4)^2)))</f>
        <v>27.972760136323142</v>
      </c>
      <c r="AB4">
        <f>SQRT((ABS($E$5-$E$4)^2+(ABS($F$5-$F$4)^2)))</f>
        <v>22.770037168851527</v>
      </c>
      <c r="AC4">
        <f>SQRT((ABS($G$5-$G$4)^2+(ABS($H$5-$H$4)^2)))</f>
        <v>25.845593892129109</v>
      </c>
      <c r="AJ4">
        <f>1/0.14</f>
        <v>7.1428571428571423</v>
      </c>
      <c r="AK4">
        <f>1/0.14</f>
        <v>7.1428571428571423</v>
      </c>
      <c r="AL4">
        <f>1/0.12</f>
        <v>8.3333333333333339</v>
      </c>
      <c r="AM4">
        <f>1/0.155</f>
        <v>6.4516129032258069</v>
      </c>
      <c r="AO4">
        <f t="shared" si="0"/>
        <v>176.38095476674656</v>
      </c>
      <c r="AP4">
        <f t="shared" si="1"/>
        <v>199.80542954516528</v>
      </c>
      <c r="AQ4">
        <f t="shared" si="2"/>
        <v>189.75030974042937</v>
      </c>
      <c r="AR4">
        <f t="shared" si="3"/>
        <v>166.74576704599426</v>
      </c>
      <c r="AT4">
        <f>SUM(Z:AC)</f>
        <v>5073.7920479475106</v>
      </c>
      <c r="AV4">
        <f>((0.085/0.14)*100)</f>
        <v>60.714285714285708</v>
      </c>
      <c r="AW4">
        <f>((0.08/0.14)*100)</f>
        <v>57.142857142857139</v>
      </c>
      <c r="AX4">
        <f>((0.07/0.12)*100)</f>
        <v>58.333333333333336</v>
      </c>
      <c r="AY4">
        <f>((0.09/0.155)*100)</f>
        <v>58.064516129032249</v>
      </c>
      <c r="BA4">
        <f>((0.055/0.14)*100)</f>
        <v>39.285714285714285</v>
      </c>
      <c r="BB4">
        <f>((0.06/0.14)*100)</f>
        <v>42.857142857142847</v>
      </c>
      <c r="BC4">
        <f>((0.05/0.12)*100)</f>
        <v>41.666666666666671</v>
      </c>
      <c r="BD4">
        <f>((0.065/0.155)*100)</f>
        <v>41.935483870967744</v>
      </c>
      <c r="BF4">
        <f>ABS($B$4-$D$4)</f>
        <v>2.1204580000000002</v>
      </c>
      <c r="BG4">
        <f>ABS($F$4-$H$4)</f>
        <v>3.1571429999999996</v>
      </c>
      <c r="BL4">
        <f>SQRT((ABS($A$4-$E$4)^2+(ABS($B$4-$F$4)^2)))</f>
        <v>1.9976067880954489</v>
      </c>
      <c r="BM4">
        <f>SQRT((ABS($C$4-$G$5)^2+(ABS($D$4-$H$5)^2)))</f>
        <v>6.0202709019094858</v>
      </c>
      <c r="BO4">
        <f>SQRT((ABS($A$4-$G$4)^2+(ABS($B$4-$H$4)^2)))</f>
        <v>7.1309180807624628</v>
      </c>
      <c r="BP4">
        <f>SQRT((ABS($C$4-$E$5)^2+(ABS($D$4-$F$5)^2)))</f>
        <v>11.397757231346217</v>
      </c>
      <c r="BR4">
        <f>DEGREES(ACOS((17.8621921038405^2+22.7700371688515^2-7.01420508223912^2)/(2*17.8621921038405*22.7700371688515)))</f>
        <v>14.273773660205901</v>
      </c>
      <c r="BS4">
        <f>DEGREES(ACOS((4.51992501479615^2+28.2252340832346^2-26.5534143657082^2)/(2*4.51992501479615*28.2252340832346)))</f>
        <v>63.960387755111661</v>
      </c>
      <c r="BU4">
        <v>17</v>
      </c>
      <c r="BV4">
        <v>5</v>
      </c>
      <c r="BW4">
        <v>7</v>
      </c>
      <c r="BX4">
        <v>13</v>
      </c>
      <c r="BY4">
        <v>16</v>
      </c>
      <c r="BZ4">
        <v>6</v>
      </c>
      <c r="CA4">
        <v>10</v>
      </c>
      <c r="CB4">
        <v>5</v>
      </c>
      <c r="CC4">
        <v>14</v>
      </c>
      <c r="CD4">
        <v>4</v>
      </c>
      <c r="CE4">
        <v>10</v>
      </c>
      <c r="CF4">
        <v>9</v>
      </c>
      <c r="CG4">
        <v>18</v>
      </c>
      <c r="CH4">
        <v>13</v>
      </c>
      <c r="CI4">
        <v>6</v>
      </c>
      <c r="CJ4">
        <v>9</v>
      </c>
      <c r="CL4">
        <v>11</v>
      </c>
      <c r="CM4">
        <v>0</v>
      </c>
      <c r="CN4">
        <v>0</v>
      </c>
      <c r="CO4">
        <v>9</v>
      </c>
      <c r="CP4">
        <v>12</v>
      </c>
      <c r="CQ4">
        <v>0</v>
      </c>
      <c r="CR4">
        <v>8</v>
      </c>
      <c r="CS4">
        <v>0</v>
      </c>
      <c r="CT4">
        <v>10</v>
      </c>
      <c r="CU4">
        <v>0</v>
      </c>
      <c r="CV4">
        <v>8</v>
      </c>
      <c r="CW4">
        <v>1</v>
      </c>
      <c r="CX4">
        <v>13</v>
      </c>
      <c r="CY4">
        <v>9</v>
      </c>
      <c r="CZ4">
        <v>0</v>
      </c>
      <c r="DA4">
        <v>1</v>
      </c>
      <c r="DC4">
        <f>((5/17)*100)</f>
        <v>29.411764705882355</v>
      </c>
      <c r="DD4">
        <f>((7/17)*100)</f>
        <v>41.17647058823529</v>
      </c>
      <c r="DE4">
        <f>((13/17)*100)</f>
        <v>76.470588235294116</v>
      </c>
      <c r="DF4">
        <f>((6/16)*100)</f>
        <v>37.5</v>
      </c>
      <c r="DG4">
        <f>((10/16)*100)</f>
        <v>62.5</v>
      </c>
      <c r="DH4">
        <f>((5/16)*100)</f>
        <v>31.25</v>
      </c>
      <c r="DI4">
        <f>((4/14)*100)</f>
        <v>28.571428571428569</v>
      </c>
      <c r="DJ4">
        <f>((10/14)*100)</f>
        <v>71.428571428571431</v>
      </c>
      <c r="DK4">
        <f>((9/14)*100)</f>
        <v>64.285714285714292</v>
      </c>
      <c r="DL4">
        <f>((13/18)*100)</f>
        <v>72.222222222222214</v>
      </c>
      <c r="DM4">
        <f>((6/18)*100)</f>
        <v>33.333333333333329</v>
      </c>
      <c r="DN4">
        <f>((9/18)*100)</f>
        <v>50</v>
      </c>
      <c r="DP4">
        <f>((0/11)*100)</f>
        <v>0</v>
      </c>
      <c r="DQ4">
        <f>((0/11)*100)</f>
        <v>0</v>
      </c>
      <c r="DR4">
        <f>((9/11)*100)</f>
        <v>81.818181818181827</v>
      </c>
      <c r="DS4">
        <f>((0/12)*100)</f>
        <v>0</v>
      </c>
      <c r="DT4">
        <f>((8/12)*100)</f>
        <v>66.666666666666657</v>
      </c>
      <c r="DU4">
        <f>((0/12)*100)</f>
        <v>0</v>
      </c>
      <c r="DV4">
        <f>((0/10)*100)</f>
        <v>0</v>
      </c>
      <c r="DW4">
        <f>((8/10)*100)</f>
        <v>80</v>
      </c>
      <c r="DX4">
        <f>((1/10)*100)</f>
        <v>10</v>
      </c>
      <c r="DY4">
        <f>((9/13)*100)</f>
        <v>69.230769230769226</v>
      </c>
      <c r="DZ4">
        <f>((0/13)*100)</f>
        <v>0</v>
      </c>
      <c r="EA4">
        <f>((1/13)*100)</f>
        <v>7.6923076923076925</v>
      </c>
    </row>
    <row r="5" spans="1:131" x14ac:dyDescent="0.25">
      <c r="A5">
        <v>105.23883000000001</v>
      </c>
      <c r="B5">
        <v>9.0679590000000001</v>
      </c>
      <c r="C5">
        <v>122.12092200000001</v>
      </c>
      <c r="D5">
        <v>7.6741320000000002</v>
      </c>
      <c r="E5">
        <v>105.29494800000001</v>
      </c>
      <c r="F5">
        <v>9.9603579999999994</v>
      </c>
      <c r="G5">
        <v>99.823370000000011</v>
      </c>
      <c r="H5">
        <v>5.5716330000000003</v>
      </c>
      <c r="K5">
        <f>(15/200)</f>
        <v>7.4999999999999997E-2</v>
      </c>
      <c r="L5">
        <f>(13/200)</f>
        <v>6.5000000000000002E-2</v>
      </c>
      <c r="M5">
        <f>(14/200)</f>
        <v>7.0000000000000007E-2</v>
      </c>
      <c r="N5">
        <f>(17/200)</f>
        <v>8.5000000000000006E-2</v>
      </c>
      <c r="P5">
        <f>(10/200)</f>
        <v>0.05</v>
      </c>
      <c r="Q5">
        <f>(12/200)</f>
        <v>0.06</v>
      </c>
      <c r="R5">
        <f>(11/200)</f>
        <v>5.5E-2</v>
      </c>
      <c r="S5">
        <f>(11/200)</f>
        <v>5.5E-2</v>
      </c>
      <c r="U5">
        <f>0.075+0.05</f>
        <v>0.125</v>
      </c>
      <c r="V5">
        <f>0.065+0.06</f>
        <v>0.125</v>
      </c>
      <c r="W5">
        <f>0.07+0.055</f>
        <v>0.125</v>
      </c>
      <c r="X5">
        <f>0.085+0.055</f>
        <v>0.14000000000000001</v>
      </c>
      <c r="Z5">
        <f>SQRT((ABS($A$6-$A$5)^2+(ABS($B$6-$B$5)^2)))</f>
        <v>24.467322703378237</v>
      </c>
      <c r="AA5">
        <f>SQRT((ABS($C$6-$C$5)^2+(ABS($D$6-$D$5)^2)))</f>
        <v>30.503993374812953</v>
      </c>
      <c r="AB5">
        <f>SQRT((ABS($E$6-$E$5)^2+(ABS($F$6-$F$5)^2)))</f>
        <v>25.242684712212927</v>
      </c>
      <c r="AC5">
        <f>SQRT((ABS($G$6-$G$5)^2+(ABS($H$6-$H$5)^2)))</f>
        <v>28.913344611192976</v>
      </c>
      <c r="AJ5">
        <f>1/0.125</f>
        <v>8</v>
      </c>
      <c r="AK5">
        <f>1/0.125</f>
        <v>8</v>
      </c>
      <c r="AL5">
        <f>1/0.125</f>
        <v>8</v>
      </c>
      <c r="AM5">
        <f>1/0.14</f>
        <v>7.1428571428571423</v>
      </c>
      <c r="AO5">
        <f t="shared" si="0"/>
        <v>195.73858162702589</v>
      </c>
      <c r="AP5">
        <f t="shared" si="1"/>
        <v>244.03194699850363</v>
      </c>
      <c r="AQ5">
        <f t="shared" si="2"/>
        <v>201.94147769770342</v>
      </c>
      <c r="AR5">
        <f t="shared" si="3"/>
        <v>206.52389007994981</v>
      </c>
      <c r="AT5" t="s">
        <v>303</v>
      </c>
      <c r="AV5">
        <f>((0.075/0.125)*100)</f>
        <v>60</v>
      </c>
      <c r="AW5">
        <f>((0.065/0.125)*100)</f>
        <v>52</v>
      </c>
      <c r="AX5">
        <f>((0.07/0.125)*100)</f>
        <v>56.000000000000007</v>
      </c>
      <c r="AY5">
        <f>((0.085/0.14)*100)</f>
        <v>60.714285714285708</v>
      </c>
      <c r="BA5">
        <f>((0.05/0.125)*100)</f>
        <v>40</v>
      </c>
      <c r="BB5">
        <f>((0.06/0.125)*100)</f>
        <v>48</v>
      </c>
      <c r="BC5">
        <f>((0.055/0.125)*100)</f>
        <v>44</v>
      </c>
      <c r="BD5">
        <f>((0.055/0.14)*100)</f>
        <v>39.285714285714285</v>
      </c>
      <c r="BF5">
        <f>ABS($B$5-$D$5)</f>
        <v>1.3938269999999999</v>
      </c>
      <c r="BG5">
        <f>ABS($F$5-$H$5)</f>
        <v>4.3887249999999991</v>
      </c>
      <c r="BL5">
        <f>SQRT((ABS($A$5-$E$5)^2+(ABS($B$5-$F$5)^2)))</f>
        <v>0.89416173320322678</v>
      </c>
      <c r="BM5">
        <f>SQRT((ABS($C$5-$G$6)^2+(ABS($D$5-$H$6)^2)))</f>
        <v>6.7167374637769655</v>
      </c>
      <c r="BO5">
        <f>SQRT((ABS($A$5-$G$5)^2+(ABS($B$5-$H$5)^2)))</f>
        <v>6.446045493934708</v>
      </c>
      <c r="BP5">
        <f>SQRT((ABS($C$5-$E$6)^2+(ABS($D$5-$F$6)^2)))</f>
        <v>8.898545609917651</v>
      </c>
      <c r="BR5">
        <f>DEGREES(ACOS((23.6914285187535^2+25.2426847122129^2-4.51992501479615^2)/(2*23.6914285187535*25.2426847122129)))</f>
        <v>9.9591799744251528</v>
      </c>
      <c r="BS5">
        <f>DEGREES(ACOS((4.29190152668488^2+24.4466268886311^2-23.5415183257462^2)/(2*4.29190152668488*24.4466268886311)))</f>
        <v>72.856573878815098</v>
      </c>
      <c r="BU5">
        <v>15</v>
      </c>
      <c r="BV5">
        <v>6</v>
      </c>
      <c r="BW5">
        <v>4</v>
      </c>
      <c r="BX5">
        <v>9</v>
      </c>
      <c r="BY5">
        <v>13</v>
      </c>
      <c r="BZ5">
        <v>6</v>
      </c>
      <c r="CA5">
        <v>7</v>
      </c>
      <c r="CB5">
        <v>5</v>
      </c>
      <c r="CC5">
        <v>14</v>
      </c>
      <c r="CD5">
        <v>4</v>
      </c>
      <c r="CE5">
        <v>7</v>
      </c>
      <c r="CF5">
        <v>12</v>
      </c>
      <c r="CG5">
        <v>17</v>
      </c>
      <c r="CH5">
        <v>9</v>
      </c>
      <c r="CI5">
        <v>5</v>
      </c>
      <c r="CJ5">
        <v>12</v>
      </c>
      <c r="CL5">
        <v>10</v>
      </c>
      <c r="CM5">
        <v>0</v>
      </c>
      <c r="CN5">
        <v>0</v>
      </c>
      <c r="CO5">
        <v>5</v>
      </c>
      <c r="CP5">
        <v>12</v>
      </c>
      <c r="CQ5">
        <v>3</v>
      </c>
      <c r="CR5">
        <v>5</v>
      </c>
      <c r="CS5">
        <v>0</v>
      </c>
      <c r="CT5">
        <v>11</v>
      </c>
      <c r="CU5">
        <v>0</v>
      </c>
      <c r="CV5">
        <v>5</v>
      </c>
      <c r="CW5">
        <v>6</v>
      </c>
      <c r="CX5">
        <v>11</v>
      </c>
      <c r="CY5">
        <v>5</v>
      </c>
      <c r="CZ5">
        <v>0</v>
      </c>
      <c r="DA5">
        <v>6</v>
      </c>
      <c r="DC5">
        <f>((6/15)*100)</f>
        <v>40</v>
      </c>
      <c r="DD5">
        <f>((4/15)*100)</f>
        <v>26.666666666666668</v>
      </c>
      <c r="DE5">
        <f>((9/15)*100)</f>
        <v>60</v>
      </c>
      <c r="DF5">
        <f>((6/13)*100)</f>
        <v>46.153846153846153</v>
      </c>
      <c r="DG5">
        <f>((7/13)*100)</f>
        <v>53.846153846153847</v>
      </c>
      <c r="DH5">
        <f>((5/13)*100)</f>
        <v>38.461538461538467</v>
      </c>
      <c r="DI5">
        <f>((4/14)*100)</f>
        <v>28.571428571428569</v>
      </c>
      <c r="DJ5">
        <f>((7/14)*100)</f>
        <v>50</v>
      </c>
      <c r="DK5">
        <f>((12/14)*100)</f>
        <v>85.714285714285708</v>
      </c>
      <c r="DL5">
        <f>((9/17)*100)</f>
        <v>52.941176470588239</v>
      </c>
      <c r="DM5">
        <f>((5/17)*100)</f>
        <v>29.411764705882355</v>
      </c>
      <c r="DN5">
        <f>((12/17)*100)</f>
        <v>70.588235294117652</v>
      </c>
      <c r="DP5">
        <f>((0/10)*100)</f>
        <v>0</v>
      </c>
      <c r="DQ5">
        <f>((0/10)*100)</f>
        <v>0</v>
      </c>
      <c r="DR5">
        <f>((5/10)*100)</f>
        <v>50</v>
      </c>
      <c r="DS5">
        <f>((3/12)*100)</f>
        <v>25</v>
      </c>
      <c r="DT5">
        <f>((5/12)*100)</f>
        <v>41.666666666666671</v>
      </c>
      <c r="DU5">
        <f>((0/12)*100)</f>
        <v>0</v>
      </c>
      <c r="DV5">
        <f>((0/11)*100)</f>
        <v>0</v>
      </c>
      <c r="DW5">
        <f>((5/11)*100)</f>
        <v>45.454545454545453</v>
      </c>
      <c r="DX5">
        <f>((6/11)*100)</f>
        <v>54.54545454545454</v>
      </c>
      <c r="DY5">
        <f>((5/11)*100)</f>
        <v>45.454545454545453</v>
      </c>
      <c r="DZ5">
        <f>((0/11)*100)</f>
        <v>0</v>
      </c>
      <c r="EA5">
        <f>((6/11)*100)</f>
        <v>54.54545454545454</v>
      </c>
    </row>
    <row r="6" spans="1:131" x14ac:dyDescent="0.25">
      <c r="A6">
        <v>129.70499799999999</v>
      </c>
      <c r="B6">
        <v>9.3056640000000002</v>
      </c>
      <c r="C6">
        <v>152.59906899999999</v>
      </c>
      <c r="D6">
        <v>8.9295869999999997</v>
      </c>
      <c r="E6">
        <v>130.52990299999999</v>
      </c>
      <c r="F6">
        <v>10.585000000000001</v>
      </c>
      <c r="G6">
        <v>128.72362100000001</v>
      </c>
      <c r="H6">
        <v>6.4416840000000004</v>
      </c>
      <c r="K6">
        <f>(14/200)</f>
        <v>7.0000000000000007E-2</v>
      </c>
      <c r="L6">
        <f>(16/200)</f>
        <v>0.08</v>
      </c>
      <c r="M6">
        <f>(12/200)</f>
        <v>0.06</v>
      </c>
      <c r="N6">
        <f>(13/200)</f>
        <v>6.5000000000000002E-2</v>
      </c>
      <c r="P6">
        <f>(10/200)</f>
        <v>0.05</v>
      </c>
      <c r="Q6">
        <f>(10/200)</f>
        <v>0.05</v>
      </c>
      <c r="R6">
        <f>(11/200)</f>
        <v>5.5E-2</v>
      </c>
      <c r="S6">
        <f>(10/200)</f>
        <v>0.05</v>
      </c>
      <c r="U6">
        <f>0.07+0.05</f>
        <v>0.12000000000000001</v>
      </c>
      <c r="V6">
        <f>0.08+0.05</f>
        <v>0.13</v>
      </c>
      <c r="W6">
        <f>0.06+0.055</f>
        <v>0.11499999999999999</v>
      </c>
      <c r="X6">
        <f>0.065+0.05</f>
        <v>0.115</v>
      </c>
      <c r="Z6">
        <f>SQRT((ABS($A$7-$A$6)^2+(ABS($B$7-$B$6)^2)))</f>
        <v>28.757714879425556</v>
      </c>
      <c r="AA6">
        <f>SQRT((ABS($C$7-$C$6)^2+(ABS($D$7-$D$6)^2)))</f>
        <v>22.510929462708223</v>
      </c>
      <c r="AB6">
        <f>SQRT((ABS($E$7-$E$6)^2+(ABS($F$7-$F$6)^2)))</f>
        <v>27.820759356565173</v>
      </c>
      <c r="AC6">
        <f>SQRT((ABS($G$7-$G$6)^2+(ABS($H$7-$H$6)^2)))</f>
        <v>28.22523408323465</v>
      </c>
      <c r="AJ6">
        <f>1/0.12</f>
        <v>8.3333333333333339</v>
      </c>
      <c r="AK6">
        <f>1/0.13</f>
        <v>7.6923076923076916</v>
      </c>
      <c r="AL6">
        <f>1/0.115</f>
        <v>8.695652173913043</v>
      </c>
      <c r="AM6">
        <f>1/0.115</f>
        <v>8.695652173913043</v>
      </c>
      <c r="AO6">
        <f t="shared" si="0"/>
        <v>239.64762399521294</v>
      </c>
      <c r="AP6">
        <f t="shared" si="1"/>
        <v>173.16099586698633</v>
      </c>
      <c r="AQ6">
        <f t="shared" si="2"/>
        <v>241.91964657882761</v>
      </c>
      <c r="AR6">
        <f t="shared" si="3"/>
        <v>245.4368181150839</v>
      </c>
      <c r="AT6">
        <f>SUM(U:X)</f>
        <v>32.955000000000013</v>
      </c>
      <c r="AV6">
        <f>((0.07/0.12)*100)</f>
        <v>58.333333333333336</v>
      </c>
      <c r="AW6">
        <f>((0.08/0.13)*100)</f>
        <v>61.53846153846154</v>
      </c>
      <c r="AX6">
        <f>((0.06/0.115)*100)</f>
        <v>52.173913043478258</v>
      </c>
      <c r="AY6">
        <f>((0.065/0.115)*100)</f>
        <v>56.521739130434781</v>
      </c>
      <c r="BA6">
        <f>((0.05/0.12)*100)</f>
        <v>41.666666666666671</v>
      </c>
      <c r="BB6">
        <f>((0.05/0.13)*100)</f>
        <v>38.461538461538467</v>
      </c>
      <c r="BC6">
        <f>((0.055/0.115)*100)</f>
        <v>47.826086956521735</v>
      </c>
      <c r="BD6">
        <f>((0.05/0.115)*100)</f>
        <v>43.478260869565219</v>
      </c>
      <c r="BF6">
        <f>ABS($B$6-$D$6)</f>
        <v>0.37607700000000044</v>
      </c>
      <c r="BG6">
        <f>ABS($F$6-$H$6)</f>
        <v>4.1433160000000004</v>
      </c>
      <c r="BL6">
        <f>SQRT((ABS($A$6-$E$6)^2+(ABS($B$6-$F$6)^2)))</f>
        <v>1.5222249702067705</v>
      </c>
      <c r="BM6">
        <f>SQRT((ABS($C$6-$G$7)^2+(ABS($D$6-$H$7)^2)))</f>
        <v>4.504302740384249</v>
      </c>
      <c r="BO6">
        <f>SQRT((ABS($A$6-$G$6)^2+(ABS($B$6-$H$6)^2)))</f>
        <v>3.0274547488821302</v>
      </c>
      <c r="BP6">
        <f>SQRT((ABS($C$6-$E$7)^2+(ABS($D$6-$F$7)^2)))</f>
        <v>6.372207157793067</v>
      </c>
      <c r="BR6">
        <f>DEGREES(ACOS((26.5534143657082^2+27.8207593565652^2-4.29190152668488^2)/(2*26.5534143657082*27.8207593565652)))</f>
        <v>8.6522589574942508</v>
      </c>
      <c r="BS6">
        <f>DEGREES(ACOS((4.68772590347388^2+24.9216124303524^2-23.5486124607856^2)/(2*4.68772590347388*24.9216124303524)))</f>
        <v>67.736057568658467</v>
      </c>
      <c r="BU6">
        <v>14</v>
      </c>
      <c r="BV6">
        <v>6</v>
      </c>
      <c r="BW6">
        <v>3</v>
      </c>
      <c r="BX6">
        <v>6</v>
      </c>
      <c r="BY6">
        <v>16</v>
      </c>
      <c r="BZ6">
        <v>8</v>
      </c>
      <c r="CA6">
        <v>7</v>
      </c>
      <c r="CB6">
        <v>5</v>
      </c>
      <c r="CC6">
        <v>12</v>
      </c>
      <c r="CD6">
        <v>3</v>
      </c>
      <c r="CE6">
        <v>7</v>
      </c>
      <c r="CF6">
        <v>10</v>
      </c>
      <c r="CG6">
        <v>13</v>
      </c>
      <c r="CH6">
        <v>6</v>
      </c>
      <c r="CI6">
        <v>5</v>
      </c>
      <c r="CJ6">
        <v>10</v>
      </c>
      <c r="CL6">
        <v>10</v>
      </c>
      <c r="CM6">
        <v>3</v>
      </c>
      <c r="CN6">
        <v>0</v>
      </c>
      <c r="CO6">
        <v>2</v>
      </c>
      <c r="CP6">
        <v>10</v>
      </c>
      <c r="CQ6">
        <v>2</v>
      </c>
      <c r="CR6">
        <v>5</v>
      </c>
      <c r="CS6">
        <v>2</v>
      </c>
      <c r="CT6">
        <v>11</v>
      </c>
      <c r="CU6">
        <v>0</v>
      </c>
      <c r="CV6">
        <v>5</v>
      </c>
      <c r="CW6">
        <v>8</v>
      </c>
      <c r="CX6">
        <v>10</v>
      </c>
      <c r="CY6">
        <v>2</v>
      </c>
      <c r="CZ6">
        <v>2</v>
      </c>
      <c r="DA6">
        <v>8</v>
      </c>
      <c r="DC6">
        <f>((6/14)*100)</f>
        <v>42.857142857142854</v>
      </c>
      <c r="DD6">
        <f>((3/14)*100)</f>
        <v>21.428571428571427</v>
      </c>
      <c r="DE6">
        <f>((6/14)*100)</f>
        <v>42.857142857142854</v>
      </c>
      <c r="DF6">
        <f>((8/16)*100)</f>
        <v>50</v>
      </c>
      <c r="DG6">
        <f>((7/16)*100)</f>
        <v>43.75</v>
      </c>
      <c r="DH6">
        <f>((5/16)*100)</f>
        <v>31.25</v>
      </c>
      <c r="DI6">
        <f>((3/12)*100)</f>
        <v>25</v>
      </c>
      <c r="DJ6">
        <f>((7/12)*100)</f>
        <v>58.333333333333336</v>
      </c>
      <c r="DK6">
        <f>((10/12)*100)</f>
        <v>83.333333333333343</v>
      </c>
      <c r="DL6">
        <f>((6/13)*100)</f>
        <v>46.153846153846153</v>
      </c>
      <c r="DM6">
        <f>((5/13)*100)</f>
        <v>38.461538461538467</v>
      </c>
      <c r="DN6">
        <f>((10/13)*100)</f>
        <v>76.923076923076934</v>
      </c>
      <c r="DP6">
        <f>((3/10)*100)</f>
        <v>30</v>
      </c>
      <c r="DQ6">
        <f>((0/10)*100)</f>
        <v>0</v>
      </c>
      <c r="DR6">
        <f>((2/10)*100)</f>
        <v>20</v>
      </c>
      <c r="DS6">
        <f>((2/10)*100)</f>
        <v>20</v>
      </c>
      <c r="DT6">
        <f>((5/10)*100)</f>
        <v>50</v>
      </c>
      <c r="DU6">
        <f>((2/10)*100)</f>
        <v>20</v>
      </c>
      <c r="DV6">
        <f>((0/11)*100)</f>
        <v>0</v>
      </c>
      <c r="DW6">
        <f>((5/11)*100)</f>
        <v>45.454545454545453</v>
      </c>
      <c r="DX6">
        <f>((8/11)*100)</f>
        <v>72.727272727272734</v>
      </c>
      <c r="DY6">
        <f>((2/10)*100)</f>
        <v>20</v>
      </c>
      <c r="DZ6">
        <f>((2/10)*100)</f>
        <v>20</v>
      </c>
      <c r="EA6">
        <f>((8/10)*100)</f>
        <v>80</v>
      </c>
    </row>
    <row r="7" spans="1:131" x14ac:dyDescent="0.25">
      <c r="A7">
        <v>158.43865600000001</v>
      </c>
      <c r="B7">
        <v>10.481700999999999</v>
      </c>
      <c r="C7">
        <v>175.10705999999999</v>
      </c>
      <c r="D7">
        <v>9.2932989999999993</v>
      </c>
      <c r="E7">
        <v>158.327471</v>
      </c>
      <c r="F7">
        <v>11.720722</v>
      </c>
      <c r="G7">
        <v>156.92231699999999</v>
      </c>
      <c r="H7">
        <v>7.6653599999999997</v>
      </c>
      <c r="K7">
        <f>(16/200)</f>
        <v>0.08</v>
      </c>
      <c r="L7">
        <f>(13/200)</f>
        <v>6.5000000000000002E-2</v>
      </c>
      <c r="M7">
        <f>(16/200)</f>
        <v>0.08</v>
      </c>
      <c r="N7">
        <f>(15/200)</f>
        <v>7.4999999999999997E-2</v>
      </c>
      <c r="P7">
        <f>(10/200)</f>
        <v>0.05</v>
      </c>
      <c r="Q7">
        <f>(12/200)</f>
        <v>0.06</v>
      </c>
      <c r="R7">
        <f>(11/200)</f>
        <v>5.5E-2</v>
      </c>
      <c r="S7">
        <f>(11/200)</f>
        <v>5.5E-2</v>
      </c>
      <c r="U7">
        <f>0.08+0.05</f>
        <v>0.13</v>
      </c>
      <c r="V7">
        <f>0.065+0.06</f>
        <v>0.125</v>
      </c>
      <c r="W7">
        <f>0.08+0.055</f>
        <v>0.13500000000000001</v>
      </c>
      <c r="X7">
        <f>0.075+0.055</f>
        <v>0.13</v>
      </c>
      <c r="Z7">
        <f>SQRT((ABS($A$8-$A$7)^2+(ABS($B$8-$B$7)^2)))</f>
        <v>24.433698445579704</v>
      </c>
      <c r="AA7">
        <f>SQRT((ABS($C$8-$C$7)^2+(ABS($D$8-$D$7)^2)))</f>
        <v>25.545261424703511</v>
      </c>
      <c r="AB7">
        <f>SQRT((ABS($E$8-$E$7)^2+(ABS($F$8-$F$7)^2)))</f>
        <v>24.962120772574437</v>
      </c>
      <c r="AC7">
        <f>SQRT((ABS($G$8-$G$7)^2+(ABS($H$8-$H$7)^2)))</f>
        <v>24.446626888631087</v>
      </c>
      <c r="AJ7">
        <f>1/0.13</f>
        <v>7.6923076923076916</v>
      </c>
      <c r="AK7">
        <f>1/0.125</f>
        <v>8</v>
      </c>
      <c r="AL7">
        <f>1/0.135</f>
        <v>7.4074074074074066</v>
      </c>
      <c r="AM7">
        <f>1/0.13</f>
        <v>7.6923076923076916</v>
      </c>
      <c r="AO7">
        <f t="shared" si="0"/>
        <v>187.95152650445925</v>
      </c>
      <c r="AP7">
        <f t="shared" si="1"/>
        <v>204.36209139762809</v>
      </c>
      <c r="AQ7">
        <f t="shared" si="2"/>
        <v>184.9045983153662</v>
      </c>
      <c r="AR7">
        <f t="shared" si="3"/>
        <v>188.05097606639296</v>
      </c>
      <c r="AV7">
        <f>((0.08/0.13)*100)</f>
        <v>61.53846153846154</v>
      </c>
      <c r="AW7">
        <f>((0.065/0.125)*100)</f>
        <v>52</v>
      </c>
      <c r="AX7">
        <f>((0.08/0.135)*100)</f>
        <v>59.259259259259252</v>
      </c>
      <c r="AY7">
        <f>((0.075/0.13)*100)</f>
        <v>57.692307692307686</v>
      </c>
      <c r="BA7">
        <f>((0.05/0.13)*100)</f>
        <v>38.461538461538467</v>
      </c>
      <c r="BB7">
        <f>((0.06/0.125)*100)</f>
        <v>48</v>
      </c>
      <c r="BC7">
        <f>((0.055/0.135)*100)</f>
        <v>40.74074074074074</v>
      </c>
      <c r="BD7">
        <f>((0.055/0.13)*100)</f>
        <v>42.307692307692307</v>
      </c>
      <c r="BF7">
        <f>ABS($B$7-$D$7)</f>
        <v>1.188402</v>
      </c>
      <c r="BG7">
        <f>ABS($F$7-$H$7)</f>
        <v>4.0553620000000006</v>
      </c>
      <c r="BL7">
        <f>SQRT((ABS($A$7-$E$7)^2+(ABS($B$7-$F$7)^2)))</f>
        <v>1.2439996554123331</v>
      </c>
      <c r="BM7">
        <f>SQRT((ABS($C$7-$G$8)^2+(ABS($D$7-$H$8)^2)))</f>
        <v>6.7169992266501097</v>
      </c>
      <c r="BO7">
        <f>SQRT((ABS($A$7-$G$7)^2+(ABS($B$7-$H$7)^2)))</f>
        <v>3.1986029123981687</v>
      </c>
      <c r="BP7">
        <f>SQRT((ABS($C$7-$E$8)^2+(ABS($D$7-$F$8)^2)))</f>
        <v>8.3719073955978693</v>
      </c>
      <c r="BR7">
        <f>DEGREES(ACOS((23.5415183257462^2+24.9621207725744^2-4.68772590347388^2)/(2*23.5415183257462*24.9621207725744)))</f>
        <v>10.573653452039943</v>
      </c>
      <c r="BS7">
        <f>DEGREES(ACOS((4.67608010156424^2+18.6802075418895^2-17.2557015474323^2)/(2*4.67608010156424*18.6802075418895)))</f>
        <v>65.280092264584766</v>
      </c>
      <c r="BU7">
        <v>16</v>
      </c>
      <c r="BV7">
        <v>8</v>
      </c>
      <c r="BW7">
        <v>6</v>
      </c>
      <c r="BX7">
        <v>8</v>
      </c>
      <c r="BY7">
        <v>13</v>
      </c>
      <c r="BZ7">
        <v>7</v>
      </c>
      <c r="CA7">
        <v>6</v>
      </c>
      <c r="CB7">
        <v>3</v>
      </c>
      <c r="CC7">
        <v>16</v>
      </c>
      <c r="CD7">
        <v>6</v>
      </c>
      <c r="CE7">
        <v>6</v>
      </c>
      <c r="CF7">
        <v>13</v>
      </c>
      <c r="CG7">
        <v>15</v>
      </c>
      <c r="CH7">
        <v>8</v>
      </c>
      <c r="CI7">
        <v>3</v>
      </c>
      <c r="CJ7">
        <v>13</v>
      </c>
      <c r="CL7">
        <v>10</v>
      </c>
      <c r="CM7">
        <v>2</v>
      </c>
      <c r="CN7">
        <v>1</v>
      </c>
      <c r="CO7">
        <v>3</v>
      </c>
      <c r="CP7">
        <v>12</v>
      </c>
      <c r="CQ7">
        <v>4</v>
      </c>
      <c r="CR7">
        <v>2</v>
      </c>
      <c r="CS7">
        <v>0</v>
      </c>
      <c r="CT7">
        <v>11</v>
      </c>
      <c r="CU7">
        <v>1</v>
      </c>
      <c r="CV7">
        <v>2</v>
      </c>
      <c r="CW7">
        <v>9</v>
      </c>
      <c r="CX7">
        <v>11</v>
      </c>
      <c r="CY7">
        <v>3</v>
      </c>
      <c r="CZ7">
        <v>0</v>
      </c>
      <c r="DA7">
        <v>9</v>
      </c>
      <c r="DC7">
        <f>((8/16)*100)</f>
        <v>50</v>
      </c>
      <c r="DD7">
        <f>((6/16)*100)</f>
        <v>37.5</v>
      </c>
      <c r="DE7">
        <f>((8/16)*100)</f>
        <v>50</v>
      </c>
      <c r="DF7">
        <f>((7/13)*100)</f>
        <v>53.846153846153847</v>
      </c>
      <c r="DG7">
        <f>((6/13)*100)</f>
        <v>46.153846153846153</v>
      </c>
      <c r="DH7">
        <f>((3/13)*100)</f>
        <v>23.076923076923077</v>
      </c>
      <c r="DI7">
        <f>((6/16)*100)</f>
        <v>37.5</v>
      </c>
      <c r="DJ7">
        <f>((6/16)*100)</f>
        <v>37.5</v>
      </c>
      <c r="DK7">
        <f>((13/16)*100)</f>
        <v>81.25</v>
      </c>
      <c r="DL7">
        <f>((8/15)*100)</f>
        <v>53.333333333333336</v>
      </c>
      <c r="DM7">
        <f>((3/15)*100)</f>
        <v>20</v>
      </c>
      <c r="DN7">
        <f>((13/15)*100)</f>
        <v>86.666666666666671</v>
      </c>
      <c r="DP7">
        <f>((2/10)*100)</f>
        <v>20</v>
      </c>
      <c r="DQ7">
        <f>((1/10)*100)</f>
        <v>10</v>
      </c>
      <c r="DR7">
        <f>((3/10)*100)</f>
        <v>30</v>
      </c>
      <c r="DS7">
        <f>((4/12)*100)</f>
        <v>33.333333333333329</v>
      </c>
      <c r="DT7">
        <f>((2/12)*100)</f>
        <v>16.666666666666664</v>
      </c>
      <c r="DU7">
        <f>((0/12)*100)</f>
        <v>0</v>
      </c>
      <c r="DV7">
        <f>((1/11)*100)</f>
        <v>9.0909090909090917</v>
      </c>
      <c r="DW7">
        <f>((2/11)*100)</f>
        <v>18.181818181818183</v>
      </c>
      <c r="DX7">
        <f>((9/11)*100)</f>
        <v>81.818181818181827</v>
      </c>
      <c r="DY7">
        <f>((3/11)*100)</f>
        <v>27.27272727272727</v>
      </c>
      <c r="DZ7">
        <f>((0/11)*100)</f>
        <v>0</v>
      </c>
      <c r="EA7">
        <f>((9/11)*100)</f>
        <v>81.818181818181827</v>
      </c>
    </row>
    <row r="8" spans="1:131" x14ac:dyDescent="0.25">
      <c r="A8">
        <v>182.87040999999999</v>
      </c>
      <c r="B8">
        <v>10.173454</v>
      </c>
      <c r="C8">
        <v>200.59510299999999</v>
      </c>
      <c r="D8">
        <v>7.5844849999999999</v>
      </c>
      <c r="E8">
        <v>183.28185500000001</v>
      </c>
      <c r="F8">
        <v>11.099278</v>
      </c>
      <c r="G8">
        <v>181.354533</v>
      </c>
      <c r="H8">
        <v>6.8260820000000004</v>
      </c>
      <c r="K8">
        <f>(14/200)</f>
        <v>7.0000000000000007E-2</v>
      </c>
      <c r="L8">
        <f>(12/200)</f>
        <v>0.06</v>
      </c>
      <c r="M8">
        <f>(14/200)</f>
        <v>7.0000000000000007E-2</v>
      </c>
      <c r="N8">
        <f>(14/200)</f>
        <v>7.0000000000000007E-2</v>
      </c>
      <c r="P8">
        <f>(10/200)</f>
        <v>0.05</v>
      </c>
      <c r="Q8">
        <f>(12/200)</f>
        <v>0.06</v>
      </c>
      <c r="R8">
        <f>(11/200)</f>
        <v>5.5E-2</v>
      </c>
      <c r="S8">
        <f>(12/200)</f>
        <v>0.06</v>
      </c>
      <c r="U8">
        <f>0.07+0.05</f>
        <v>0.12000000000000001</v>
      </c>
      <c r="V8">
        <f>0.06+0.06</f>
        <v>0.12</v>
      </c>
      <c r="W8">
        <f>0.07+0.055</f>
        <v>0.125</v>
      </c>
      <c r="X8">
        <f>0.07+0.06</f>
        <v>0.13</v>
      </c>
      <c r="Z8">
        <f>SQRT((ABS($A$9-$A$8)^2+(ABS($B$9-$B$8)^2)))</f>
        <v>23.47999989882679</v>
      </c>
      <c r="AA8">
        <f>SQRT((ABS($C$9-$C$8)^2+(ABS($D$9-$D$8)^2)))</f>
        <v>20.158200871111134</v>
      </c>
      <c r="AB8">
        <f>SQRT((ABS($E$9-$E$8)^2+(ABS($F$9-$F$8)^2)))</f>
        <v>24.677342911728765</v>
      </c>
      <c r="AC8">
        <f>SQRT((ABS($G$9-$G$8)^2+(ABS($H$9-$H$8)^2)))</f>
        <v>24.921612430352354</v>
      </c>
      <c r="AJ8">
        <f>1/0.12</f>
        <v>8.3333333333333339</v>
      </c>
      <c r="AK8">
        <f>1/0.12</f>
        <v>8.3333333333333339</v>
      </c>
      <c r="AL8">
        <f>1/0.125</f>
        <v>8</v>
      </c>
      <c r="AM8">
        <f>1/0.13</f>
        <v>7.6923076923076916</v>
      </c>
      <c r="AO8">
        <f t="shared" si="0"/>
        <v>195.66666582355657</v>
      </c>
      <c r="AP8">
        <f t="shared" si="1"/>
        <v>167.98500725925945</v>
      </c>
      <c r="AQ8">
        <f t="shared" si="2"/>
        <v>197.41874329383012</v>
      </c>
      <c r="AR8">
        <f t="shared" si="3"/>
        <v>191.70471100271041</v>
      </c>
      <c r="AV8">
        <f>((0.07/0.12)*100)</f>
        <v>58.333333333333336</v>
      </c>
      <c r="AW8">
        <f>((0.06/0.12)*100)</f>
        <v>50</v>
      </c>
      <c r="AX8">
        <f>((0.07/0.125)*100)</f>
        <v>56.000000000000007</v>
      </c>
      <c r="AY8">
        <f>((0.07/0.13)*100)</f>
        <v>53.846153846153854</v>
      </c>
      <c r="BA8">
        <f>((0.05/0.12)*100)</f>
        <v>41.666666666666671</v>
      </c>
      <c r="BB8">
        <f>((0.06/0.12)*100)</f>
        <v>50</v>
      </c>
      <c r="BC8">
        <f>((0.055/0.125)*100)</f>
        <v>44</v>
      </c>
      <c r="BD8">
        <f>((0.06/0.13)*100)</f>
        <v>46.153846153846153</v>
      </c>
      <c r="BF8">
        <f>ABS($B$8-$D$8)</f>
        <v>2.5889689999999996</v>
      </c>
      <c r="BG8">
        <f>ABS($F$8-$H$8)</f>
        <v>4.2731959999999996</v>
      </c>
      <c r="BL8">
        <f>SQRT((ABS($A$8-$E$8)^2+(ABS($B$8-$F$8)^2)))</f>
        <v>1.0131323047860101</v>
      </c>
      <c r="BM8">
        <f>SQRT((ABS($C$8-$G$9)^2+(ABS($D$8-$H$9)^2)))</f>
        <v>5.8964937786640732</v>
      </c>
      <c r="BO8">
        <f>SQRT((ABS($A$8-$G$8)^2+(ABS($B$8-$H$8)^2)))</f>
        <v>3.6746132293770675</v>
      </c>
      <c r="BP8">
        <f>SQRT((ABS($C$8-$E$9)^2+(ABS($D$8-$F$9)^2)))</f>
        <v>7.8413576008911337</v>
      </c>
      <c r="BR8">
        <f>DEGREES(ACOS((23.5486124607856^2+24.6773429117288^2-4.67608010156424^2)/(2*23.5486124607856*24.6773429117288)))</f>
        <v>10.801401306825344</v>
      </c>
      <c r="BS8">
        <f>DEGREES(ACOS((5.70425649329429^2+20.8850681960701^2-17.4251872477731^2)/(2*5.70425649329429*20.8850681960701)))</f>
        <v>46.142603449926085</v>
      </c>
      <c r="BU8">
        <v>14</v>
      </c>
      <c r="BV8">
        <v>7</v>
      </c>
      <c r="BW8">
        <v>3</v>
      </c>
      <c r="BX8">
        <v>5</v>
      </c>
      <c r="BY8">
        <v>12</v>
      </c>
      <c r="BZ8">
        <v>6</v>
      </c>
      <c r="CA8">
        <v>6</v>
      </c>
      <c r="CB8">
        <v>4</v>
      </c>
      <c r="CC8">
        <v>14</v>
      </c>
      <c r="CD8">
        <v>3</v>
      </c>
      <c r="CE8">
        <v>6</v>
      </c>
      <c r="CF8">
        <v>12</v>
      </c>
      <c r="CG8">
        <v>14</v>
      </c>
      <c r="CH8">
        <v>5</v>
      </c>
      <c r="CI8">
        <v>4</v>
      </c>
      <c r="CJ8">
        <v>12</v>
      </c>
      <c r="CL8">
        <v>10</v>
      </c>
      <c r="CM8">
        <v>4</v>
      </c>
      <c r="CN8">
        <v>0</v>
      </c>
      <c r="CO8">
        <v>3</v>
      </c>
      <c r="CP8">
        <v>12</v>
      </c>
      <c r="CQ8">
        <v>5</v>
      </c>
      <c r="CR8">
        <v>4</v>
      </c>
      <c r="CS8">
        <v>2</v>
      </c>
      <c r="CT8">
        <v>11</v>
      </c>
      <c r="CU8">
        <v>0</v>
      </c>
      <c r="CV8">
        <v>4</v>
      </c>
      <c r="CW8">
        <v>9</v>
      </c>
      <c r="CX8">
        <v>12</v>
      </c>
      <c r="CY8">
        <v>3</v>
      </c>
      <c r="CZ8">
        <v>2</v>
      </c>
      <c r="DA8">
        <v>9</v>
      </c>
      <c r="DC8">
        <f>((7/14)*100)</f>
        <v>50</v>
      </c>
      <c r="DD8">
        <f>((3/14)*100)</f>
        <v>21.428571428571427</v>
      </c>
      <c r="DE8">
        <f>((5/14)*100)</f>
        <v>35.714285714285715</v>
      </c>
      <c r="DF8">
        <f>((6/12)*100)</f>
        <v>50</v>
      </c>
      <c r="DG8">
        <f>((6/12)*100)</f>
        <v>50</v>
      </c>
      <c r="DH8">
        <f>((4/12)*100)</f>
        <v>33.333333333333329</v>
      </c>
      <c r="DI8">
        <f>((3/14)*100)</f>
        <v>21.428571428571427</v>
      </c>
      <c r="DJ8">
        <f>((6/14)*100)</f>
        <v>42.857142857142854</v>
      </c>
      <c r="DK8">
        <f>((12/14)*100)</f>
        <v>85.714285714285708</v>
      </c>
      <c r="DL8">
        <f>((5/14)*100)</f>
        <v>35.714285714285715</v>
      </c>
      <c r="DM8">
        <f>((4/14)*100)</f>
        <v>28.571428571428569</v>
      </c>
      <c r="DN8">
        <f>((12/14)*100)</f>
        <v>85.714285714285708</v>
      </c>
      <c r="DP8">
        <f>((4/10)*100)</f>
        <v>40</v>
      </c>
      <c r="DQ8">
        <f>((0/10)*100)</f>
        <v>0</v>
      </c>
      <c r="DR8">
        <f>((3/10)*100)</f>
        <v>30</v>
      </c>
      <c r="DS8">
        <f>((5/12)*100)</f>
        <v>41.666666666666671</v>
      </c>
      <c r="DT8">
        <f>((4/12)*100)</f>
        <v>33.333333333333329</v>
      </c>
      <c r="DU8">
        <f>((2/12)*100)</f>
        <v>16.666666666666664</v>
      </c>
      <c r="DV8">
        <f>((0/11)*100)</f>
        <v>0</v>
      </c>
      <c r="DW8">
        <f>((4/11)*100)</f>
        <v>36.363636363636367</v>
      </c>
      <c r="DX8">
        <f>((9/11)*100)</f>
        <v>81.818181818181827</v>
      </c>
      <c r="DY8">
        <f>((3/12)*100)</f>
        <v>25</v>
      </c>
      <c r="DZ8">
        <f>((2/12)*100)</f>
        <v>16.666666666666664</v>
      </c>
      <c r="EA8">
        <f>((9/12)*100)</f>
        <v>75</v>
      </c>
    </row>
    <row r="9" spans="1:131" x14ac:dyDescent="0.25">
      <c r="A9">
        <v>206.33386899999999</v>
      </c>
      <c r="B9">
        <v>9.2922689999999992</v>
      </c>
      <c r="C9">
        <v>220.73963900000001</v>
      </c>
      <c r="D9">
        <v>8.3265980000000006</v>
      </c>
      <c r="E9">
        <v>207.94665000000001</v>
      </c>
      <c r="F9">
        <v>10.312423000000001</v>
      </c>
      <c r="G9">
        <v>206.26077100000001</v>
      </c>
      <c r="H9">
        <v>5.950825</v>
      </c>
      <c r="K9">
        <f>(16/200)</f>
        <v>0.08</v>
      </c>
      <c r="L9">
        <f>(14/200)</f>
        <v>7.0000000000000007E-2</v>
      </c>
      <c r="M9">
        <f>(15/200)</f>
        <v>7.4999999999999997E-2</v>
      </c>
      <c r="N9">
        <f>(13/200)</f>
        <v>6.5000000000000002E-2</v>
      </c>
      <c r="P9">
        <f>(11/200)</f>
        <v>5.5E-2</v>
      </c>
      <c r="Q9">
        <f>(12/200)</f>
        <v>0.06</v>
      </c>
      <c r="R9">
        <f>(12/200)</f>
        <v>0.06</v>
      </c>
      <c r="S9">
        <f>(11/200)</f>
        <v>5.5E-2</v>
      </c>
      <c r="U9">
        <f>0.08+0.055</f>
        <v>0.13500000000000001</v>
      </c>
      <c r="V9">
        <f>0.07+0.06</f>
        <v>0.13</v>
      </c>
      <c r="W9">
        <f>0.075+0.06</f>
        <v>0.13500000000000001</v>
      </c>
      <c r="X9">
        <f>0.065+0.055</f>
        <v>0.12</v>
      </c>
      <c r="Z9">
        <f>SQRT((ABS($A$10-$A$9)^2+(ABS($B$10-$B$9)^2)))</f>
        <v>21.684899532755047</v>
      </c>
      <c r="AA9">
        <f>SQRT((ABS($C$10-$C$9)^2+(ABS($D$10-$D$9)^2)))</f>
        <v>21.549532443911481</v>
      </c>
      <c r="AB9">
        <f>SQRT((ABS($E$10-$E$9)^2+(ABS($F$10-$F$9)^2)))</f>
        <v>21.085052488045179</v>
      </c>
      <c r="AC9">
        <f>SQRT((ABS($G$10-$G$9)^2+(ABS($H$10-$H$9)^2)))</f>
        <v>18.68020754188948</v>
      </c>
      <c r="AJ9">
        <f>1/0.135</f>
        <v>7.4074074074074066</v>
      </c>
      <c r="AK9">
        <f>1/0.13</f>
        <v>7.6923076923076916</v>
      </c>
      <c r="AL9">
        <f>1/0.135</f>
        <v>7.4074074074074066</v>
      </c>
      <c r="AM9">
        <f>1/0.12</f>
        <v>8.3333333333333339</v>
      </c>
      <c r="AO9">
        <f t="shared" si="0"/>
        <v>160.62888542781516</v>
      </c>
      <c r="AP9">
        <f t="shared" si="1"/>
        <v>165.76563418393445</v>
      </c>
      <c r="AQ9">
        <f t="shared" si="2"/>
        <v>156.18557398551982</v>
      </c>
      <c r="AR9">
        <f t="shared" si="3"/>
        <v>155.66839618241235</v>
      </c>
      <c r="AV9">
        <f>((0.08/0.135)*100)</f>
        <v>59.259259259259252</v>
      </c>
      <c r="AW9">
        <f>((0.07/0.13)*100)</f>
        <v>53.846153846153854</v>
      </c>
      <c r="AX9">
        <f>((0.075/0.135)*100)</f>
        <v>55.55555555555555</v>
      </c>
      <c r="AY9">
        <f>((0.065/0.12)*100)</f>
        <v>54.166666666666671</v>
      </c>
      <c r="BA9">
        <f>((0.055/0.135)*100)</f>
        <v>40.74074074074074</v>
      </c>
      <c r="BB9">
        <f>((0.06/0.13)*100)</f>
        <v>46.153846153846153</v>
      </c>
      <c r="BC9">
        <f>((0.06/0.135)*100)</f>
        <v>44.444444444444443</v>
      </c>
      <c r="BD9">
        <f>((0.055/0.12)*100)</f>
        <v>45.833333333333336</v>
      </c>
      <c r="BF9">
        <f>ABS($B$9-$D$9)</f>
        <v>0.96567099999999861</v>
      </c>
      <c r="BG9">
        <f>ABS($F$9-$H$9)</f>
        <v>4.3615980000000008</v>
      </c>
      <c r="BL9">
        <f>SQRT((ABS($A$9-$E$9)^2+(ABS($B$9-$F$9)^2)))</f>
        <v>1.9083439778187379</v>
      </c>
      <c r="BM9">
        <f>SQRT((ABS($C$9-$G$10)^2+(ABS($D$9-$H$10)^2)))</f>
        <v>4.3361378273043716</v>
      </c>
      <c r="BO9">
        <f>SQRT((ABS($A$9-$G$9)^2+(ABS($B$9-$H$9)^2)))</f>
        <v>3.3422434565333496</v>
      </c>
      <c r="BP9">
        <f>SQRT((ABS($C$9-$E$10)^2+(ABS($D$9-$F$10)^2)))</f>
        <v>8.7215414300391849</v>
      </c>
      <c r="BR9">
        <f>DEGREES(ACOS((17.2557015474323^2+21.0850524880452^2-5.70425649329429^2)/(2*17.2557015474323*21.0850524880452)))</f>
        <v>12.725660746330195</v>
      </c>
      <c r="BS9">
        <f>DEGREES(ACOS((6.73522804455208^2+17.5620248884062^2-13.3686387123813^2)/(2*6.73522804455208*17.5620248884062)))</f>
        <v>42.26612319352931</v>
      </c>
      <c r="BU9">
        <v>16</v>
      </c>
      <c r="BV9">
        <v>6</v>
      </c>
      <c r="BW9">
        <v>4</v>
      </c>
      <c r="BX9">
        <v>7</v>
      </c>
      <c r="BY9">
        <v>14</v>
      </c>
      <c r="BZ9">
        <v>5</v>
      </c>
      <c r="CA9">
        <v>9</v>
      </c>
      <c r="CB9">
        <v>4</v>
      </c>
      <c r="CC9">
        <v>15</v>
      </c>
      <c r="CD9">
        <v>4</v>
      </c>
      <c r="CE9">
        <v>9</v>
      </c>
      <c r="CF9">
        <v>10</v>
      </c>
      <c r="CG9">
        <v>13</v>
      </c>
      <c r="CH9">
        <v>7</v>
      </c>
      <c r="CI9">
        <v>4</v>
      </c>
      <c r="CJ9">
        <v>10</v>
      </c>
      <c r="CL9">
        <v>11</v>
      </c>
      <c r="CM9">
        <v>5</v>
      </c>
      <c r="CN9">
        <v>0</v>
      </c>
      <c r="CO9">
        <v>2</v>
      </c>
      <c r="CP9">
        <v>12</v>
      </c>
      <c r="CQ9">
        <v>2</v>
      </c>
      <c r="CR9">
        <v>6</v>
      </c>
      <c r="CS9">
        <v>3</v>
      </c>
      <c r="CT9">
        <v>12</v>
      </c>
      <c r="CU9">
        <v>0</v>
      </c>
      <c r="CV9">
        <v>6</v>
      </c>
      <c r="CW9">
        <v>9</v>
      </c>
      <c r="CX9">
        <v>11</v>
      </c>
      <c r="CY9">
        <v>2</v>
      </c>
      <c r="CZ9">
        <v>3</v>
      </c>
      <c r="DA9">
        <v>9</v>
      </c>
      <c r="DC9">
        <f>((6/16)*100)</f>
        <v>37.5</v>
      </c>
      <c r="DD9">
        <f>((4/16)*100)</f>
        <v>25</v>
      </c>
      <c r="DE9">
        <f>((7/16)*100)</f>
        <v>43.75</v>
      </c>
      <c r="DF9">
        <f>((5/14)*100)</f>
        <v>35.714285714285715</v>
      </c>
      <c r="DG9">
        <f>((9/14)*100)</f>
        <v>64.285714285714292</v>
      </c>
      <c r="DH9">
        <f>((4/14)*100)</f>
        <v>28.571428571428569</v>
      </c>
      <c r="DI9">
        <f>((4/15)*100)</f>
        <v>26.666666666666668</v>
      </c>
      <c r="DJ9">
        <f>((9/15)*100)</f>
        <v>60</v>
      </c>
      <c r="DK9">
        <f>((10/15)*100)</f>
        <v>66.666666666666657</v>
      </c>
      <c r="DL9">
        <f>((7/13)*100)</f>
        <v>53.846153846153847</v>
      </c>
      <c r="DM9">
        <f>((4/13)*100)</f>
        <v>30.76923076923077</v>
      </c>
      <c r="DN9">
        <f>((10/13)*100)</f>
        <v>76.923076923076934</v>
      </c>
      <c r="DP9">
        <f>((5/11)*100)</f>
        <v>45.454545454545453</v>
      </c>
      <c r="DQ9">
        <f>((0/11)*100)</f>
        <v>0</v>
      </c>
      <c r="DR9">
        <f>((2/11)*100)</f>
        <v>18.181818181818183</v>
      </c>
      <c r="DS9">
        <f>((2/12)*100)</f>
        <v>16.666666666666664</v>
      </c>
      <c r="DT9">
        <f>((6/12)*100)</f>
        <v>50</v>
      </c>
      <c r="DU9">
        <f>((3/12)*100)</f>
        <v>25</v>
      </c>
      <c r="DV9">
        <f>((0/12)*100)</f>
        <v>0</v>
      </c>
      <c r="DW9">
        <f>((6/12)*100)</f>
        <v>50</v>
      </c>
      <c r="DX9">
        <f>((9/12)*100)</f>
        <v>75</v>
      </c>
      <c r="DY9">
        <f>((2/11)*100)</f>
        <v>18.181818181818183</v>
      </c>
      <c r="DZ9">
        <f>((3/11)*100)</f>
        <v>27.27272727272727</v>
      </c>
      <c r="EA9">
        <f>((9/11)*100)</f>
        <v>81.818181818181827</v>
      </c>
    </row>
    <row r="10" spans="1:131" x14ac:dyDescent="0.25">
      <c r="A10">
        <v>228.00917699999999</v>
      </c>
      <c r="B10">
        <v>9.9371650000000002</v>
      </c>
      <c r="C10">
        <v>242.285876</v>
      </c>
      <c r="D10">
        <v>7.9497429999999998</v>
      </c>
      <c r="E10">
        <v>229.01804200000001</v>
      </c>
      <c r="F10">
        <v>11.071289</v>
      </c>
      <c r="G10">
        <v>224.904383</v>
      </c>
      <c r="H10">
        <v>7.1195360000000001</v>
      </c>
      <c r="K10">
        <f>(17/200)</f>
        <v>8.5000000000000006E-2</v>
      </c>
      <c r="L10">
        <f>(13/200)</f>
        <v>6.5000000000000002E-2</v>
      </c>
      <c r="M10">
        <f>(16/200)</f>
        <v>0.08</v>
      </c>
      <c r="N10">
        <f>(14/200)</f>
        <v>7.0000000000000007E-2</v>
      </c>
      <c r="P10">
        <f>(11/200)</f>
        <v>5.5E-2</v>
      </c>
      <c r="Q10">
        <f>(15/200)</f>
        <v>7.4999999999999997E-2</v>
      </c>
      <c r="R10">
        <f>(14/200)</f>
        <v>7.0000000000000007E-2</v>
      </c>
      <c r="S10">
        <f>(14/200)</f>
        <v>7.0000000000000007E-2</v>
      </c>
      <c r="U10">
        <f>0.085+0.055</f>
        <v>0.14000000000000001</v>
      </c>
      <c r="V10">
        <f>0.065+0.075</f>
        <v>0.14000000000000001</v>
      </c>
      <c r="W10">
        <f>0.08+0.07</f>
        <v>0.15000000000000002</v>
      </c>
      <c r="X10">
        <f>0.07+0.07</f>
        <v>0.14000000000000001</v>
      </c>
      <c r="Z10">
        <f>SQRT((ABS($A$11-$A$10)^2+(ABS($B$11-$B$10)^2)))</f>
        <v>22.500186747765216</v>
      </c>
      <c r="AA10">
        <f>SQRT((ABS($C$11-$C$10)^2+(ABS($D$11-$D$10)^2)))</f>
        <v>20.503409523890451</v>
      </c>
      <c r="AB10">
        <f>SQRT((ABS($E$11-$E$10)^2+(ABS($F$11-$F$10)^2)))</f>
        <v>21.701322578563218</v>
      </c>
      <c r="AC10">
        <f>SQRT((ABS($G$11-$G$10)^2+(ABS($H$11-$H$10)^2)))</f>
        <v>20.885068196070076</v>
      </c>
      <c r="AJ10">
        <f>1/0.14</f>
        <v>7.1428571428571423</v>
      </c>
      <c r="AK10">
        <f>1/0.14</f>
        <v>7.1428571428571423</v>
      </c>
      <c r="AL10">
        <f>1/0.15</f>
        <v>6.666666666666667</v>
      </c>
      <c r="AM10">
        <f>1/0.14</f>
        <v>7.1428571428571423</v>
      </c>
      <c r="AO10">
        <f t="shared" si="0"/>
        <v>160.71561962689438</v>
      </c>
      <c r="AP10">
        <f t="shared" si="1"/>
        <v>146.45292517064607</v>
      </c>
      <c r="AQ10">
        <f t="shared" si="2"/>
        <v>144.6754838570881</v>
      </c>
      <c r="AR10">
        <f t="shared" si="3"/>
        <v>149.17905854335768</v>
      </c>
      <c r="AV10">
        <f>((0.085/0.14)*100)</f>
        <v>60.714285714285708</v>
      </c>
      <c r="AW10">
        <f>((0.065/0.14)*100)</f>
        <v>46.428571428571423</v>
      </c>
      <c r="AX10">
        <f>((0.08/0.15)*100)</f>
        <v>53.333333333333336</v>
      </c>
      <c r="AY10">
        <f>((0.07/0.14)*100)</f>
        <v>50</v>
      </c>
      <c r="BA10">
        <f>((0.055/0.14)*100)</f>
        <v>39.285714285714285</v>
      </c>
      <c r="BB10">
        <f>((0.075/0.14)*100)</f>
        <v>53.571428571428569</v>
      </c>
      <c r="BC10">
        <f>((0.07/0.15)*100)</f>
        <v>46.666666666666671</v>
      </c>
      <c r="BD10">
        <f>((0.07/0.14)*100)</f>
        <v>50</v>
      </c>
      <c r="BF10">
        <f>ABS($B$10-$D$10)</f>
        <v>1.9874220000000005</v>
      </c>
      <c r="BG10">
        <f>ABS($F$10-$H$10)</f>
        <v>3.9517530000000001</v>
      </c>
      <c r="BL10">
        <f>SQRT((ABS($A$10-$E$10)^2+(ABS($B$10-$F$10)^2)))</f>
        <v>1.51790837523252</v>
      </c>
      <c r="BM10">
        <f>SQRT((ABS($C$10-$G$11)^2+(ABS($D$10-$H$11)^2)))</f>
        <v>3.864277240624058</v>
      </c>
      <c r="BO10">
        <f>SQRT((ABS($A$10-$G$10)^2+(ABS($B$10-$H$10)^2)))</f>
        <v>4.1927054468537364</v>
      </c>
      <c r="BP10">
        <f>SQRT((ABS($C$10-$E$11)^2+(ABS($D$10-$F$11)^2)))</f>
        <v>8.9192745898967587</v>
      </c>
      <c r="BR10">
        <f>DEGREES(ACOS((17.4251872477731^2+21.7013225785632^2-6.73522804455208^2)/(2*17.4251872477731*21.7013225785632)))</f>
        <v>15.378116824836034</v>
      </c>
      <c r="BU10">
        <v>17</v>
      </c>
      <c r="BV10">
        <v>5</v>
      </c>
      <c r="BW10">
        <v>3</v>
      </c>
      <c r="BX10">
        <v>8</v>
      </c>
      <c r="BY10">
        <v>13</v>
      </c>
      <c r="BZ10">
        <v>2</v>
      </c>
      <c r="CA10">
        <v>10</v>
      </c>
      <c r="CB10">
        <v>3</v>
      </c>
      <c r="CC10">
        <v>16</v>
      </c>
      <c r="CD10">
        <v>3</v>
      </c>
      <c r="CE10">
        <v>10</v>
      </c>
      <c r="CF10">
        <v>9</v>
      </c>
      <c r="CG10">
        <v>14</v>
      </c>
      <c r="CH10">
        <v>8</v>
      </c>
      <c r="CI10">
        <v>3</v>
      </c>
      <c r="CJ10">
        <v>9</v>
      </c>
      <c r="CL10">
        <v>11</v>
      </c>
      <c r="CM10">
        <v>2</v>
      </c>
      <c r="CN10">
        <v>0</v>
      </c>
      <c r="CO10">
        <v>5</v>
      </c>
      <c r="CP10">
        <v>15</v>
      </c>
      <c r="CQ10">
        <v>3</v>
      </c>
      <c r="CR10">
        <v>9</v>
      </c>
      <c r="CS10">
        <v>4</v>
      </c>
      <c r="CT10">
        <v>14</v>
      </c>
      <c r="CU10">
        <v>0</v>
      </c>
      <c r="CV10">
        <v>9</v>
      </c>
      <c r="CW10">
        <v>9</v>
      </c>
      <c r="CX10">
        <v>14</v>
      </c>
      <c r="CY10">
        <v>5</v>
      </c>
      <c r="CZ10">
        <v>4</v>
      </c>
      <c r="DA10">
        <v>9</v>
      </c>
      <c r="DC10">
        <f>((5/17)*100)</f>
        <v>29.411764705882355</v>
      </c>
      <c r="DD10">
        <f>((3/17)*100)</f>
        <v>17.647058823529413</v>
      </c>
      <c r="DE10">
        <f>((8/17)*100)</f>
        <v>47.058823529411761</v>
      </c>
      <c r="DF10">
        <f>((2/13)*100)</f>
        <v>15.384615384615385</v>
      </c>
      <c r="DG10">
        <f>((10/13)*100)</f>
        <v>76.923076923076934</v>
      </c>
      <c r="DH10">
        <f>((3/13)*100)</f>
        <v>23.076923076923077</v>
      </c>
      <c r="DI10">
        <f>((3/16)*100)</f>
        <v>18.75</v>
      </c>
      <c r="DJ10">
        <f>((10/16)*100)</f>
        <v>62.5</v>
      </c>
      <c r="DK10">
        <f>((9/16)*100)</f>
        <v>56.25</v>
      </c>
      <c r="DL10">
        <f>((8/14)*100)</f>
        <v>57.142857142857139</v>
      </c>
      <c r="DM10">
        <f>((3/14)*100)</f>
        <v>21.428571428571427</v>
      </c>
      <c r="DN10">
        <f>((9/14)*100)</f>
        <v>64.285714285714292</v>
      </c>
      <c r="DP10">
        <f>((2/11)*100)</f>
        <v>18.181818181818183</v>
      </c>
      <c r="DQ10">
        <f>((0/11)*100)</f>
        <v>0</v>
      </c>
      <c r="DR10">
        <f>((5/11)*100)</f>
        <v>45.454545454545453</v>
      </c>
      <c r="DS10">
        <f>((3/15)*100)</f>
        <v>20</v>
      </c>
      <c r="DT10">
        <f>((9/15)*100)</f>
        <v>60</v>
      </c>
      <c r="DU10">
        <f>((4/15)*100)</f>
        <v>26.666666666666668</v>
      </c>
      <c r="DV10">
        <f>((0/14)*100)</f>
        <v>0</v>
      </c>
      <c r="DW10">
        <f>((9/14)*100)</f>
        <v>64.285714285714292</v>
      </c>
      <c r="DX10">
        <f>((9/14)*100)</f>
        <v>64.285714285714292</v>
      </c>
      <c r="DY10">
        <f>((5/14)*100)</f>
        <v>35.714285714285715</v>
      </c>
      <c r="DZ10">
        <f>((4/14)*100)</f>
        <v>28.571428571428569</v>
      </c>
      <c r="EA10">
        <f>((9/14)*100)</f>
        <v>64.285714285714292</v>
      </c>
    </row>
    <row r="11" spans="1:131" x14ac:dyDescent="0.25">
      <c r="A11">
        <v>250.50933000000001</v>
      </c>
      <c r="B11">
        <v>9.8981949999999994</v>
      </c>
      <c r="C11">
        <v>262.78881699999999</v>
      </c>
      <c r="D11">
        <v>7.811134</v>
      </c>
      <c r="E11">
        <v>250.718299</v>
      </c>
      <c r="F11">
        <v>10.856236000000001</v>
      </c>
      <c r="G11">
        <v>245.77273400000001</v>
      </c>
      <c r="H11">
        <v>6.2840720000000001</v>
      </c>
      <c r="K11">
        <f>(16/200)</f>
        <v>0.08</v>
      </c>
      <c r="N11">
        <f>(16/200)</f>
        <v>0.08</v>
      </c>
      <c r="P11">
        <f>(14/200)</f>
        <v>7.0000000000000007E-2</v>
      </c>
      <c r="Q11">
        <f>(20/200)</f>
        <v>0.1</v>
      </c>
      <c r="R11">
        <f>(19/200)</f>
        <v>9.5000000000000001E-2</v>
      </c>
      <c r="S11">
        <f>(15/200)</f>
        <v>7.4999999999999997E-2</v>
      </c>
      <c r="U11">
        <f>0.08+0.07</f>
        <v>0.15000000000000002</v>
      </c>
      <c r="X11">
        <f>0.08+0.075</f>
        <v>0.155</v>
      </c>
      <c r="Z11">
        <f>SQRT((ABS($A$12-$A$11)^2+(ABS($B$12-$B$11)^2)))</f>
        <v>19.053303160239764</v>
      </c>
      <c r="AC11">
        <f>SQRT((ABS($G$12-$G$11)^2+(ABS($H$12-$H$11)^2)))</f>
        <v>17.562024888406196</v>
      </c>
      <c r="AJ11">
        <f>1/0.15</f>
        <v>6.666666666666667</v>
      </c>
      <c r="AM11">
        <f>1/0.155</f>
        <v>6.4516129032258069</v>
      </c>
      <c r="AO11">
        <f t="shared" si="0"/>
        <v>127.02202106826508</v>
      </c>
      <c r="AR11">
        <f t="shared" si="3"/>
        <v>113.30338637681417</v>
      </c>
      <c r="AV11">
        <f>((0.08/0.15)*100)</f>
        <v>53.333333333333336</v>
      </c>
      <c r="AY11">
        <f>((0.08/0.155)*100)</f>
        <v>51.612903225806448</v>
      </c>
      <c r="BA11">
        <f>((0.07/0.15)*100)</f>
        <v>46.666666666666671</v>
      </c>
      <c r="BD11">
        <f>((0.075/0.155)*100)</f>
        <v>48.387096774193544</v>
      </c>
      <c r="BF11">
        <f>ABS($B$11-$D$11)</f>
        <v>2.0870609999999994</v>
      </c>
      <c r="BG11">
        <f>ABS($F$11-$H$11)</f>
        <v>4.5721640000000008</v>
      </c>
      <c r="BL11">
        <f>SQRT((ABS($A$11-$E$11)^2+(ABS($B$11-$F$11)^2)))</f>
        <v>0.98056646926253865</v>
      </c>
      <c r="BO11">
        <f>SQRT((ABS($A$11-$G$11)^2+(ABS($B$11-$H$11)^2)))</f>
        <v>5.9579549114058352</v>
      </c>
      <c r="BU11">
        <v>16</v>
      </c>
      <c r="BV11">
        <v>2</v>
      </c>
      <c r="BW11">
        <v>0</v>
      </c>
      <c r="BX11">
        <v>9</v>
      </c>
      <c r="CG11">
        <v>16</v>
      </c>
      <c r="CH11">
        <v>9</v>
      </c>
      <c r="CI11">
        <v>1</v>
      </c>
      <c r="CJ11">
        <v>5</v>
      </c>
      <c r="CL11">
        <v>14</v>
      </c>
      <c r="CM11">
        <v>3</v>
      </c>
      <c r="CN11">
        <v>1</v>
      </c>
      <c r="CO11">
        <v>8</v>
      </c>
      <c r="CP11">
        <v>20</v>
      </c>
      <c r="CQ11">
        <v>6</v>
      </c>
      <c r="CR11">
        <v>16</v>
      </c>
      <c r="CS11">
        <v>5</v>
      </c>
      <c r="CT11">
        <v>19</v>
      </c>
      <c r="CU11">
        <v>3</v>
      </c>
      <c r="CV11">
        <v>16</v>
      </c>
      <c r="CW11">
        <v>8</v>
      </c>
      <c r="CX11">
        <v>15</v>
      </c>
      <c r="CY11">
        <v>8</v>
      </c>
      <c r="CZ11">
        <v>5</v>
      </c>
      <c r="DA11">
        <v>8</v>
      </c>
      <c r="DC11">
        <f>((2/16)*100)</f>
        <v>12.5</v>
      </c>
      <c r="DD11">
        <f>((0/16)*100)</f>
        <v>0</v>
      </c>
      <c r="DE11">
        <f>((9/16)*100)</f>
        <v>56.25</v>
      </c>
      <c r="DL11">
        <f>((9/16)*100)</f>
        <v>56.25</v>
      </c>
      <c r="DM11">
        <f>((1/16)*100)</f>
        <v>6.25</v>
      </c>
      <c r="DN11">
        <f>((5/16)*100)</f>
        <v>31.25</v>
      </c>
      <c r="DP11">
        <f>((3/14)*100)</f>
        <v>21.428571428571427</v>
      </c>
      <c r="DQ11">
        <f>((1/14)*100)</f>
        <v>7.1428571428571423</v>
      </c>
      <c r="DR11">
        <f>((8/14)*100)</f>
        <v>57.142857142857139</v>
      </c>
      <c r="DS11">
        <f>((6/20)*100)</f>
        <v>30</v>
      </c>
      <c r="DT11">
        <f>((16/20)*100)</f>
        <v>80</v>
      </c>
      <c r="DU11">
        <f>((5/20)*100)</f>
        <v>25</v>
      </c>
      <c r="DV11">
        <f>((3/19)*100)</f>
        <v>15.789473684210526</v>
      </c>
      <c r="DW11">
        <f>((16/19)*100)</f>
        <v>84.210526315789465</v>
      </c>
      <c r="DX11">
        <f>((8/19)*100)</f>
        <v>42.105263157894733</v>
      </c>
      <c r="DY11">
        <f>((8/15)*100)</f>
        <v>53.333333333333336</v>
      </c>
      <c r="DZ11">
        <f>((5/15)*100)</f>
        <v>33.333333333333329</v>
      </c>
      <c r="EA11">
        <f>((8/15)*100)</f>
        <v>53.333333333333336</v>
      </c>
    </row>
    <row r="12" spans="1:131" x14ac:dyDescent="0.25">
      <c r="A12">
        <v>269.53536100000002</v>
      </c>
      <c r="B12">
        <v>8.8791239999999991</v>
      </c>
      <c r="G12">
        <v>263.33412399999997</v>
      </c>
      <c r="H12">
        <v>6.4334020000000001</v>
      </c>
      <c r="BI12">
        <v>2.2807315000000004</v>
      </c>
      <c r="BJ12">
        <v>2.7732785</v>
      </c>
      <c r="BO12">
        <f>SQRT((ABS($A$12-$G$12)^2+(ABS($B$12-$H$12)^2)))</f>
        <v>6.6661005416550392</v>
      </c>
      <c r="BS12">
        <f>DEGREES(ACOS((12.0173573461293^2+21.5251643974624^2-10.4547204997786^2)/(2*12.0173573461293*21.5251643974624)))</f>
        <v>15.535996033848933</v>
      </c>
    </row>
    <row r="13" spans="1:131" x14ac:dyDescent="0.25">
      <c r="A13" t="s">
        <v>22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BR13">
        <f>DEGREES(ACOS((11.5098796216341^2+22.7959016580667^2-12.0173573461293^2)/(2*11.5098796216341*22.7959016580667)))</f>
        <v>14.642290776663605</v>
      </c>
      <c r="BS13">
        <f>DEGREES(ACOS((13.1244722506059^2+26.0590002824416^2-14.2483080048406^2)/(2*13.1244722506059*26.0590002824416)))</f>
        <v>18.59599419794257</v>
      </c>
    </row>
    <row r="14" spans="1:131" x14ac:dyDescent="0.25">
      <c r="A14">
        <v>222.62417600000001</v>
      </c>
      <c r="B14">
        <v>7.057423</v>
      </c>
      <c r="C14">
        <v>232.023505</v>
      </c>
      <c r="D14">
        <v>7.7612889999999997</v>
      </c>
      <c r="E14">
        <v>244.26551699999999</v>
      </c>
      <c r="F14">
        <v>7.3808759999999998</v>
      </c>
      <c r="G14">
        <v>232.95237</v>
      </c>
      <c r="H14">
        <v>9.4998459999999998</v>
      </c>
      <c r="K14">
        <f>(19/200)</f>
        <v>9.5000000000000001E-2</v>
      </c>
      <c r="L14">
        <f>(20/200)</f>
        <v>0.1</v>
      </c>
      <c r="M14">
        <f>(19/200)</f>
        <v>9.5000000000000001E-2</v>
      </c>
      <c r="N14">
        <f>(20/200)</f>
        <v>0.1</v>
      </c>
      <c r="P14">
        <f>(16/200)</f>
        <v>0.08</v>
      </c>
      <c r="Q14">
        <f>(22/200)</f>
        <v>0.11</v>
      </c>
      <c r="R14">
        <f>(23/200)</f>
        <v>0.115</v>
      </c>
      <c r="S14">
        <f>(18/200)</f>
        <v>0.09</v>
      </c>
      <c r="U14">
        <f>0.095+0.08</f>
        <v>0.17499999999999999</v>
      </c>
      <c r="V14">
        <f>0.1+0.11</f>
        <v>0.21000000000000002</v>
      </c>
      <c r="W14">
        <f>0.095+0.115</f>
        <v>0.21000000000000002</v>
      </c>
      <c r="X14">
        <f>0.1+0.09</f>
        <v>0.19</v>
      </c>
      <c r="Z14">
        <f>SQRT((ABS($A$15-$A$14)^2+(ABS($B$15-$B$14)^2)))</f>
        <v>21.899192096515922</v>
      </c>
      <c r="AA14">
        <f>SQRT((ABS($C$15-$C$14)^2+(ABS($D$15-$D$14)^2)))</f>
        <v>19.768262531471461</v>
      </c>
      <c r="AB14">
        <f>SQRT((ABS($E$15-$E$14)^2+(ABS($F$15-$F$14)^2)))</f>
        <v>22.795901658066729</v>
      </c>
      <c r="AC14">
        <f>SQRT((ABS($G$15-$G$14)^2+(ABS($H$15-$H$14)^2)))</f>
        <v>21.525164397462362</v>
      </c>
      <c r="AJ14">
        <f>1/0.175</f>
        <v>5.7142857142857144</v>
      </c>
      <c r="AK14">
        <f>1/0.21</f>
        <v>4.7619047619047619</v>
      </c>
      <c r="AL14">
        <f>1/0.21</f>
        <v>4.7619047619047619</v>
      </c>
      <c r="AM14">
        <f>1/0.19</f>
        <v>5.2631578947368425</v>
      </c>
      <c r="AO14">
        <f t="shared" ref="AO14:AO21" si="4">$Z14/$U14</f>
        <v>125.13824055151956</v>
      </c>
      <c r="AP14">
        <f t="shared" ref="AP14:AP21" si="5">$AA14/$V14</f>
        <v>94.134583483197417</v>
      </c>
      <c r="AQ14">
        <f t="shared" ref="AQ14:AQ21" si="6">$AB14/$W14</f>
        <v>108.5519126574606</v>
      </c>
      <c r="AR14">
        <f t="shared" ref="AR14:AR20" si="7">$AC14/$X14</f>
        <v>113.29033893401242</v>
      </c>
      <c r="AV14">
        <f>((0.095/0.175)*100)</f>
        <v>54.285714285714292</v>
      </c>
      <c r="AW14">
        <f>((0.1/0.21)*100)</f>
        <v>47.61904761904762</v>
      </c>
      <c r="AX14">
        <f>((0.095/0.21)*100)</f>
        <v>45.238095238095241</v>
      </c>
      <c r="AY14">
        <f>((0.1/0.19)*100)</f>
        <v>52.631578947368418</v>
      </c>
      <c r="BA14">
        <f>((0.08/0.175)*100)</f>
        <v>45.714285714285715</v>
      </c>
      <c r="BB14">
        <f>((0.11/0.21)*100)</f>
        <v>52.380952380952387</v>
      </c>
      <c r="BC14">
        <f>((0.115/0.21)*100)</f>
        <v>54.761904761904766</v>
      </c>
      <c r="BD14">
        <f>((0.09/0.19)*100)</f>
        <v>47.368421052631575</v>
      </c>
      <c r="BF14">
        <f>ABS($B$14-$D$14)</f>
        <v>0.70386599999999966</v>
      </c>
      <c r="BG14">
        <f>ABS($F$14-$H$14)</f>
        <v>2.11897</v>
      </c>
      <c r="BL14">
        <f>SQRT((ABS($A$14-$E$15)^2+(ABS($B$14-$F$15)^2)))</f>
        <v>1.6865181752771028</v>
      </c>
      <c r="BM14">
        <f>SQRT((ABS($C$14-$G$14)^2+(ABS($D$14-$H$14)^2)))</f>
        <v>1.9711343511983155</v>
      </c>
      <c r="BO14">
        <f>SQRT((ABS($A$14-$G$15)^2+(ABS($B$14-$H$15)^2)))</f>
        <v>11.276584997876359</v>
      </c>
      <c r="BP14">
        <f>SQRT((ABS($C$14-$E$15)^2+(ABS($D$14-$F$15)^2)))</f>
        <v>10.683249518365326</v>
      </c>
      <c r="BR14">
        <f>DEGREES(ACOS((10.4547204997786^2+22.5821834305584^2-13.1244722506059^2)/(2*10.4547204997786*22.5821834305584)))</f>
        <v>18.794433319482593</v>
      </c>
      <c r="BS14">
        <f>DEGREES(ACOS((13.2519870779076^2+27.0250417336669^2-14.581415921008^2)/(2*13.2519870779076*27.0250417336669)))</f>
        <v>14.533741630616587</v>
      </c>
      <c r="BU14">
        <v>19</v>
      </c>
      <c r="BV14">
        <v>5</v>
      </c>
      <c r="BW14">
        <v>4</v>
      </c>
      <c r="BX14">
        <v>19</v>
      </c>
      <c r="BY14">
        <v>20</v>
      </c>
      <c r="BZ14">
        <v>4</v>
      </c>
      <c r="CA14">
        <v>17</v>
      </c>
      <c r="CB14">
        <v>4</v>
      </c>
      <c r="CC14">
        <v>19</v>
      </c>
      <c r="CD14">
        <v>3</v>
      </c>
      <c r="CE14">
        <v>17</v>
      </c>
      <c r="CF14">
        <v>1</v>
      </c>
      <c r="CG14">
        <v>20</v>
      </c>
      <c r="CH14">
        <v>19</v>
      </c>
      <c r="CI14">
        <v>6</v>
      </c>
      <c r="CJ14">
        <v>5</v>
      </c>
      <c r="CL14">
        <v>16</v>
      </c>
      <c r="CM14">
        <v>0</v>
      </c>
      <c r="CN14">
        <v>0</v>
      </c>
      <c r="CO14">
        <v>16</v>
      </c>
      <c r="CP14">
        <v>22</v>
      </c>
      <c r="CQ14">
        <v>0</v>
      </c>
      <c r="CR14">
        <v>20</v>
      </c>
      <c r="CS14">
        <v>2</v>
      </c>
      <c r="CT14">
        <v>23</v>
      </c>
      <c r="CU14">
        <v>0</v>
      </c>
      <c r="CV14">
        <v>20</v>
      </c>
      <c r="CW14">
        <v>0</v>
      </c>
      <c r="CX14">
        <v>18</v>
      </c>
      <c r="CY14">
        <v>16</v>
      </c>
      <c r="CZ14">
        <v>2</v>
      </c>
      <c r="DA14">
        <v>0</v>
      </c>
      <c r="DC14">
        <f>((5/19)*100)</f>
        <v>26.315789473684209</v>
      </c>
      <c r="DD14">
        <f>((4/19)*100)</f>
        <v>21.052631578947366</v>
      </c>
      <c r="DE14">
        <f>((19/19)*100)</f>
        <v>100</v>
      </c>
      <c r="DF14">
        <f>((4/20)*100)</f>
        <v>20</v>
      </c>
      <c r="DG14">
        <f>((17/20)*100)</f>
        <v>85</v>
      </c>
      <c r="DH14">
        <f>((4/20)*100)</f>
        <v>20</v>
      </c>
      <c r="DI14">
        <f>((3/19)*100)</f>
        <v>15.789473684210526</v>
      </c>
      <c r="DJ14">
        <f>((17/19)*100)</f>
        <v>89.473684210526315</v>
      </c>
      <c r="DK14">
        <f>((1/19)*100)</f>
        <v>5.2631578947368416</v>
      </c>
      <c r="DL14">
        <f>((19/20)*100)</f>
        <v>95</v>
      </c>
      <c r="DM14">
        <f>((6/20)*100)</f>
        <v>30</v>
      </c>
      <c r="DN14">
        <f>((5/20)*100)</f>
        <v>25</v>
      </c>
      <c r="DP14">
        <f>((0/16)*100)</f>
        <v>0</v>
      </c>
      <c r="DQ14">
        <f>((0/16)*100)</f>
        <v>0</v>
      </c>
      <c r="DR14">
        <f>((16/16)*100)</f>
        <v>100</v>
      </c>
      <c r="DS14">
        <f>((0/22)*100)</f>
        <v>0</v>
      </c>
      <c r="DT14">
        <f>((20/22)*100)</f>
        <v>90.909090909090907</v>
      </c>
      <c r="DU14">
        <f>((2/22)*100)</f>
        <v>9.0909090909090917</v>
      </c>
      <c r="DV14">
        <f>((0/23)*100)</f>
        <v>0</v>
      </c>
      <c r="DW14">
        <f>((20/23)*100)</f>
        <v>86.956521739130437</v>
      </c>
      <c r="DX14">
        <f>((0/23)*100)</f>
        <v>0</v>
      </c>
      <c r="DY14">
        <f>((16/18)*100)</f>
        <v>88.888888888888886</v>
      </c>
      <c r="DZ14">
        <f>((2/18)*100)</f>
        <v>11.111111111111111</v>
      </c>
      <c r="EA14">
        <f>((0/18)*100)</f>
        <v>0</v>
      </c>
    </row>
    <row r="15" spans="1:131" x14ac:dyDescent="0.25">
      <c r="A15">
        <v>200.876803</v>
      </c>
      <c r="B15">
        <v>4.4832470000000004</v>
      </c>
      <c r="C15">
        <v>212.25974199999999</v>
      </c>
      <c r="D15">
        <v>7.3395359999999998</v>
      </c>
      <c r="E15">
        <v>221.526082</v>
      </c>
      <c r="F15">
        <v>5.7773709999999996</v>
      </c>
      <c r="G15">
        <v>211.447835</v>
      </c>
      <c r="H15">
        <v>8.5576799999999995</v>
      </c>
      <c r="K15">
        <f>(17/200)</f>
        <v>8.5000000000000006E-2</v>
      </c>
      <c r="L15">
        <f>(17/200)</f>
        <v>8.5000000000000006E-2</v>
      </c>
      <c r="M15">
        <f>(18/200)</f>
        <v>0.09</v>
      </c>
      <c r="N15">
        <f>(17/200)</f>
        <v>8.5000000000000006E-2</v>
      </c>
      <c r="P15">
        <f>(13/200)</f>
        <v>6.5000000000000002E-2</v>
      </c>
      <c r="Q15">
        <f>(14/200)</f>
        <v>7.0000000000000007E-2</v>
      </c>
      <c r="R15">
        <f>(15/200)</f>
        <v>7.4999999999999997E-2</v>
      </c>
      <c r="S15">
        <f>(14/200)</f>
        <v>7.0000000000000007E-2</v>
      </c>
      <c r="U15">
        <f>0.085+0.065</f>
        <v>0.15000000000000002</v>
      </c>
      <c r="V15">
        <f>0.085+0.07</f>
        <v>0.15500000000000003</v>
      </c>
      <c r="W15">
        <f>0.09+0.075</f>
        <v>0.16499999999999998</v>
      </c>
      <c r="X15">
        <f>0.085+0.07</f>
        <v>0.15500000000000003</v>
      </c>
      <c r="Z15">
        <f>SQRT((ABS($A$16-$A$15)^2+(ABS($B$16-$B$15)^2)))</f>
        <v>25.48298038795194</v>
      </c>
      <c r="AA15">
        <f>SQRT((ABS($C$16-$C$15)^2+(ABS($D$16-$D$15)^2)))</f>
        <v>24.861976275977348</v>
      </c>
      <c r="AB15">
        <f>SQRT((ABS($E$16-$E$15)^2+(ABS($F$16-$F$15)^2)))</f>
        <v>22.58218343055837</v>
      </c>
      <c r="AC15">
        <f>SQRT((ABS($G$16-$G$15)^2+(ABS($H$16-$H$15)^2)))</f>
        <v>26.059000282441612</v>
      </c>
      <c r="AJ15">
        <f>1/0.15</f>
        <v>6.666666666666667</v>
      </c>
      <c r="AK15">
        <f>1/0.155</f>
        <v>6.4516129032258069</v>
      </c>
      <c r="AL15">
        <f>1/0.165</f>
        <v>6.0606060606060606</v>
      </c>
      <c r="AM15">
        <f>1/0.155</f>
        <v>6.4516129032258069</v>
      </c>
      <c r="AO15">
        <f t="shared" si="4"/>
        <v>169.88653591967957</v>
      </c>
      <c r="AP15">
        <f t="shared" si="5"/>
        <v>160.39984694178932</v>
      </c>
      <c r="AQ15">
        <f t="shared" si="6"/>
        <v>136.86171776095983</v>
      </c>
      <c r="AR15">
        <f t="shared" si="7"/>
        <v>168.12258246736522</v>
      </c>
      <c r="AV15">
        <f>((0.085/0.15)*100)</f>
        <v>56.666666666666679</v>
      </c>
      <c r="AW15">
        <f>((0.085/0.155)*100)</f>
        <v>54.838709677419359</v>
      </c>
      <c r="AX15">
        <f>((0.09/0.165)*100)</f>
        <v>54.54545454545454</v>
      </c>
      <c r="AY15">
        <f>((0.085/0.155)*100)</f>
        <v>54.838709677419359</v>
      </c>
      <c r="BA15">
        <f>((0.065/0.15)*100)</f>
        <v>43.333333333333336</v>
      </c>
      <c r="BB15">
        <f>((0.07/0.155)*100)</f>
        <v>45.161290322580648</v>
      </c>
      <c r="BC15">
        <f>((0.075/0.165)*100)</f>
        <v>45.454545454545453</v>
      </c>
      <c r="BD15">
        <f>((0.07/0.155)*100)</f>
        <v>45.161290322580648</v>
      </c>
      <c r="BF15">
        <f>ABS($B$15-$D$15)</f>
        <v>2.8562889999999994</v>
      </c>
      <c r="BG15">
        <f>ABS($F$15-$H$15)</f>
        <v>2.7803089999999999</v>
      </c>
      <c r="BL15">
        <f>SQRT((ABS($A$15-$E$16)^2+(ABS($B$15-$F$16)^2)))</f>
        <v>1.8941195387292666</v>
      </c>
      <c r="BM15">
        <f>SQRT((ABS($C$15-$G$15)^2+(ABS($D$15-$H$15)^2)))</f>
        <v>1.4639220544089717</v>
      </c>
      <c r="BO15">
        <f>SQRT((ABS($A$15-$G$15)^2+(ABS($B$15-$H$15)^2)))</f>
        <v>11.329065354940498</v>
      </c>
      <c r="BP15">
        <f>SQRT((ABS($C$15-$E$16)^2+(ABS($D$15-$F$16)^2)))</f>
        <v>13.587717112837225</v>
      </c>
      <c r="BR15">
        <f>DEGREES(ACOS((14.2483080048406^2+26.4844786469555^2-13.2519870779076^2)/(2*14.2483080048406*26.4844786469555)))</f>
        <v>15.051215273467133</v>
      </c>
      <c r="BS15">
        <f>DEGREES(ACOS((6.24688092055138^2+28.0405007493682^2-22.914567283159^2)/(2*6.24688092055138*28.0405007493682)))</f>
        <v>31.024365391679229</v>
      </c>
      <c r="BU15">
        <v>17</v>
      </c>
      <c r="BV15">
        <v>4</v>
      </c>
      <c r="BW15">
        <v>4</v>
      </c>
      <c r="BX15">
        <v>15</v>
      </c>
      <c r="BY15">
        <v>17</v>
      </c>
      <c r="BZ15">
        <v>4</v>
      </c>
      <c r="CA15">
        <v>16</v>
      </c>
      <c r="CB15">
        <v>3</v>
      </c>
      <c r="CC15">
        <v>18</v>
      </c>
      <c r="CD15">
        <v>5</v>
      </c>
      <c r="CE15">
        <v>16</v>
      </c>
      <c r="CF15">
        <v>4</v>
      </c>
      <c r="CG15">
        <v>17</v>
      </c>
      <c r="CH15">
        <v>15</v>
      </c>
      <c r="CI15">
        <v>4</v>
      </c>
      <c r="CJ15">
        <v>4</v>
      </c>
      <c r="CL15">
        <v>13</v>
      </c>
      <c r="CM15">
        <v>0</v>
      </c>
      <c r="CN15">
        <v>0</v>
      </c>
      <c r="CO15">
        <v>12</v>
      </c>
      <c r="CP15">
        <v>14</v>
      </c>
      <c r="CQ15">
        <v>0</v>
      </c>
      <c r="CR15">
        <v>12</v>
      </c>
      <c r="CS15">
        <v>0</v>
      </c>
      <c r="CT15">
        <v>15</v>
      </c>
      <c r="CU15">
        <v>0</v>
      </c>
      <c r="CV15">
        <v>12</v>
      </c>
      <c r="CW15">
        <v>0</v>
      </c>
      <c r="CX15">
        <v>14</v>
      </c>
      <c r="CY15">
        <v>12</v>
      </c>
      <c r="CZ15">
        <v>0</v>
      </c>
      <c r="DA15">
        <v>0</v>
      </c>
      <c r="DC15">
        <f>((4/17)*100)</f>
        <v>23.52941176470588</v>
      </c>
      <c r="DD15">
        <f>((4/17)*100)</f>
        <v>23.52941176470588</v>
      </c>
      <c r="DE15">
        <f>((15/17)*100)</f>
        <v>88.235294117647058</v>
      </c>
      <c r="DF15">
        <f>((4/17)*100)</f>
        <v>23.52941176470588</v>
      </c>
      <c r="DG15">
        <f>((16/17)*100)</f>
        <v>94.117647058823522</v>
      </c>
      <c r="DH15">
        <f>((3/17)*100)</f>
        <v>17.647058823529413</v>
      </c>
      <c r="DI15">
        <f>((5/18)*100)</f>
        <v>27.777777777777779</v>
      </c>
      <c r="DJ15">
        <f>((16/18)*100)</f>
        <v>88.888888888888886</v>
      </c>
      <c r="DK15">
        <f>((4/18)*100)</f>
        <v>22.222222222222221</v>
      </c>
      <c r="DL15">
        <f>((15/17)*100)</f>
        <v>88.235294117647058</v>
      </c>
      <c r="DM15">
        <f>((4/17)*100)</f>
        <v>23.52941176470588</v>
      </c>
      <c r="DN15">
        <f>((4/17)*100)</f>
        <v>23.52941176470588</v>
      </c>
      <c r="DP15">
        <f>((0/13)*100)</f>
        <v>0</v>
      </c>
      <c r="DQ15">
        <f>((0/13)*100)</f>
        <v>0</v>
      </c>
      <c r="DR15">
        <f>((12/13)*100)</f>
        <v>92.307692307692307</v>
      </c>
      <c r="DS15">
        <f>((0/14)*100)</f>
        <v>0</v>
      </c>
      <c r="DT15">
        <f>((12/14)*100)</f>
        <v>85.714285714285708</v>
      </c>
      <c r="DU15">
        <f>((0/14)*100)</f>
        <v>0</v>
      </c>
      <c r="DV15">
        <f>((0/15)*100)</f>
        <v>0</v>
      </c>
      <c r="DW15">
        <f>((12/15)*100)</f>
        <v>80</v>
      </c>
      <c r="DX15">
        <f>((0/15)*100)</f>
        <v>0</v>
      </c>
      <c r="DY15">
        <f>((12/14)*100)</f>
        <v>85.714285714285708</v>
      </c>
      <c r="DZ15">
        <f>((0/14)*100)</f>
        <v>0</v>
      </c>
      <c r="EA15">
        <f>((0/14)*100)</f>
        <v>0</v>
      </c>
    </row>
    <row r="16" spans="1:131" x14ac:dyDescent="0.25">
      <c r="A16">
        <v>175.45804100000001</v>
      </c>
      <c r="B16">
        <v>6.2912369999999997</v>
      </c>
      <c r="C16">
        <v>187.398348</v>
      </c>
      <c r="D16">
        <v>7.5096910000000001</v>
      </c>
      <c r="E16">
        <v>198.982989</v>
      </c>
      <c r="F16">
        <v>4.4492269999999996</v>
      </c>
      <c r="G16">
        <v>185.389331</v>
      </c>
      <c r="H16">
        <v>8.7185059999999996</v>
      </c>
      <c r="K16">
        <f>(16/200)</f>
        <v>0.08</v>
      </c>
      <c r="L16">
        <f>(18/200)</f>
        <v>0.09</v>
      </c>
      <c r="M16">
        <f>(18/200)</f>
        <v>0.09</v>
      </c>
      <c r="N16">
        <f>(19/200)</f>
        <v>9.5000000000000001E-2</v>
      </c>
      <c r="P16">
        <f>(12/200)</f>
        <v>0.06</v>
      </c>
      <c r="Q16">
        <f>(13/200)</f>
        <v>6.5000000000000002E-2</v>
      </c>
      <c r="R16">
        <f>(13/200)</f>
        <v>6.5000000000000002E-2</v>
      </c>
      <c r="S16">
        <f>(13/200)</f>
        <v>6.5000000000000002E-2</v>
      </c>
      <c r="U16">
        <f>0.08+0.06</f>
        <v>0.14000000000000001</v>
      </c>
      <c r="V16">
        <f>0.09+0.065</f>
        <v>0.155</v>
      </c>
      <c r="W16">
        <f>0.09+0.065</f>
        <v>0.155</v>
      </c>
      <c r="X16">
        <f>0.095+0.065</f>
        <v>0.16</v>
      </c>
      <c r="Z16">
        <f>SQRT((ABS($A$17-$A$16)^2+(ABS($B$17-$B$16)^2)))</f>
        <v>21.457849011325123</v>
      </c>
      <c r="AA16">
        <f>SQRT((ABS($C$17-$C$16)^2+(ABS($D$17-$D$16)^2)))</f>
        <v>25.598398748803689</v>
      </c>
      <c r="AB16">
        <f>SQRT((ABS($E$17-$E$16)^2+(ABS($F$17-$F$16)^2)))</f>
        <v>26.484478646955488</v>
      </c>
      <c r="AC16">
        <f>SQRT((ABS($G$17-$G$16)^2+(ABS($H$17-$H$16)^2)))</f>
        <v>27.025041733666882</v>
      </c>
      <c r="AJ16">
        <f>1/0.14</f>
        <v>7.1428571428571423</v>
      </c>
      <c r="AK16">
        <f>1/0.155</f>
        <v>6.4516129032258069</v>
      </c>
      <c r="AL16">
        <f>1/0.155</f>
        <v>6.4516129032258069</v>
      </c>
      <c r="AM16">
        <f>1/0.16</f>
        <v>6.25</v>
      </c>
      <c r="AO16">
        <f t="shared" si="4"/>
        <v>153.27035008089373</v>
      </c>
      <c r="AP16">
        <f t="shared" si="5"/>
        <v>165.15095966970122</v>
      </c>
      <c r="AQ16">
        <f t="shared" si="6"/>
        <v>170.86760417390639</v>
      </c>
      <c r="AR16">
        <f t="shared" si="7"/>
        <v>168.906510835418</v>
      </c>
      <c r="AV16">
        <f>((0.08/0.14)*100)</f>
        <v>57.142857142857139</v>
      </c>
      <c r="AW16">
        <f>((0.09/0.155)*100)</f>
        <v>58.064516129032249</v>
      </c>
      <c r="AX16">
        <f>((0.09/0.155)*100)</f>
        <v>58.064516129032249</v>
      </c>
      <c r="AY16">
        <f>((0.095/0.16)*100)</f>
        <v>59.375</v>
      </c>
      <c r="BA16">
        <f>((0.06/0.14)*100)</f>
        <v>42.857142857142847</v>
      </c>
      <c r="BB16">
        <f>((0.065/0.155)*100)</f>
        <v>41.935483870967744</v>
      </c>
      <c r="BC16">
        <f>((0.065/0.155)*100)</f>
        <v>41.935483870967744</v>
      </c>
      <c r="BD16">
        <f>((0.065/0.16)*100)</f>
        <v>40.625</v>
      </c>
      <c r="BF16">
        <f>ABS($B$16-$D$16)</f>
        <v>1.2184540000000004</v>
      </c>
      <c r="BG16">
        <f>ABS($F$16-$H$16)</f>
        <v>4.269279</v>
      </c>
      <c r="BL16">
        <f>SQRT((ABS($A$16-$E$17)^2+(ABS($B$16-$F$17)^2)))</f>
        <v>3.0284397804341689</v>
      </c>
      <c r="BM16">
        <f>SQRT((ABS($C$16-$G$16)^2+(ABS($D$16-$H$16)^2)))</f>
        <v>2.3446498694930975</v>
      </c>
      <c r="BO16">
        <f>SQRT((ABS($A$16-$G$16)^2+(ABS($B$16-$H$16)^2)))</f>
        <v>10.223607771352576</v>
      </c>
      <c r="BP16">
        <f>SQRT((ABS($C$16-$E$17)^2+(ABS($D$16-$F$17)^2)))</f>
        <v>15.005282642600022</v>
      </c>
      <c r="BR16">
        <f>DEGREES(ACOS((14.581415921008^2+19.4287820299765^2-6.24688092055138^2)/(2*14.581415921008*19.4287820299765)))</f>
        <v>13.444183559324577</v>
      </c>
      <c r="BS16">
        <f>DEGREES(ACOS((5.12444491170595^2+21.6591021440303^2-19.1980009217744^2)/(2*5.12444491170595*21.6591021440303)))</f>
        <v>55.160572384941553</v>
      </c>
      <c r="BU16">
        <v>16</v>
      </c>
      <c r="BV16">
        <v>5</v>
      </c>
      <c r="BW16">
        <v>6</v>
      </c>
      <c r="BX16">
        <v>13</v>
      </c>
      <c r="BY16">
        <v>18</v>
      </c>
      <c r="BZ16">
        <v>6</v>
      </c>
      <c r="CA16">
        <v>17</v>
      </c>
      <c r="CB16">
        <v>5</v>
      </c>
      <c r="CC16">
        <v>18</v>
      </c>
      <c r="CD16">
        <v>6</v>
      </c>
      <c r="CE16">
        <v>17</v>
      </c>
      <c r="CF16">
        <v>5</v>
      </c>
      <c r="CG16">
        <v>19</v>
      </c>
      <c r="CH16">
        <v>13</v>
      </c>
      <c r="CI16">
        <v>6</v>
      </c>
      <c r="CJ16">
        <v>9</v>
      </c>
      <c r="CL16">
        <v>12</v>
      </c>
      <c r="CM16">
        <v>0</v>
      </c>
      <c r="CN16">
        <v>0</v>
      </c>
      <c r="CO16">
        <v>10</v>
      </c>
      <c r="CP16">
        <v>13</v>
      </c>
      <c r="CQ16">
        <v>0</v>
      </c>
      <c r="CR16">
        <v>12</v>
      </c>
      <c r="CS16">
        <v>0</v>
      </c>
      <c r="CT16">
        <v>13</v>
      </c>
      <c r="CU16">
        <v>0</v>
      </c>
      <c r="CV16">
        <v>12</v>
      </c>
      <c r="CW16">
        <v>0</v>
      </c>
      <c r="CX16">
        <v>13</v>
      </c>
      <c r="CY16">
        <v>10</v>
      </c>
      <c r="CZ16">
        <v>0</v>
      </c>
      <c r="DA16">
        <v>0</v>
      </c>
      <c r="DC16">
        <f>((5/16)*100)</f>
        <v>31.25</v>
      </c>
      <c r="DD16">
        <f>((6/16)*100)</f>
        <v>37.5</v>
      </c>
      <c r="DE16">
        <f>((13/16)*100)</f>
        <v>81.25</v>
      </c>
      <c r="DF16">
        <f>((6/18)*100)</f>
        <v>33.333333333333329</v>
      </c>
      <c r="DG16">
        <f>((17/18)*100)</f>
        <v>94.444444444444443</v>
      </c>
      <c r="DH16">
        <f>((5/18)*100)</f>
        <v>27.777777777777779</v>
      </c>
      <c r="DI16">
        <f>((6/18)*100)</f>
        <v>33.333333333333329</v>
      </c>
      <c r="DJ16">
        <f>((17/18)*100)</f>
        <v>94.444444444444443</v>
      </c>
      <c r="DK16">
        <f>((5/18)*100)</f>
        <v>27.777777777777779</v>
      </c>
      <c r="DL16">
        <f>((13/19)*100)</f>
        <v>68.421052631578945</v>
      </c>
      <c r="DM16">
        <f>((6/19)*100)</f>
        <v>31.578947368421051</v>
      </c>
      <c r="DN16">
        <f>((9/19)*100)</f>
        <v>47.368421052631575</v>
      </c>
      <c r="DP16">
        <f>((0/12)*100)</f>
        <v>0</v>
      </c>
      <c r="DQ16">
        <f>((0/12)*100)</f>
        <v>0</v>
      </c>
      <c r="DR16">
        <f>((10/12)*100)</f>
        <v>83.333333333333343</v>
      </c>
      <c r="DS16">
        <f>((0/13)*100)</f>
        <v>0</v>
      </c>
      <c r="DT16">
        <f>((12/13)*100)</f>
        <v>92.307692307692307</v>
      </c>
      <c r="DU16">
        <f>((0/13)*100)</f>
        <v>0</v>
      </c>
      <c r="DV16">
        <f>((0/13)*100)</f>
        <v>0</v>
      </c>
      <c r="DW16">
        <f>((12/13)*100)</f>
        <v>92.307692307692307</v>
      </c>
      <c r="DX16">
        <f>((0/13)*100)</f>
        <v>0</v>
      </c>
      <c r="DY16">
        <f>((10/13)*100)</f>
        <v>76.923076923076934</v>
      </c>
      <c r="DZ16">
        <f>((0/13)*100)</f>
        <v>0</v>
      </c>
      <c r="EA16">
        <f>((0/13)*100)</f>
        <v>0</v>
      </c>
    </row>
    <row r="17" spans="1:131" x14ac:dyDescent="0.25">
      <c r="A17">
        <v>154.00030599999999</v>
      </c>
      <c r="B17">
        <v>6.361186</v>
      </c>
      <c r="C17">
        <v>161.80283299999999</v>
      </c>
      <c r="D17">
        <v>7.8939180000000002</v>
      </c>
      <c r="E17">
        <v>172.52144099999998</v>
      </c>
      <c r="F17">
        <v>5.5510830000000002</v>
      </c>
      <c r="G17">
        <v>158.36633699999999</v>
      </c>
      <c r="H17">
        <v>9.0511859999999995</v>
      </c>
      <c r="K17">
        <f>(16/200)</f>
        <v>0.08</v>
      </c>
      <c r="L17">
        <f>(14/200)</f>
        <v>7.0000000000000007E-2</v>
      </c>
      <c r="M17">
        <f>(16/200)</f>
        <v>0.08</v>
      </c>
      <c r="N17">
        <f>(16/200)</f>
        <v>0.08</v>
      </c>
      <c r="P17">
        <f>(12/200)</f>
        <v>0.06</v>
      </c>
      <c r="Q17">
        <f>(13/200)</f>
        <v>6.5000000000000002E-2</v>
      </c>
      <c r="R17">
        <f>(10/200)</f>
        <v>0.05</v>
      </c>
      <c r="S17">
        <f>(12/200)</f>
        <v>0.06</v>
      </c>
      <c r="U17">
        <f>0.08+0.06</f>
        <v>0.14000000000000001</v>
      </c>
      <c r="V17">
        <f>0.07+0.065</f>
        <v>0.13500000000000001</v>
      </c>
      <c r="W17">
        <f>0.08+0.05</f>
        <v>0.13</v>
      </c>
      <c r="X17">
        <f>0.08+0.06</f>
        <v>0.14000000000000001</v>
      </c>
      <c r="Z17">
        <f>SQRT((ABS($A$18-$A$17)^2+(ABS($B$18-$B$17)^2)))</f>
        <v>28.221304048637069</v>
      </c>
      <c r="AA17">
        <f>SQRT((ABS($C$18-$C$17)^2+(ABS($D$18-$D$17)^2)))</f>
        <v>28.208167609116778</v>
      </c>
      <c r="AB17">
        <f>SQRT((ABS($E$18-$E$17)^2+(ABS($F$18-$F$17)^2)))</f>
        <v>19.428782029976489</v>
      </c>
      <c r="AC17">
        <f>SQRT((ABS($G$18-$G$17)^2+(ABS($H$18-$H$17)^2)))</f>
        <v>28.040500749368171</v>
      </c>
      <c r="AJ17">
        <f>1/0.14</f>
        <v>7.1428571428571423</v>
      </c>
      <c r="AK17">
        <f>1/0.135</f>
        <v>7.4074074074074066</v>
      </c>
      <c r="AL17">
        <f>1/0.13</f>
        <v>7.6923076923076916</v>
      </c>
      <c r="AM17">
        <f>1/0.14</f>
        <v>7.1428571428571423</v>
      </c>
      <c r="AO17">
        <f t="shared" si="4"/>
        <v>201.58074320455049</v>
      </c>
      <c r="AP17">
        <f t="shared" si="5"/>
        <v>208.94938969716131</v>
      </c>
      <c r="AQ17">
        <f t="shared" si="6"/>
        <v>149.45216946135761</v>
      </c>
      <c r="AR17">
        <f t="shared" si="7"/>
        <v>200.2892910669155</v>
      </c>
      <c r="AV17">
        <f>((0.08/0.14)*100)</f>
        <v>57.142857142857139</v>
      </c>
      <c r="AW17">
        <f>((0.07/0.135)*100)</f>
        <v>51.851851851851848</v>
      </c>
      <c r="AX17">
        <f>((0.08/0.13)*100)</f>
        <v>61.53846153846154</v>
      </c>
      <c r="AY17">
        <f>((0.08/0.14)*100)</f>
        <v>57.142857142857139</v>
      </c>
      <c r="BA17">
        <f>((0.06/0.14)*100)</f>
        <v>42.857142857142847</v>
      </c>
      <c r="BB17">
        <f>((0.065/0.135)*100)</f>
        <v>48.148148148148145</v>
      </c>
      <c r="BC17">
        <f>((0.05/0.13)*100)</f>
        <v>38.461538461538467</v>
      </c>
      <c r="BD17">
        <f>((0.06/0.14)*100)</f>
        <v>42.857142857142847</v>
      </c>
      <c r="BF17">
        <f>ABS($B$17-$D$17)</f>
        <v>1.5327320000000002</v>
      </c>
      <c r="BG17">
        <f>ABS($F$17-$H$17)</f>
        <v>3.5001029999999993</v>
      </c>
      <c r="BL17">
        <f>SQRT((ABS($A$17-$E$18)^2+(ABS($B$17-$F$18)^2)))</f>
        <v>1.1213730515506393</v>
      </c>
      <c r="BM17">
        <f>SQRT((ABS($C$17-$G$17)^2+(ABS($D$17-$H$17)^2)))</f>
        <v>3.6261238232912061</v>
      </c>
      <c r="BO17">
        <f>SQRT((ABS($A$17-$G$17)^2+(ABS($B$17-$H$17)^2)))</f>
        <v>5.1281894166421864</v>
      </c>
      <c r="BP17">
        <f>SQRT((ABS($C$17-$E$18)^2+(ABS($D$17-$F$18)^2)))</f>
        <v>8.9812068432235144</v>
      </c>
      <c r="BR17">
        <f>DEGREES(ACOS((22.914567283159^2+27.3950322930631^2-6.02455284019071^2)/(2*22.914567283159*27.3950322930631)))</f>
        <v>9.2200650546857599</v>
      </c>
      <c r="BS17">
        <f>DEGREES(ACOS((5.49672948583364^2+19.7879241634821^2-16.5539323197627^2)/(2*5.49672948583364*19.7879241634821)))</f>
        <v>47.221827725070582</v>
      </c>
      <c r="BU17">
        <v>16</v>
      </c>
      <c r="BV17">
        <v>4</v>
      </c>
      <c r="BW17">
        <v>4</v>
      </c>
      <c r="BX17">
        <v>10</v>
      </c>
      <c r="BY17">
        <v>14</v>
      </c>
      <c r="BZ17">
        <v>4</v>
      </c>
      <c r="CA17">
        <v>12</v>
      </c>
      <c r="CB17">
        <v>4</v>
      </c>
      <c r="CC17">
        <v>16</v>
      </c>
      <c r="CD17">
        <v>4</v>
      </c>
      <c r="CE17">
        <v>12</v>
      </c>
      <c r="CF17">
        <v>8</v>
      </c>
      <c r="CG17">
        <v>16</v>
      </c>
      <c r="CH17">
        <v>10</v>
      </c>
      <c r="CI17">
        <v>4</v>
      </c>
      <c r="CJ17">
        <v>8</v>
      </c>
      <c r="CL17">
        <v>12</v>
      </c>
      <c r="CM17">
        <v>2</v>
      </c>
      <c r="CN17">
        <v>0</v>
      </c>
      <c r="CO17">
        <v>6</v>
      </c>
      <c r="CP17">
        <v>13</v>
      </c>
      <c r="CQ17">
        <v>2</v>
      </c>
      <c r="CR17">
        <v>9</v>
      </c>
      <c r="CS17">
        <v>0</v>
      </c>
      <c r="CT17">
        <v>10</v>
      </c>
      <c r="CU17">
        <v>0</v>
      </c>
      <c r="CV17">
        <v>9</v>
      </c>
      <c r="CW17">
        <v>0</v>
      </c>
      <c r="CX17">
        <v>12</v>
      </c>
      <c r="CY17">
        <v>6</v>
      </c>
      <c r="CZ17">
        <v>2</v>
      </c>
      <c r="DA17">
        <v>4</v>
      </c>
      <c r="DC17">
        <f>((4/16)*100)</f>
        <v>25</v>
      </c>
      <c r="DD17">
        <f>((4/16)*100)</f>
        <v>25</v>
      </c>
      <c r="DE17">
        <f>((10/16)*100)</f>
        <v>62.5</v>
      </c>
      <c r="DF17">
        <f>((4/14)*100)</f>
        <v>28.571428571428569</v>
      </c>
      <c r="DG17">
        <f>((12/14)*100)</f>
        <v>85.714285714285708</v>
      </c>
      <c r="DH17">
        <f>((4/14)*100)</f>
        <v>28.571428571428569</v>
      </c>
      <c r="DI17">
        <f>((4/16)*100)</f>
        <v>25</v>
      </c>
      <c r="DJ17">
        <f>((12/16)*100)</f>
        <v>75</v>
      </c>
      <c r="DK17">
        <f>((8/16)*100)</f>
        <v>50</v>
      </c>
      <c r="DL17">
        <f>((10/16)*100)</f>
        <v>62.5</v>
      </c>
      <c r="DM17">
        <f>((4/16)*100)</f>
        <v>25</v>
      </c>
      <c r="DN17">
        <f>((8/16)*100)</f>
        <v>50</v>
      </c>
      <c r="DP17">
        <f>((2/12)*100)</f>
        <v>16.666666666666664</v>
      </c>
      <c r="DQ17">
        <f>((0/12)*100)</f>
        <v>0</v>
      </c>
      <c r="DR17">
        <f>((6/12)*100)</f>
        <v>50</v>
      </c>
      <c r="DS17">
        <f>((2/13)*100)</f>
        <v>15.384615384615385</v>
      </c>
      <c r="DT17">
        <f>((9/13)*100)</f>
        <v>69.230769230769226</v>
      </c>
      <c r="DU17">
        <f>((0/13)*100)</f>
        <v>0</v>
      </c>
      <c r="DV17">
        <f>((0/10)*100)</f>
        <v>0</v>
      </c>
      <c r="DW17">
        <f>((9/10)*100)</f>
        <v>90</v>
      </c>
      <c r="DX17">
        <f>((0/10)*100)</f>
        <v>0</v>
      </c>
      <c r="DY17">
        <f>((6/12)*100)</f>
        <v>50</v>
      </c>
      <c r="DZ17">
        <f>((2/12)*100)</f>
        <v>16.666666666666664</v>
      </c>
      <c r="EA17">
        <f>((4/12)*100)</f>
        <v>33.333333333333329</v>
      </c>
    </row>
    <row r="18" spans="1:131" x14ac:dyDescent="0.25">
      <c r="A18">
        <v>125.81887800000001</v>
      </c>
      <c r="B18">
        <v>4.8614800000000002</v>
      </c>
      <c r="C18">
        <v>133.61367799999999</v>
      </c>
      <c r="D18">
        <v>6.8584180000000003</v>
      </c>
      <c r="E18">
        <v>153.093244</v>
      </c>
      <c r="F18">
        <v>5.7018560000000003</v>
      </c>
      <c r="G18">
        <v>130.33418599999999</v>
      </c>
      <c r="H18">
        <v>8.3669399999999996</v>
      </c>
      <c r="K18">
        <f>(16/200)</f>
        <v>0.08</v>
      </c>
      <c r="L18">
        <f>(17/200)</f>
        <v>8.5000000000000006E-2</v>
      </c>
      <c r="M18">
        <f>(15/200)</f>
        <v>7.4999999999999997E-2</v>
      </c>
      <c r="N18">
        <f>(17/200)</f>
        <v>8.5000000000000006E-2</v>
      </c>
      <c r="P18">
        <f>(12/200)</f>
        <v>0.06</v>
      </c>
      <c r="Q18">
        <f>(14/200)</f>
        <v>7.0000000000000007E-2</v>
      </c>
      <c r="R18">
        <f>(12/200)</f>
        <v>0.06</v>
      </c>
      <c r="S18">
        <f>(13/200)</f>
        <v>6.5000000000000002E-2</v>
      </c>
      <c r="U18">
        <f>0.08+0.06</f>
        <v>0.14000000000000001</v>
      </c>
      <c r="V18">
        <f>0.085+0.07</f>
        <v>0.15500000000000003</v>
      </c>
      <c r="W18">
        <f>0.075+0.06</f>
        <v>0.13500000000000001</v>
      </c>
      <c r="X18">
        <f>0.085+0.065</f>
        <v>0.15000000000000002</v>
      </c>
      <c r="Z18">
        <f>SQRT((ABS($A$19-$A$18)^2+(ABS($B$19-$B$18)^2)))</f>
        <v>23.388185691840771</v>
      </c>
      <c r="AA18">
        <f>SQRT((ABS($C$19-$C$18)^2+(ABS($D$19-$D$18)^2)))</f>
        <v>23.327928893946872</v>
      </c>
      <c r="AB18">
        <f>SQRT((ABS($E$19-$E$18)^2+(ABS($F$19-$F$18)^2)))</f>
        <v>27.395032293063085</v>
      </c>
      <c r="AC18">
        <f>SQRT((ABS($G$19-$G$18)^2+(ABS($H$19-$H$18)^2)))</f>
        <v>25.477440462701296</v>
      </c>
      <c r="AJ18">
        <f>1/0.14</f>
        <v>7.1428571428571423</v>
      </c>
      <c r="AK18">
        <f>1/0.155</f>
        <v>6.4516129032258069</v>
      </c>
      <c r="AL18">
        <f>1/0.135</f>
        <v>7.4074074074074066</v>
      </c>
      <c r="AM18">
        <f>1/0.15</f>
        <v>6.666666666666667</v>
      </c>
      <c r="AO18">
        <f t="shared" si="4"/>
        <v>167.05846922743407</v>
      </c>
      <c r="AP18">
        <f t="shared" si="5"/>
        <v>150.50276705772174</v>
      </c>
      <c r="AQ18">
        <f t="shared" si="6"/>
        <v>202.92616513380062</v>
      </c>
      <c r="AR18">
        <f t="shared" si="7"/>
        <v>169.84960308467527</v>
      </c>
      <c r="AV18">
        <f>((0.08/0.14)*100)</f>
        <v>57.142857142857139</v>
      </c>
      <c r="AW18">
        <f>((0.085/0.155)*100)</f>
        <v>54.838709677419359</v>
      </c>
      <c r="AX18">
        <f>((0.075/0.135)*100)</f>
        <v>55.55555555555555</v>
      </c>
      <c r="AY18">
        <f>((0.085/0.15)*100)</f>
        <v>56.666666666666679</v>
      </c>
      <c r="BA18">
        <f>((0.06/0.14)*100)</f>
        <v>42.857142857142847</v>
      </c>
      <c r="BB18">
        <f>((0.07/0.155)*100)</f>
        <v>45.161290322580648</v>
      </c>
      <c r="BC18">
        <f>((0.06/0.135)*100)</f>
        <v>44.444444444444443</v>
      </c>
      <c r="BD18">
        <f>((0.065/0.15)*100)</f>
        <v>43.333333333333336</v>
      </c>
      <c r="BF18">
        <f>ABS($B$18-$D$18)</f>
        <v>1.9969380000000001</v>
      </c>
      <c r="BG18">
        <f>ABS($F$18-$H$18)</f>
        <v>2.6650839999999993</v>
      </c>
      <c r="BL18">
        <f>SQRT((ABS($A$18-$E$19)^2+(ABS($B$18-$F$19)^2)))</f>
        <v>0.38579344959965384</v>
      </c>
      <c r="BM18">
        <f>SQRT((ABS($C$18-$G$18)^2+(ABS($D$18-$H$18)^2)))</f>
        <v>3.609806975801896</v>
      </c>
      <c r="BO18">
        <f>SQRT((ABS($A$18-$G$18)^2+(ABS($B$18-$H$18)^2)))</f>
        <v>5.7163149096654724</v>
      </c>
      <c r="BP18">
        <f>SQRT((ABS($C$18-$E$19)^2+(ABS($D$18-$F$19)^2)))</f>
        <v>8.2371912461504575</v>
      </c>
      <c r="BR18">
        <f>DEGREES(ACOS((21.3050485993682^2+24.0395452540778^2-5.12444491170595^2)/(2*21.3050485993682*24.0395452540778)))</f>
        <v>10.989055861006706</v>
      </c>
      <c r="BU18">
        <v>16</v>
      </c>
      <c r="BV18">
        <v>7</v>
      </c>
      <c r="BW18">
        <v>5</v>
      </c>
      <c r="BX18">
        <v>9</v>
      </c>
      <c r="BY18">
        <v>17</v>
      </c>
      <c r="BZ18">
        <v>7</v>
      </c>
      <c r="CA18">
        <v>11</v>
      </c>
      <c r="CB18">
        <v>4</v>
      </c>
      <c r="CC18">
        <v>15</v>
      </c>
      <c r="CD18">
        <v>3</v>
      </c>
      <c r="CE18">
        <v>11</v>
      </c>
      <c r="CF18">
        <v>8</v>
      </c>
      <c r="CG18">
        <v>17</v>
      </c>
      <c r="CH18">
        <v>9</v>
      </c>
      <c r="CI18">
        <v>4</v>
      </c>
      <c r="CJ18">
        <v>12</v>
      </c>
      <c r="CL18">
        <v>12</v>
      </c>
      <c r="CM18">
        <v>2</v>
      </c>
      <c r="CN18">
        <v>0</v>
      </c>
      <c r="CO18">
        <v>6</v>
      </c>
      <c r="CP18">
        <v>14</v>
      </c>
      <c r="CQ18">
        <v>2</v>
      </c>
      <c r="CR18">
        <v>10</v>
      </c>
      <c r="CS18">
        <v>2</v>
      </c>
      <c r="CT18">
        <v>12</v>
      </c>
      <c r="CU18">
        <v>0</v>
      </c>
      <c r="CV18">
        <v>10</v>
      </c>
      <c r="CW18">
        <v>4</v>
      </c>
      <c r="CX18">
        <v>13</v>
      </c>
      <c r="CY18">
        <v>6</v>
      </c>
      <c r="CZ18">
        <v>0</v>
      </c>
      <c r="DA18">
        <v>6</v>
      </c>
      <c r="DC18">
        <f>((7/16)*100)</f>
        <v>43.75</v>
      </c>
      <c r="DD18">
        <f>((5/16)*100)</f>
        <v>31.25</v>
      </c>
      <c r="DE18">
        <f>((9/16)*100)</f>
        <v>56.25</v>
      </c>
      <c r="DF18">
        <f>((7/17)*100)</f>
        <v>41.17647058823529</v>
      </c>
      <c r="DG18">
        <f>((11/17)*100)</f>
        <v>64.705882352941174</v>
      </c>
      <c r="DH18">
        <f>((4/17)*100)</f>
        <v>23.52941176470588</v>
      </c>
      <c r="DI18">
        <f>((3/15)*100)</f>
        <v>20</v>
      </c>
      <c r="DJ18">
        <f>((11/15)*100)</f>
        <v>73.333333333333329</v>
      </c>
      <c r="DK18">
        <f>((8/15)*100)</f>
        <v>53.333333333333336</v>
      </c>
      <c r="DL18">
        <f>((9/17)*100)</f>
        <v>52.941176470588239</v>
      </c>
      <c r="DM18">
        <f>((4/17)*100)</f>
        <v>23.52941176470588</v>
      </c>
      <c r="DN18">
        <f>((12/17)*100)</f>
        <v>70.588235294117652</v>
      </c>
      <c r="DP18">
        <f>((2/12)*100)</f>
        <v>16.666666666666664</v>
      </c>
      <c r="DQ18">
        <f>((0/12)*100)</f>
        <v>0</v>
      </c>
      <c r="DR18">
        <f>((6/12)*100)</f>
        <v>50</v>
      </c>
      <c r="DS18">
        <f>((2/14)*100)</f>
        <v>14.285714285714285</v>
      </c>
      <c r="DT18">
        <f>((10/14)*100)</f>
        <v>71.428571428571431</v>
      </c>
      <c r="DU18">
        <f>((2/14)*100)</f>
        <v>14.285714285714285</v>
      </c>
      <c r="DV18">
        <f>((0/12)*100)</f>
        <v>0</v>
      </c>
      <c r="DW18">
        <f>((10/12)*100)</f>
        <v>83.333333333333343</v>
      </c>
      <c r="DX18">
        <f>((4/12)*100)</f>
        <v>33.333333333333329</v>
      </c>
      <c r="DY18">
        <f>((6/13)*100)</f>
        <v>46.153846153846153</v>
      </c>
      <c r="DZ18">
        <f>((0/13)*100)</f>
        <v>0</v>
      </c>
      <c r="EA18">
        <f>((6/13)*100)</f>
        <v>46.153846153846153</v>
      </c>
    </row>
    <row r="19" spans="1:131" x14ac:dyDescent="0.25">
      <c r="A19">
        <v>102.441585</v>
      </c>
      <c r="B19">
        <v>5.5752040000000003</v>
      </c>
      <c r="C19">
        <v>110.28591900000001</v>
      </c>
      <c r="D19">
        <v>6.9474489999999998</v>
      </c>
      <c r="E19">
        <v>125.72515100000001</v>
      </c>
      <c r="F19">
        <v>4.4872449999999997</v>
      </c>
      <c r="G19">
        <v>104.860359</v>
      </c>
      <c r="H19">
        <v>8.7960209999999996</v>
      </c>
      <c r="K19">
        <f>(17/200)</f>
        <v>8.5000000000000006E-2</v>
      </c>
      <c r="L19">
        <f>(15/200)</f>
        <v>7.4999999999999997E-2</v>
      </c>
      <c r="M19">
        <f>(16/200)</f>
        <v>0.08</v>
      </c>
      <c r="N19">
        <f>(15/200)</f>
        <v>7.4999999999999997E-2</v>
      </c>
      <c r="P19">
        <f>(12/200)</f>
        <v>0.06</v>
      </c>
      <c r="Q19">
        <f>(13/200)</f>
        <v>6.5000000000000002E-2</v>
      </c>
      <c r="R19">
        <f>(11/200)</f>
        <v>5.5E-2</v>
      </c>
      <c r="S19">
        <f>(12/200)</f>
        <v>0.06</v>
      </c>
      <c r="U19">
        <f>0.085+0.06</f>
        <v>0.14500000000000002</v>
      </c>
      <c r="V19">
        <f>0.075+0.065</f>
        <v>0.14000000000000001</v>
      </c>
      <c r="W19">
        <f>0.08+0.055</f>
        <v>0.13500000000000001</v>
      </c>
      <c r="X19">
        <f>0.075+0.06</f>
        <v>0.13500000000000001</v>
      </c>
      <c r="Z19">
        <f>SQRT((ABS($A$20-$A$19)^2+(ABS($B$20-$B$19)^2)))</f>
        <v>22.540565882425621</v>
      </c>
      <c r="AA19">
        <f>SQRT((ABS($C$20-$C$19)^2+(ABS($D$20-$D$19)^2)))</f>
        <v>23.461400414946016</v>
      </c>
      <c r="AB19">
        <f>SQRT((ABS($E$20-$E$19)^2+(ABS($F$20-$F$19)^2)))</f>
        <v>24.039545254077769</v>
      </c>
      <c r="AC19">
        <f>SQRT((ABS($G$20-$G$19)^2+(ABS($H$20-$H$19)^2)))</f>
        <v>21.659102144030268</v>
      </c>
      <c r="AJ19">
        <f>1/0.145</f>
        <v>6.8965517241379315</v>
      </c>
      <c r="AK19">
        <f>1/0.14</f>
        <v>7.1428571428571423</v>
      </c>
      <c r="AL19">
        <f>1/0.135</f>
        <v>7.4074074074074066</v>
      </c>
      <c r="AM19">
        <f>1/0.135</f>
        <v>7.4074074074074066</v>
      </c>
      <c r="AO19">
        <f t="shared" si="4"/>
        <v>155.45217849948702</v>
      </c>
      <c r="AP19">
        <f t="shared" si="5"/>
        <v>167.58143153532868</v>
      </c>
      <c r="AQ19">
        <f t="shared" si="6"/>
        <v>178.07070558576123</v>
      </c>
      <c r="AR19">
        <f t="shared" si="7"/>
        <v>160.43779365948345</v>
      </c>
      <c r="AV19">
        <f>((0.085/0.145)*100)</f>
        <v>58.62068965517242</v>
      </c>
      <c r="AW19">
        <f>((0.075/0.14)*100)</f>
        <v>53.571428571428569</v>
      </c>
      <c r="AX19">
        <f>((0.08/0.135)*100)</f>
        <v>59.259259259259252</v>
      </c>
      <c r="AY19">
        <f>((0.075/0.135)*100)</f>
        <v>55.55555555555555</v>
      </c>
      <c r="BA19">
        <f>((0.06/0.145)*100)</f>
        <v>41.379310344827587</v>
      </c>
      <c r="BB19">
        <f>((0.065/0.14)*100)</f>
        <v>46.428571428571423</v>
      </c>
      <c r="BC19">
        <f>((0.055/0.135)*100)</f>
        <v>40.74074074074074</v>
      </c>
      <c r="BD19">
        <f>((0.06/0.135)*100)</f>
        <v>44.444444444444443</v>
      </c>
      <c r="BF19">
        <f>ABS($B$19-$D$19)</f>
        <v>1.3722449999999995</v>
      </c>
      <c r="BG19">
        <f>ABS($F$19-$H$19)</f>
        <v>4.3087759999999999</v>
      </c>
      <c r="BL19">
        <f>SQRT((ABS($A$19-$E$20)^2+(ABS($B$19-$F$20)^2)))</f>
        <v>1.1017540026711921</v>
      </c>
      <c r="BM19">
        <f>SQRT((ABS($C$19-$G$19)^2+(ABS($D$19-$H$19)^2)))</f>
        <v>5.7318338908925162</v>
      </c>
      <c r="BO19">
        <f>SQRT((ABS($A$19-$G$19)^2+(ABS($B$19-$H$19)^2)))</f>
        <v>4.02791879393875</v>
      </c>
      <c r="BP19">
        <f>SQRT((ABS($C$19-$E$20)^2+(ABS($D$19-$F$20)^2)))</f>
        <v>8.8695156623268314</v>
      </c>
      <c r="BR19">
        <f>DEGREES(ACOS((19.1980009217744^2+22.0607667792641^2-5.49672948583364^2)/(2*19.1980009217744*22.0607667792641)))</f>
        <v>13.092558873727835</v>
      </c>
      <c r="BU19">
        <v>17</v>
      </c>
      <c r="BV19">
        <v>7</v>
      </c>
      <c r="BW19">
        <v>5</v>
      </c>
      <c r="BX19">
        <v>9</v>
      </c>
      <c r="BY19">
        <v>15</v>
      </c>
      <c r="BZ19">
        <v>7</v>
      </c>
      <c r="CA19">
        <v>8</v>
      </c>
      <c r="CB19">
        <v>4</v>
      </c>
      <c r="CC19">
        <v>16</v>
      </c>
      <c r="CD19">
        <v>4</v>
      </c>
      <c r="CE19">
        <v>8</v>
      </c>
      <c r="CF19">
        <v>12</v>
      </c>
      <c r="CG19">
        <v>15</v>
      </c>
      <c r="CH19">
        <v>9</v>
      </c>
      <c r="CI19">
        <v>3</v>
      </c>
      <c r="CJ19">
        <v>11</v>
      </c>
      <c r="CL19">
        <v>12</v>
      </c>
      <c r="CM19">
        <v>4</v>
      </c>
      <c r="CN19">
        <v>0</v>
      </c>
      <c r="CO19">
        <v>4</v>
      </c>
      <c r="CP19">
        <v>13</v>
      </c>
      <c r="CQ19">
        <v>4</v>
      </c>
      <c r="CR19">
        <v>5</v>
      </c>
      <c r="CS19">
        <v>0</v>
      </c>
      <c r="CT19">
        <v>11</v>
      </c>
      <c r="CU19">
        <v>0</v>
      </c>
      <c r="CV19">
        <v>5</v>
      </c>
      <c r="CW19">
        <v>6</v>
      </c>
      <c r="CX19">
        <v>12</v>
      </c>
      <c r="CY19">
        <v>4</v>
      </c>
      <c r="CZ19">
        <v>1</v>
      </c>
      <c r="DA19">
        <v>8</v>
      </c>
      <c r="DC19">
        <f>((7/17)*100)</f>
        <v>41.17647058823529</v>
      </c>
      <c r="DD19">
        <f>((5/17)*100)</f>
        <v>29.411764705882355</v>
      </c>
      <c r="DE19">
        <f>((9/17)*100)</f>
        <v>52.941176470588239</v>
      </c>
      <c r="DF19">
        <f>((7/15)*100)</f>
        <v>46.666666666666664</v>
      </c>
      <c r="DG19">
        <f>((8/15)*100)</f>
        <v>53.333333333333336</v>
      </c>
      <c r="DH19">
        <f>((4/15)*100)</f>
        <v>26.666666666666668</v>
      </c>
      <c r="DI19">
        <f>((4/16)*100)</f>
        <v>25</v>
      </c>
      <c r="DJ19">
        <f>((8/16)*100)</f>
        <v>50</v>
      </c>
      <c r="DK19">
        <f>((12/16)*100)</f>
        <v>75</v>
      </c>
      <c r="DL19">
        <f>((9/15)*100)</f>
        <v>60</v>
      </c>
      <c r="DM19">
        <f>((3/15)*100)</f>
        <v>20</v>
      </c>
      <c r="DN19">
        <f>((11/15)*100)</f>
        <v>73.333333333333329</v>
      </c>
      <c r="DP19">
        <f>((4/12)*100)</f>
        <v>33.333333333333329</v>
      </c>
      <c r="DQ19">
        <f>((0/12)*100)</f>
        <v>0</v>
      </c>
      <c r="DR19">
        <f>((4/12)*100)</f>
        <v>33.333333333333329</v>
      </c>
      <c r="DS19">
        <f>((4/13)*100)</f>
        <v>30.76923076923077</v>
      </c>
      <c r="DT19">
        <f>((5/13)*100)</f>
        <v>38.461538461538467</v>
      </c>
      <c r="DU19">
        <f>((0/13)*100)</f>
        <v>0</v>
      </c>
      <c r="DV19">
        <f>((0/11)*100)</f>
        <v>0</v>
      </c>
      <c r="DW19">
        <f>((5/11)*100)</f>
        <v>45.454545454545453</v>
      </c>
      <c r="DX19">
        <f>((6/11)*100)</f>
        <v>54.54545454545454</v>
      </c>
      <c r="DY19">
        <f>((4/12)*100)</f>
        <v>33.333333333333329</v>
      </c>
      <c r="DZ19">
        <f>((1/12)*100)</f>
        <v>8.3333333333333321</v>
      </c>
      <c r="EA19">
        <f>((8/12)*100)</f>
        <v>66.666666666666657</v>
      </c>
    </row>
    <row r="20" spans="1:131" x14ac:dyDescent="0.25">
      <c r="A20">
        <v>79.946786000000003</v>
      </c>
      <c r="B20">
        <v>7.0108670000000002</v>
      </c>
      <c r="C20">
        <v>86.863674000000003</v>
      </c>
      <c r="D20">
        <v>8.3023469999999993</v>
      </c>
      <c r="E20">
        <v>101.68729400000001</v>
      </c>
      <c r="F20">
        <v>4.7721429999999998</v>
      </c>
      <c r="G20">
        <v>83.239795000000015</v>
      </c>
      <c r="H20">
        <v>10.0875</v>
      </c>
      <c r="K20">
        <f>(17/200)</f>
        <v>8.5000000000000006E-2</v>
      </c>
      <c r="L20">
        <f>(15/200)</f>
        <v>7.4999999999999997E-2</v>
      </c>
      <c r="M20">
        <f>(15/200)</f>
        <v>7.4999999999999997E-2</v>
      </c>
      <c r="N20">
        <f>(15/200)</f>
        <v>7.4999999999999997E-2</v>
      </c>
      <c r="P20">
        <f>(11/200)</f>
        <v>5.5E-2</v>
      </c>
      <c r="Q20">
        <f>(13/200)</f>
        <v>6.5000000000000002E-2</v>
      </c>
      <c r="R20">
        <f>(12/200)</f>
        <v>0.06</v>
      </c>
      <c r="S20">
        <f>(13/200)</f>
        <v>6.5000000000000002E-2</v>
      </c>
      <c r="U20">
        <f>0.085+0.055</f>
        <v>0.14000000000000001</v>
      </c>
      <c r="V20">
        <f>0.075+0.065</f>
        <v>0.14000000000000001</v>
      </c>
      <c r="W20">
        <f>0.075+0.06</f>
        <v>0.13500000000000001</v>
      </c>
      <c r="X20">
        <f>0.075+0.065</f>
        <v>0.14000000000000001</v>
      </c>
      <c r="Z20">
        <f>SQRT((ABS($A$21-$A$20)^2+(ABS($B$21-$B$20)^2)))</f>
        <v>20.072658878173613</v>
      </c>
      <c r="AA20">
        <f>SQRT((ABS($C$21-$C$20)^2+(ABS($D$21-$D$20)^2)))</f>
        <v>17.604019119138961</v>
      </c>
      <c r="AB20">
        <f>SQRT((ABS($E$21-$E$20)^2+(ABS($F$21-$F$20)^2)))</f>
        <v>22.060766779264071</v>
      </c>
      <c r="AC20">
        <f>SQRT((ABS($G$21-$G$20)^2+(ABS($H$21-$H$20)^2)))</f>
        <v>19.787924163482145</v>
      </c>
      <c r="AJ20">
        <f>1/0.14</f>
        <v>7.1428571428571423</v>
      </c>
      <c r="AK20">
        <f>1/0.14</f>
        <v>7.1428571428571423</v>
      </c>
      <c r="AL20">
        <f>1/0.135</f>
        <v>7.4074074074074066</v>
      </c>
      <c r="AM20">
        <f>1/0.14</f>
        <v>7.1428571428571423</v>
      </c>
      <c r="AO20">
        <f t="shared" si="4"/>
        <v>143.37613484409721</v>
      </c>
      <c r="AP20">
        <f t="shared" si="5"/>
        <v>125.74299370813543</v>
      </c>
      <c r="AQ20">
        <f t="shared" si="6"/>
        <v>163.41308725380793</v>
      </c>
      <c r="AR20">
        <f t="shared" si="7"/>
        <v>141.34231545344389</v>
      </c>
      <c r="AV20">
        <f>((0.085/0.14)*100)</f>
        <v>60.714285714285708</v>
      </c>
      <c r="AW20">
        <f>((0.075/0.14)*100)</f>
        <v>53.571428571428569</v>
      </c>
      <c r="AX20">
        <f>((0.075/0.135)*100)</f>
        <v>55.55555555555555</v>
      </c>
      <c r="AY20">
        <f>((0.075/0.14)*100)</f>
        <v>53.571428571428569</v>
      </c>
      <c r="BA20">
        <f>((0.055/0.14)*100)</f>
        <v>39.285714285714285</v>
      </c>
      <c r="BB20">
        <f>((0.065/0.14)*100)</f>
        <v>46.428571428571423</v>
      </c>
      <c r="BC20">
        <f>((0.06/0.135)*100)</f>
        <v>44.444444444444443</v>
      </c>
      <c r="BD20">
        <f>((0.065/0.14)*100)</f>
        <v>46.428571428571423</v>
      </c>
      <c r="BF20">
        <f>ABS($B$20-$D$20)</f>
        <v>1.2914799999999991</v>
      </c>
      <c r="BG20">
        <f>ABS($F$20-$H$20)</f>
        <v>5.3153570000000006</v>
      </c>
      <c r="BL20">
        <f>SQRT((ABS($A$20-$E$21)^2+(ABS($B$20-$F$21)^2)))</f>
        <v>1.1294526169366295</v>
      </c>
      <c r="BM20">
        <f>SQRT((ABS($C$20-$G$20)^2+(ABS($D$20-$H$20)^2)))</f>
        <v>4.0397116530824224</v>
      </c>
      <c r="BO20">
        <f>SQRT((ABS($A$20-$G$20)^2+(ABS($B$20-$H$20)^2)))</f>
        <v>4.5066150147056137</v>
      </c>
      <c r="BP20">
        <f>SQRT((ABS($C$20-$E$21)^2+(ABS($D$20-$F$21)^2)))</f>
        <v>7.5910216194723743</v>
      </c>
      <c r="BR20">
        <f>DEGREES(ACOS((16.5539323197627^2+20.3777335273027^2-5.95241642101928^2)/(2*16.5539323197627*20.3777335273027)))</f>
        <v>14.26759560809143</v>
      </c>
      <c r="BS20">
        <f>DEGREES(ACOS((12.2335939191195^2+24.9806472656943^2-13.6946130887292^2)/(2*12.2335939191195*24.9806472656943)))</f>
        <v>16.462141367840829</v>
      </c>
      <c r="BU20">
        <v>17</v>
      </c>
      <c r="BV20">
        <v>7</v>
      </c>
      <c r="BW20">
        <v>5</v>
      </c>
      <c r="BX20">
        <v>9</v>
      </c>
      <c r="BY20">
        <v>15</v>
      </c>
      <c r="BZ20">
        <v>7</v>
      </c>
      <c r="CA20">
        <v>7</v>
      </c>
      <c r="CB20">
        <v>3</v>
      </c>
      <c r="CC20">
        <v>15</v>
      </c>
      <c r="CD20">
        <v>5</v>
      </c>
      <c r="CE20">
        <v>7</v>
      </c>
      <c r="CF20">
        <v>11</v>
      </c>
      <c r="CG20">
        <v>15</v>
      </c>
      <c r="CH20">
        <v>9</v>
      </c>
      <c r="CI20">
        <v>3</v>
      </c>
      <c r="CJ20">
        <v>11</v>
      </c>
      <c r="CL20">
        <v>11</v>
      </c>
      <c r="CM20">
        <v>3</v>
      </c>
      <c r="CN20">
        <v>1</v>
      </c>
      <c r="CO20">
        <v>5</v>
      </c>
      <c r="CP20">
        <v>13</v>
      </c>
      <c r="CQ20">
        <v>3</v>
      </c>
      <c r="CR20">
        <v>5</v>
      </c>
      <c r="CS20">
        <v>1</v>
      </c>
      <c r="CT20">
        <v>12</v>
      </c>
      <c r="CU20">
        <v>0</v>
      </c>
      <c r="CV20">
        <v>5</v>
      </c>
      <c r="CW20">
        <v>8</v>
      </c>
      <c r="CX20">
        <v>13</v>
      </c>
      <c r="CY20">
        <v>5</v>
      </c>
      <c r="CZ20">
        <v>1</v>
      </c>
      <c r="DA20">
        <v>9</v>
      </c>
      <c r="DC20">
        <f>((7/17)*100)</f>
        <v>41.17647058823529</v>
      </c>
      <c r="DD20">
        <f>((5/17)*100)</f>
        <v>29.411764705882355</v>
      </c>
      <c r="DE20">
        <f>((9/17)*100)</f>
        <v>52.941176470588239</v>
      </c>
      <c r="DF20">
        <f>((7/15)*100)</f>
        <v>46.666666666666664</v>
      </c>
      <c r="DG20">
        <f>((7/15)*100)</f>
        <v>46.666666666666664</v>
      </c>
      <c r="DH20">
        <f>((3/15)*100)</f>
        <v>20</v>
      </c>
      <c r="DI20">
        <f>((5/15)*100)</f>
        <v>33.333333333333329</v>
      </c>
      <c r="DJ20">
        <f>((7/15)*100)</f>
        <v>46.666666666666664</v>
      </c>
      <c r="DK20">
        <f>((11/15)*100)</f>
        <v>73.333333333333329</v>
      </c>
      <c r="DL20">
        <f>((9/15)*100)</f>
        <v>60</v>
      </c>
      <c r="DM20">
        <f>((3/15)*100)</f>
        <v>20</v>
      </c>
      <c r="DN20">
        <f>((11/15)*100)</f>
        <v>73.333333333333329</v>
      </c>
      <c r="DP20">
        <f>((3/11)*100)</f>
        <v>27.27272727272727</v>
      </c>
      <c r="DQ20">
        <f>((1/11)*100)</f>
        <v>9.0909090909090917</v>
      </c>
      <c r="DR20">
        <f>((5/11)*100)</f>
        <v>45.454545454545453</v>
      </c>
      <c r="DS20">
        <f>((3/13)*100)</f>
        <v>23.076923076923077</v>
      </c>
      <c r="DT20">
        <f>((5/13)*100)</f>
        <v>38.461538461538467</v>
      </c>
      <c r="DU20">
        <f>((1/13)*100)</f>
        <v>7.6923076923076925</v>
      </c>
      <c r="DV20">
        <f>((0/12)*100)</f>
        <v>0</v>
      </c>
      <c r="DW20">
        <f>((5/12)*100)</f>
        <v>41.666666666666671</v>
      </c>
      <c r="DX20">
        <f>((8/12)*100)</f>
        <v>66.666666666666657</v>
      </c>
      <c r="DY20">
        <f>((5/13)*100)</f>
        <v>38.461538461538467</v>
      </c>
      <c r="DZ20">
        <f>((1/13)*100)</f>
        <v>7.6923076923076925</v>
      </c>
      <c r="EA20">
        <f>((9/13)*100)</f>
        <v>69.230769230769226</v>
      </c>
    </row>
    <row r="21" spans="1:131" x14ac:dyDescent="0.25">
      <c r="A21">
        <v>59.902725000000004</v>
      </c>
      <c r="B21">
        <v>5.9397679999999999</v>
      </c>
      <c r="C21">
        <v>69.260255000000001</v>
      </c>
      <c r="D21">
        <v>8.4477039999999999</v>
      </c>
      <c r="E21">
        <v>79.656378000000004</v>
      </c>
      <c r="F21">
        <v>5.9193879999999996</v>
      </c>
      <c r="G21">
        <v>63.465057000000002</v>
      </c>
      <c r="H21">
        <v>9.3652259999999998</v>
      </c>
      <c r="K21">
        <f>(15/200)</f>
        <v>7.4999999999999997E-2</v>
      </c>
      <c r="L21">
        <f>(13/200)</f>
        <v>6.5000000000000002E-2</v>
      </c>
      <c r="M21">
        <f>(16/200)</f>
        <v>0.08</v>
      </c>
      <c r="P21">
        <f>(11/200)</f>
        <v>5.5E-2</v>
      </c>
      <c r="Q21">
        <f>(13/200)</f>
        <v>6.5000000000000002E-2</v>
      </c>
      <c r="R21">
        <f>(13/200)</f>
        <v>6.5000000000000002E-2</v>
      </c>
      <c r="S21">
        <f>(12/200)</f>
        <v>0.06</v>
      </c>
      <c r="U21">
        <f>0.075+0.055</f>
        <v>0.13</v>
      </c>
      <c r="V21">
        <f>0.065+0.065</f>
        <v>0.13</v>
      </c>
      <c r="W21">
        <f>0.08+0.065</f>
        <v>0.14500000000000002</v>
      </c>
      <c r="Z21">
        <f>SQRT((ABS($A$22-$A$21)^2+(ABS($B$22-$B$21)^2)))</f>
        <v>23.149164469199363</v>
      </c>
      <c r="AA21">
        <f>SQRT((ABS($C$22-$C$21)^2+(ABS($D$22-$D$21)^2)))</f>
        <v>24.672557191376029</v>
      </c>
      <c r="AB21">
        <f>SQRT((ABS($E$22-$E$21)^2+(ABS($F$22-$F$21)^2)))</f>
        <v>20.377733527302709</v>
      </c>
      <c r="AJ21">
        <f>1/0.13</f>
        <v>7.6923076923076916</v>
      </c>
      <c r="AK21">
        <f>1/0.13</f>
        <v>7.6923076923076916</v>
      </c>
      <c r="AL21">
        <f>1/0.145</f>
        <v>6.8965517241379315</v>
      </c>
      <c r="AO21">
        <f t="shared" si="4"/>
        <v>178.07049591691816</v>
      </c>
      <c r="AP21">
        <f t="shared" si="5"/>
        <v>189.78890147212329</v>
      </c>
      <c r="AQ21">
        <f t="shared" si="6"/>
        <v>140.53609329174282</v>
      </c>
      <c r="AV21">
        <f>((0.075/0.13)*100)</f>
        <v>57.692307692307686</v>
      </c>
      <c r="AW21">
        <f>((0.065/0.13)*100)</f>
        <v>50</v>
      </c>
      <c r="AX21">
        <f>((0.08/0.145)*100)</f>
        <v>55.172413793103459</v>
      </c>
      <c r="BA21">
        <f>((0.055/0.13)*100)</f>
        <v>42.307692307692307</v>
      </c>
      <c r="BB21">
        <f>((0.065/0.13)*100)</f>
        <v>50</v>
      </c>
      <c r="BC21">
        <f>((0.065/0.145)*100)</f>
        <v>44.827586206896555</v>
      </c>
      <c r="BF21">
        <f>ABS($B$21-$D$21)</f>
        <v>2.5079359999999999</v>
      </c>
      <c r="BG21">
        <f>ABS($F$21-$H$21)</f>
        <v>3.4458380000000002</v>
      </c>
      <c r="BI21">
        <v>2.6705745000000003</v>
      </c>
      <c r="BJ21">
        <v>2.4158310000000003</v>
      </c>
      <c r="BL21">
        <f>SQRT((ABS($A$21-$E$22)^2+(ABS($B$21-$F$22)^2)))</f>
        <v>1.0222355359465827</v>
      </c>
      <c r="BM21">
        <f>SQRT((ABS($C$21-$G$21)^2+(ABS($D$21-$H$21)^2)))</f>
        <v>5.8673815692937508</v>
      </c>
      <c r="BO21">
        <f>SQRT((ABS($A$21-$G$21)^2+(ABS($B$21-$H$21)^2)))</f>
        <v>4.9420614917246812</v>
      </c>
      <c r="BP21">
        <f>SQRT((ABS($C$21-$E$22)^2+(ABS($D$21-$F$22)^2)))</f>
        <v>10.507311883739813</v>
      </c>
      <c r="BS21">
        <f>DEGREES(ACOS((14.2081281032474^2+22.6468933375843^2-9.48913517831304^2)/(2*14.2081281032474*22.6468933375843)))</f>
        <v>13.894741679476674</v>
      </c>
      <c r="BU21">
        <v>15</v>
      </c>
      <c r="BV21">
        <v>5</v>
      </c>
      <c r="BW21">
        <v>3</v>
      </c>
      <c r="BX21">
        <v>8</v>
      </c>
      <c r="BY21">
        <v>13</v>
      </c>
      <c r="BZ21">
        <v>5</v>
      </c>
      <c r="CA21">
        <v>8</v>
      </c>
      <c r="CB21">
        <v>3</v>
      </c>
      <c r="CC21">
        <v>16</v>
      </c>
      <c r="CD21">
        <v>5</v>
      </c>
      <c r="CE21">
        <v>8</v>
      </c>
      <c r="CF21">
        <v>11</v>
      </c>
      <c r="CL21">
        <v>11</v>
      </c>
      <c r="CM21">
        <v>3</v>
      </c>
      <c r="CN21">
        <v>0</v>
      </c>
      <c r="CO21">
        <v>5</v>
      </c>
      <c r="CP21">
        <v>13</v>
      </c>
      <c r="CQ21">
        <v>3</v>
      </c>
      <c r="CR21">
        <v>5</v>
      </c>
      <c r="CS21">
        <v>1</v>
      </c>
      <c r="CT21">
        <v>13</v>
      </c>
      <c r="CU21">
        <v>1</v>
      </c>
      <c r="CV21">
        <v>5</v>
      </c>
      <c r="CW21">
        <v>9</v>
      </c>
      <c r="CX21">
        <v>12</v>
      </c>
      <c r="CY21">
        <v>5</v>
      </c>
      <c r="CZ21">
        <v>2</v>
      </c>
      <c r="DA21">
        <v>7</v>
      </c>
      <c r="DC21">
        <f>((5/15)*100)</f>
        <v>33.333333333333329</v>
      </c>
      <c r="DD21">
        <f>((3/15)*100)</f>
        <v>20</v>
      </c>
      <c r="DE21">
        <f>((8/15)*100)</f>
        <v>53.333333333333336</v>
      </c>
      <c r="DF21">
        <f>((5/13)*100)</f>
        <v>38.461538461538467</v>
      </c>
      <c r="DG21">
        <f>((8/13)*100)</f>
        <v>61.53846153846154</v>
      </c>
      <c r="DH21">
        <f>((3/13)*100)</f>
        <v>23.076923076923077</v>
      </c>
      <c r="DI21">
        <f>((5/16)*100)</f>
        <v>31.25</v>
      </c>
      <c r="DJ21">
        <f>((8/16)*100)</f>
        <v>50</v>
      </c>
      <c r="DK21">
        <f>((11/16)*100)</f>
        <v>68.75</v>
      </c>
      <c r="DP21">
        <f>((3/11)*100)</f>
        <v>27.27272727272727</v>
      </c>
      <c r="DQ21">
        <f>((0/11)*100)</f>
        <v>0</v>
      </c>
      <c r="DR21">
        <f>((5/11)*100)</f>
        <v>45.454545454545453</v>
      </c>
      <c r="DS21">
        <f>((3/13)*100)</f>
        <v>23.076923076923077</v>
      </c>
      <c r="DT21">
        <f>((5/13)*100)</f>
        <v>38.461538461538467</v>
      </c>
      <c r="DU21">
        <f>((1/13)*100)</f>
        <v>7.6923076923076925</v>
      </c>
      <c r="DV21">
        <f>((1/13)*100)</f>
        <v>7.6923076923076925</v>
      </c>
      <c r="DW21">
        <f>((5/13)*100)</f>
        <v>38.461538461538467</v>
      </c>
      <c r="DX21">
        <f>((9/13)*100)</f>
        <v>69.230769230769226</v>
      </c>
      <c r="DY21">
        <f>((5/12)*100)</f>
        <v>41.666666666666671</v>
      </c>
      <c r="DZ21">
        <f>((2/12)*100)</f>
        <v>16.666666666666664</v>
      </c>
      <c r="EA21">
        <f>((7/12)*100)</f>
        <v>58.333333333333336</v>
      </c>
    </row>
    <row r="22" spans="1:131" x14ac:dyDescent="0.25">
      <c r="A22">
        <v>36.754756</v>
      </c>
      <c r="B22">
        <v>5.7045089999999998</v>
      </c>
      <c r="C22">
        <v>44.592266000000002</v>
      </c>
      <c r="D22">
        <v>7.972944</v>
      </c>
      <c r="E22">
        <v>59.294399000000006</v>
      </c>
      <c r="F22">
        <v>5.1182420000000004</v>
      </c>
      <c r="Q22">
        <f>(13/200)</f>
        <v>6.5000000000000002E-2</v>
      </c>
      <c r="R22">
        <f>(12/200)</f>
        <v>0.06</v>
      </c>
      <c r="BF22">
        <f>ABS($B$22-$D$22)</f>
        <v>2.2684350000000002</v>
      </c>
      <c r="BS22">
        <f>DEGREES(ACOS((10.7471648733923^2+22.8011923221591^2-12.9857901875935^2)/(2*10.7471648733923*22.8011923221591)))</f>
        <v>17.750201089295263</v>
      </c>
      <c r="CP22">
        <v>13</v>
      </c>
      <c r="CQ22">
        <v>3</v>
      </c>
      <c r="CR22">
        <v>7</v>
      </c>
      <c r="CS22">
        <v>2</v>
      </c>
      <c r="CT22">
        <v>12</v>
      </c>
      <c r="CU22">
        <v>0</v>
      </c>
      <c r="CV22">
        <v>7</v>
      </c>
      <c r="CW22">
        <v>7</v>
      </c>
      <c r="DS22">
        <f>((3/13)*100)</f>
        <v>23.076923076923077</v>
      </c>
      <c r="DT22">
        <f>((7/13)*100)</f>
        <v>53.846153846153847</v>
      </c>
      <c r="DU22">
        <f>((2/13)*100)</f>
        <v>15.384615384615385</v>
      </c>
      <c r="DV22">
        <f>((0/12)*100)</f>
        <v>0</v>
      </c>
      <c r="DW22">
        <f>((7/12)*100)</f>
        <v>58.333333333333336</v>
      </c>
      <c r="DX22">
        <f>((7/12)*100)</f>
        <v>58.333333333333336</v>
      </c>
    </row>
    <row r="23" spans="1:131" x14ac:dyDescent="0.25">
      <c r="A23" t="s">
        <v>22</v>
      </c>
      <c r="B23" t="s">
        <v>22</v>
      </c>
      <c r="C23" t="s">
        <v>22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  <c r="BR23">
        <f>DEGREES(ACOS((10.3694462630241^2+21.5083917023108^2-12.2335939191195^2)/(2*10.3694462630241*21.5083917023108)))</f>
        <v>19.499755786352317</v>
      </c>
      <c r="BS23">
        <f>DEGREES(ACOS((12.6165678529943^2+24.2936684915314^2-12.6661877374207^2)/(2*12.6165678529943*24.2936684915314)))</f>
        <v>16.111806065934076</v>
      </c>
    </row>
    <row r="24" spans="1:131" x14ac:dyDescent="0.25">
      <c r="A24">
        <v>42.540691000000002</v>
      </c>
      <c r="B24">
        <v>7.7074860000000003</v>
      </c>
      <c r="C24">
        <v>32.082502000000005</v>
      </c>
      <c r="D24">
        <v>5.9145159999999999</v>
      </c>
      <c r="E24">
        <v>22.948364000000005</v>
      </c>
      <c r="F24">
        <v>8.3880619999999997</v>
      </c>
      <c r="G24">
        <v>32.787147000000004</v>
      </c>
      <c r="H24">
        <v>5.1133459999999999</v>
      </c>
      <c r="K24">
        <f>(21/200)</f>
        <v>0.105</v>
      </c>
      <c r="L24">
        <f>(20/200)</f>
        <v>0.1</v>
      </c>
      <c r="M24">
        <f>(16/200)</f>
        <v>0.08</v>
      </c>
      <c r="N24">
        <f>(18/200)</f>
        <v>0.09</v>
      </c>
      <c r="P24">
        <f>(16/200)</f>
        <v>0.08</v>
      </c>
      <c r="Q24">
        <f>(18/200)</f>
        <v>0.09</v>
      </c>
      <c r="R24">
        <f>(18/200)</f>
        <v>0.09</v>
      </c>
      <c r="S24">
        <f>(16/200)</f>
        <v>0.08</v>
      </c>
      <c r="U24">
        <f>0.105+0.08</f>
        <v>0.185</v>
      </c>
      <c r="V24">
        <f>0.1+0.09</f>
        <v>0.19</v>
      </c>
      <c r="W24">
        <f>0.08+0.09</f>
        <v>0.16999999999999998</v>
      </c>
      <c r="X24">
        <f>0.09+0.08</f>
        <v>0.16999999999999998</v>
      </c>
      <c r="Z24">
        <f>SQRT((ABS($A$25-$A$24)^2+(ABS($B$25-$B$24)^2)))</f>
        <v>27.182918112577994</v>
      </c>
      <c r="AA24">
        <f>SQRT((ABS($C$25-$C$24)^2+(ABS($D$25-$D$24)^2)))</f>
        <v>24.391852884397551</v>
      </c>
      <c r="AB24">
        <f>SQRT((ABS($E$25-$E$24)^2+(ABS($F$25-$F$24)^2)))</f>
        <v>21.508391702310846</v>
      </c>
      <c r="AC24">
        <f>SQRT((ABS($G$25-$G$24)^2+(ABS($H$25-$H$24)^2)))</f>
        <v>24.980647265694337</v>
      </c>
      <c r="AJ24">
        <f>1/0.185</f>
        <v>5.4054054054054053</v>
      </c>
      <c r="AK24">
        <f>1/0.19</f>
        <v>5.2631578947368425</v>
      </c>
      <c r="AL24">
        <f>1/0.17</f>
        <v>5.8823529411764701</v>
      </c>
      <c r="AM24">
        <f>1/0.17</f>
        <v>5.8823529411764701</v>
      </c>
      <c r="AO24">
        <f t="shared" ref="AO24:AO33" si="8">$Z24/$U24</f>
        <v>146.93469250042159</v>
      </c>
      <c r="AP24">
        <f t="shared" ref="AP24:AP33" si="9">$AA24/$V24</f>
        <v>128.37817307577657</v>
      </c>
      <c r="AQ24">
        <f t="shared" ref="AQ24:AQ33" si="10">$AB24/$W24</f>
        <v>126.51995119006381</v>
      </c>
      <c r="AR24">
        <f t="shared" ref="AR24:AR33" si="11">$AC24/$X24</f>
        <v>146.94498391584906</v>
      </c>
      <c r="AV24">
        <f>((0.105/0.185)*100)</f>
        <v>56.756756756756758</v>
      </c>
      <c r="AW24">
        <f>((0.1/0.19)*100)</f>
        <v>52.631578947368418</v>
      </c>
      <c r="AX24">
        <f>((0.08/0.17)*100)</f>
        <v>47.058823529411761</v>
      </c>
      <c r="AY24">
        <f>((0.09/0.17)*100)</f>
        <v>52.941176470588225</v>
      </c>
      <c r="BA24">
        <f>((0.08/0.185)*100)</f>
        <v>43.243243243243242</v>
      </c>
      <c r="BB24">
        <f>((0.09/0.19)*100)</f>
        <v>47.368421052631575</v>
      </c>
      <c r="BC24">
        <f>((0.09/0.17)*100)</f>
        <v>52.941176470588225</v>
      </c>
      <c r="BD24">
        <f>((0.08/0.17)*100)</f>
        <v>47.058823529411761</v>
      </c>
      <c r="BF24">
        <f>ABS($B$24-$D$24)</f>
        <v>1.7929700000000004</v>
      </c>
      <c r="BG24">
        <f>ABS($F$24-$H$24)</f>
        <v>3.2747159999999997</v>
      </c>
      <c r="BL24">
        <f>SQRT((ABS($A$24-$E$25)^2+(ABS($B$24-$F$25)^2)))</f>
        <v>2.2009572702669655</v>
      </c>
      <c r="BM24">
        <f>SQRT((ABS($C$24-$G$24)^2+(ABS($D$24-$H$24)^2)))</f>
        <v>1.0669573304143887</v>
      </c>
      <c r="BO24">
        <f>SQRT((ABS($A$24-$G$24)^2+(ABS($B$24-$H$24)^2)))</f>
        <v>10.092630127946629</v>
      </c>
      <c r="BP24">
        <f>SQRT((ABS($C$24-$E$24)^2+(ABS($D$24-$F$24)^2)))</f>
        <v>9.4631340906255783</v>
      </c>
      <c r="BR24">
        <f>DEGREES(ACOS((13.6946130887292^2+26.8934050535224^2-14.2081281032474^2)/(2*13.6946130887292*26.8934050535224)))</f>
        <v>15.752210477987967</v>
      </c>
      <c r="BS24">
        <f>DEGREES(ACOS((9.38437821019018^2+30.455879580183^2-21.6348971170635^2)/(2*9.38437821019018*30.455879580183)))</f>
        <v>16.682948888998897</v>
      </c>
      <c r="BU24">
        <v>21</v>
      </c>
      <c r="BV24">
        <v>7</v>
      </c>
      <c r="BW24">
        <v>7</v>
      </c>
      <c r="BX24">
        <v>18</v>
      </c>
      <c r="BY24">
        <v>20</v>
      </c>
      <c r="BZ24">
        <v>4</v>
      </c>
      <c r="CA24">
        <v>16</v>
      </c>
      <c r="CB24">
        <v>4</v>
      </c>
      <c r="CC24">
        <v>16</v>
      </c>
      <c r="CD24">
        <v>2</v>
      </c>
      <c r="CE24">
        <v>16</v>
      </c>
      <c r="CF24">
        <v>0</v>
      </c>
      <c r="CG24">
        <v>18</v>
      </c>
      <c r="CH24">
        <v>18</v>
      </c>
      <c r="CI24">
        <v>4</v>
      </c>
      <c r="CJ24">
        <v>4</v>
      </c>
      <c r="CL24">
        <v>16</v>
      </c>
      <c r="CM24">
        <v>0</v>
      </c>
      <c r="CN24">
        <v>2</v>
      </c>
      <c r="CO24">
        <v>14</v>
      </c>
      <c r="CP24">
        <v>18</v>
      </c>
      <c r="CQ24">
        <v>0</v>
      </c>
      <c r="CR24">
        <v>16</v>
      </c>
      <c r="CS24">
        <v>0</v>
      </c>
      <c r="CT24">
        <v>18</v>
      </c>
      <c r="CU24">
        <v>2</v>
      </c>
      <c r="CV24">
        <v>16</v>
      </c>
      <c r="CW24">
        <v>0</v>
      </c>
      <c r="CX24">
        <v>16</v>
      </c>
      <c r="CY24">
        <v>14</v>
      </c>
      <c r="CZ24">
        <v>0</v>
      </c>
      <c r="DA24">
        <v>0</v>
      </c>
      <c r="DC24">
        <f>((7/21)*100)</f>
        <v>33.333333333333329</v>
      </c>
      <c r="DD24">
        <f>((7/21)*100)</f>
        <v>33.333333333333329</v>
      </c>
      <c r="DE24">
        <f>((18/21)*100)</f>
        <v>85.714285714285708</v>
      </c>
      <c r="DF24">
        <f>((4/20)*100)</f>
        <v>20</v>
      </c>
      <c r="DG24">
        <f>((16/20)*100)</f>
        <v>80</v>
      </c>
      <c r="DH24">
        <f>((4/20)*100)</f>
        <v>20</v>
      </c>
      <c r="DI24">
        <f>((2/16)*100)</f>
        <v>12.5</v>
      </c>
      <c r="DJ24">
        <f>((16/16)*100)</f>
        <v>100</v>
      </c>
      <c r="DK24">
        <f>((0/16)*100)</f>
        <v>0</v>
      </c>
      <c r="DL24">
        <f>((18/18)*100)</f>
        <v>100</v>
      </c>
      <c r="DM24">
        <f>((4/18)*100)</f>
        <v>22.222222222222221</v>
      </c>
      <c r="DN24">
        <f>((4/18)*100)</f>
        <v>22.222222222222221</v>
      </c>
      <c r="DP24">
        <f>((0/16)*100)</f>
        <v>0</v>
      </c>
      <c r="DQ24">
        <f>((2/16)*100)</f>
        <v>12.5</v>
      </c>
      <c r="DR24">
        <f>((14/16)*100)</f>
        <v>87.5</v>
      </c>
      <c r="DS24">
        <f>((0/18)*100)</f>
        <v>0</v>
      </c>
      <c r="DT24">
        <f>((16/18)*100)</f>
        <v>88.888888888888886</v>
      </c>
      <c r="DU24">
        <f>((0/18)*100)</f>
        <v>0</v>
      </c>
      <c r="DV24">
        <f>((2/18)*100)</f>
        <v>11.111111111111111</v>
      </c>
      <c r="DW24">
        <f>((16/18)*100)</f>
        <v>88.888888888888886</v>
      </c>
      <c r="DX24">
        <f>((0/18)*100)</f>
        <v>0</v>
      </c>
      <c r="DY24">
        <f>((14/16)*100)</f>
        <v>87.5</v>
      </c>
      <c r="DZ24">
        <f>((0/16)*100)</f>
        <v>0</v>
      </c>
      <c r="EA24">
        <f>((0/16)*100)</f>
        <v>0</v>
      </c>
    </row>
    <row r="25" spans="1:131" x14ac:dyDescent="0.25">
      <c r="A25">
        <v>69.712091000000001</v>
      </c>
      <c r="B25">
        <v>8.4987250000000003</v>
      </c>
      <c r="C25">
        <v>56.444595000000007</v>
      </c>
      <c r="D25">
        <v>7.1190540000000002</v>
      </c>
      <c r="E25">
        <v>44.452861000000006</v>
      </c>
      <c r="F25">
        <v>8.7973569999999999</v>
      </c>
      <c r="G25">
        <v>57.763488000000002</v>
      </c>
      <c r="H25">
        <v>5.5771649999999999</v>
      </c>
      <c r="K25">
        <f>(18/200)</f>
        <v>0.09</v>
      </c>
      <c r="L25">
        <f>(18/200)</f>
        <v>0.09</v>
      </c>
      <c r="M25">
        <f>(20/200)</f>
        <v>0.1</v>
      </c>
      <c r="N25">
        <f>(18/200)</f>
        <v>0.09</v>
      </c>
      <c r="P25">
        <f>(11/200)</f>
        <v>5.5E-2</v>
      </c>
      <c r="Q25">
        <f>(14/200)</f>
        <v>7.0000000000000007E-2</v>
      </c>
      <c r="R25">
        <f>(14/200)</f>
        <v>7.0000000000000007E-2</v>
      </c>
      <c r="S25">
        <f>(14/200)</f>
        <v>7.0000000000000007E-2</v>
      </c>
      <c r="U25">
        <f>0.09+0.055</f>
        <v>0.14499999999999999</v>
      </c>
      <c r="V25">
        <f>0.09+0.07</f>
        <v>0.16</v>
      </c>
      <c r="W25">
        <f>0.1+0.07</f>
        <v>0.17</v>
      </c>
      <c r="X25">
        <f>0.09+0.07</f>
        <v>0.16</v>
      </c>
      <c r="Z25">
        <f>SQRT((ABS($A$26-$A$25)^2+(ABS($B$26-$B$25)^2)))</f>
        <v>18.935431839520177</v>
      </c>
      <c r="AA25">
        <f>SQRT((ABS($C$26-$C$25)^2+(ABS($D$26-$D$25)^2)))</f>
        <v>22.564850591662889</v>
      </c>
      <c r="AB25">
        <f>SQRT((ABS($E$26-$E$25)^2+(ABS($F$26-$F$25)^2)))</f>
        <v>26.893405053522415</v>
      </c>
      <c r="AC25">
        <f>SQRT((ABS($G$26-$G$25)^2+(ABS($H$26-$H$25)^2)))</f>
        <v>22.646893337584341</v>
      </c>
      <c r="AJ25">
        <f>1/0.145</f>
        <v>6.8965517241379315</v>
      </c>
      <c r="AK25">
        <f>1/0.16</f>
        <v>6.25</v>
      </c>
      <c r="AL25">
        <f>1/0.17</f>
        <v>5.8823529411764701</v>
      </c>
      <c r="AM25">
        <f>1/0.16</f>
        <v>6.25</v>
      </c>
      <c r="AO25">
        <f t="shared" si="8"/>
        <v>130.58918510013916</v>
      </c>
      <c r="AP25">
        <f t="shared" si="9"/>
        <v>141.03031619789306</v>
      </c>
      <c r="AQ25">
        <f t="shared" si="10"/>
        <v>158.19650031483772</v>
      </c>
      <c r="AR25">
        <f t="shared" si="11"/>
        <v>141.54308335990214</v>
      </c>
      <c r="AV25">
        <f>((0.09/0.145)*100)</f>
        <v>62.068965517241381</v>
      </c>
      <c r="AW25">
        <f>((0.09/0.16)*100)</f>
        <v>56.25</v>
      </c>
      <c r="AX25">
        <f>((0.1/0.17)*100)</f>
        <v>58.82352941176471</v>
      </c>
      <c r="AY25">
        <f>((0.09/0.16)*100)</f>
        <v>56.25</v>
      </c>
      <c r="BA25">
        <f>((0.055/0.145)*100)</f>
        <v>37.931034482758626</v>
      </c>
      <c r="BB25">
        <f>((0.07/0.16)*100)</f>
        <v>43.750000000000007</v>
      </c>
      <c r="BC25">
        <f>((0.07/0.17)*100)</f>
        <v>41.176470588235297</v>
      </c>
      <c r="BD25">
        <f>((0.07/0.16)*100)</f>
        <v>43.750000000000007</v>
      </c>
      <c r="BF25">
        <f>ABS($B$25-$D$25)</f>
        <v>1.3796710000000001</v>
      </c>
      <c r="BG25">
        <f>ABS($F$25-$H$25)</f>
        <v>3.2201919999999999</v>
      </c>
      <c r="BL25">
        <f>SQRT((ABS($A$25-$E$26)^2+(ABS($B$25-$F$26)^2)))</f>
        <v>2.0787611385652296</v>
      </c>
      <c r="BM25">
        <f>SQRT((ABS($C$25-$G$25)^2+(ABS($D$25-$H$25)^2)))</f>
        <v>2.0290146460215586</v>
      </c>
      <c r="BO25">
        <f>SQRT((ABS($A$25-$G$26)^2+(ABS($B$25-$H$26)^2)))</f>
        <v>10.772543184623817</v>
      </c>
      <c r="BP25">
        <f>SQRT((ABS($C$25-$E$26)^2+(ABS($D$25-$F$26)^2)))</f>
        <v>15.123539251195467</v>
      </c>
      <c r="BR25">
        <f>DEGREES(ACOS((9.48913517831304^2+19.2748333151798^2-10.7471648733923^2)/(2*9.48913517831304*19.2748333151798)))</f>
        <v>18.909440209160763</v>
      </c>
      <c r="BS25">
        <f>DEGREES(ACOS((6.70866507239742^2+24.6506872660353^2-19.1361815606408^2)/(2*6.70866507239742*24.6506872660353)))</f>
        <v>29.988102965839783</v>
      </c>
      <c r="BU25">
        <v>18</v>
      </c>
      <c r="BV25">
        <v>5</v>
      </c>
      <c r="BW25">
        <v>5</v>
      </c>
      <c r="BX25">
        <v>16</v>
      </c>
      <c r="BY25">
        <v>18</v>
      </c>
      <c r="BZ25">
        <v>7</v>
      </c>
      <c r="CA25">
        <v>18</v>
      </c>
      <c r="CB25">
        <v>4</v>
      </c>
      <c r="CC25">
        <v>20</v>
      </c>
      <c r="CD25">
        <v>9</v>
      </c>
      <c r="CE25">
        <v>18</v>
      </c>
      <c r="CF25">
        <v>6</v>
      </c>
      <c r="CG25">
        <v>18</v>
      </c>
      <c r="CH25">
        <v>16</v>
      </c>
      <c r="CI25">
        <v>5</v>
      </c>
      <c r="CJ25">
        <v>5</v>
      </c>
      <c r="CL25">
        <v>11</v>
      </c>
      <c r="CM25">
        <v>0</v>
      </c>
      <c r="CN25">
        <v>0</v>
      </c>
      <c r="CO25">
        <v>11</v>
      </c>
      <c r="CP25">
        <v>14</v>
      </c>
      <c r="CQ25">
        <v>0</v>
      </c>
      <c r="CR25">
        <v>12</v>
      </c>
      <c r="CS25">
        <v>0</v>
      </c>
      <c r="CT25">
        <v>14</v>
      </c>
      <c r="CU25">
        <v>0</v>
      </c>
      <c r="CV25">
        <v>12</v>
      </c>
      <c r="CW25">
        <v>0</v>
      </c>
      <c r="CX25">
        <v>14</v>
      </c>
      <c r="CY25">
        <v>11</v>
      </c>
      <c r="CZ25">
        <v>0</v>
      </c>
      <c r="DA25">
        <v>0</v>
      </c>
      <c r="DC25">
        <f>((5/18)*100)</f>
        <v>27.777777777777779</v>
      </c>
      <c r="DD25">
        <f>((5/18)*100)</f>
        <v>27.777777777777779</v>
      </c>
      <c r="DE25">
        <f>((16/18)*100)</f>
        <v>88.888888888888886</v>
      </c>
      <c r="DF25">
        <f>((7/18)*100)</f>
        <v>38.888888888888893</v>
      </c>
      <c r="DG25">
        <f>((18/18)*100)</f>
        <v>100</v>
      </c>
      <c r="DH25">
        <f>((4/18)*100)</f>
        <v>22.222222222222221</v>
      </c>
      <c r="DI25">
        <f>((9/20)*100)</f>
        <v>45</v>
      </c>
      <c r="DJ25">
        <f>((18/20)*100)</f>
        <v>90</v>
      </c>
      <c r="DK25">
        <f>((6/20)*100)</f>
        <v>30</v>
      </c>
      <c r="DL25">
        <f>((16/18)*100)</f>
        <v>88.888888888888886</v>
      </c>
      <c r="DM25">
        <f>((5/18)*100)</f>
        <v>27.777777777777779</v>
      </c>
      <c r="DN25">
        <f>((5/18)*100)</f>
        <v>27.777777777777779</v>
      </c>
      <c r="DP25">
        <f>((0/11)*100)</f>
        <v>0</v>
      </c>
      <c r="DQ25">
        <f>((0/11)*100)</f>
        <v>0</v>
      </c>
      <c r="DR25">
        <f>((11/11)*100)</f>
        <v>100</v>
      </c>
      <c r="DS25">
        <f>((0/14)*100)</f>
        <v>0</v>
      </c>
      <c r="DT25">
        <f>((12/14)*100)</f>
        <v>85.714285714285708</v>
      </c>
      <c r="DU25">
        <f>((0/14)*100)</f>
        <v>0</v>
      </c>
      <c r="DV25">
        <f>((0/14)*100)</f>
        <v>0</v>
      </c>
      <c r="DW25">
        <f>((12/14)*100)</f>
        <v>85.714285714285708</v>
      </c>
      <c r="DX25">
        <f>((0/14)*100)</f>
        <v>0</v>
      </c>
      <c r="DY25">
        <f>((11/14)*100)</f>
        <v>78.571428571428569</v>
      </c>
      <c r="DZ25">
        <f>((0/14)*100)</f>
        <v>0</v>
      </c>
      <c r="EA25">
        <f>((0/14)*100)</f>
        <v>0</v>
      </c>
    </row>
    <row r="26" spans="1:131" x14ac:dyDescent="0.25">
      <c r="A26">
        <v>88.630308000000014</v>
      </c>
      <c r="B26">
        <v>9.3059700000000003</v>
      </c>
      <c r="C26">
        <v>78.998725000000007</v>
      </c>
      <c r="D26">
        <v>7.8145410000000002</v>
      </c>
      <c r="E26">
        <v>71.327296000000004</v>
      </c>
      <c r="F26">
        <v>9.8072970000000002</v>
      </c>
      <c r="G26">
        <v>80.369899000000004</v>
      </c>
      <c r="H26">
        <v>6.9306640000000002</v>
      </c>
      <c r="K26">
        <f>(19/200)</f>
        <v>9.5000000000000001E-2</v>
      </c>
      <c r="L26">
        <f>(18/200)</f>
        <v>0.09</v>
      </c>
      <c r="M26">
        <f>(18/200)</f>
        <v>0.09</v>
      </c>
      <c r="N26">
        <f>(18/200)</f>
        <v>0.09</v>
      </c>
      <c r="P26">
        <f>(13/200)</f>
        <v>6.5000000000000002E-2</v>
      </c>
      <c r="Q26">
        <f>(13/200)</f>
        <v>6.5000000000000002E-2</v>
      </c>
      <c r="R26">
        <f>(13/200)</f>
        <v>6.5000000000000002E-2</v>
      </c>
      <c r="S26">
        <f>(13/200)</f>
        <v>6.5000000000000002E-2</v>
      </c>
      <c r="U26">
        <f>0.095+0.065</f>
        <v>0.16</v>
      </c>
      <c r="V26">
        <f>0.09+0.065</f>
        <v>0.155</v>
      </c>
      <c r="W26">
        <f>0.09+0.065</f>
        <v>0.155</v>
      </c>
      <c r="X26">
        <f>0.09+0.065</f>
        <v>0.155</v>
      </c>
      <c r="Z26">
        <f>SQRT((ABS($A$27-$A$26)^2+(ABS($B$27-$B$26)^2)))</f>
        <v>24.218187695403223</v>
      </c>
      <c r="AA26">
        <f>SQRT((ABS($C$27-$C$26)^2+(ABS($D$27-$D$26)^2)))</f>
        <v>22.7965077157635</v>
      </c>
      <c r="AB26">
        <f>SQRT((ABS($E$27-$E$26)^2+(ABS($F$27-$F$26)^2)))</f>
        <v>19.274833315179801</v>
      </c>
      <c r="AC26">
        <f>SQRT((ABS($G$27-$G$26)^2+(ABS($H$27-$H$26)^2)))</f>
        <v>22.801192322159142</v>
      </c>
      <c r="AJ26">
        <f>1/0.16</f>
        <v>6.25</v>
      </c>
      <c r="AK26">
        <f>1/0.155</f>
        <v>6.4516129032258069</v>
      </c>
      <c r="AL26">
        <f>1/0.155</f>
        <v>6.4516129032258069</v>
      </c>
      <c r="AM26">
        <f>1/0.155</f>
        <v>6.4516129032258069</v>
      </c>
      <c r="AO26">
        <f t="shared" si="8"/>
        <v>151.36367309627013</v>
      </c>
      <c r="AP26">
        <f t="shared" si="9"/>
        <v>147.07424332750645</v>
      </c>
      <c r="AQ26">
        <f t="shared" si="10"/>
        <v>124.35376332374065</v>
      </c>
      <c r="AR26">
        <f t="shared" si="11"/>
        <v>147.10446659457511</v>
      </c>
      <c r="AV26">
        <f>((0.095/0.16)*100)</f>
        <v>59.375</v>
      </c>
      <c r="AW26">
        <f>((0.09/0.155)*100)</f>
        <v>58.064516129032249</v>
      </c>
      <c r="AX26">
        <f>((0.09/0.155)*100)</f>
        <v>58.064516129032249</v>
      </c>
      <c r="AY26">
        <f>((0.09/0.155)*100)</f>
        <v>58.064516129032249</v>
      </c>
      <c r="BA26">
        <f>((0.065/0.16)*100)</f>
        <v>40.625</v>
      </c>
      <c r="BB26">
        <f>((0.065/0.155)*100)</f>
        <v>41.935483870967744</v>
      </c>
      <c r="BC26">
        <f>((0.065/0.155)*100)</f>
        <v>41.935483870967744</v>
      </c>
      <c r="BD26">
        <f>((0.065/0.155)*100)</f>
        <v>41.935483870967744</v>
      </c>
      <c r="BF26">
        <f>ABS($B$26-$D$26)</f>
        <v>1.4914290000000001</v>
      </c>
      <c r="BG26">
        <f>ABS($F$26-$H$26)</f>
        <v>2.876633</v>
      </c>
      <c r="BL26">
        <f>SQRT((ABS($A$26-$E$27)^2+(ABS($B$26-$F$27)^2)))</f>
        <v>2.1742034607101473</v>
      </c>
      <c r="BM26">
        <f>SQRT((ABS($C$26-$G$26)^2+(ABS($D$26-$H$26)^2)))</f>
        <v>1.6313665098330878</v>
      </c>
      <c r="BO26">
        <f>SQRT((ABS($A$26-$G$26)^2+(ABS($B$26-$H$26)^2)))</f>
        <v>8.5951402222952229</v>
      </c>
      <c r="BP26">
        <f>SQRT((ABS($C$26-$E$26)^2+(ABS($D$26-$F$26)^2)))</f>
        <v>7.9260267081039446</v>
      </c>
      <c r="BR26">
        <f>DEGREES(ACOS((12.9857901875935^2+24.7077521406335^2-12.6165678529943^2)/(2*12.9857901875935*24.7077521406335)))</f>
        <v>14.968234616762375</v>
      </c>
      <c r="BS26">
        <f>DEGREES(ACOS((5.52283701449039^2+23.7869159578151^2-20.5864428782236^2)/(2*5.52283701449039*23.7869159578151)))</f>
        <v>48.958706716971612</v>
      </c>
      <c r="BU26">
        <v>19</v>
      </c>
      <c r="BV26">
        <v>5</v>
      </c>
      <c r="BW26">
        <v>6</v>
      </c>
      <c r="BX26">
        <v>17</v>
      </c>
      <c r="BY26">
        <v>18</v>
      </c>
      <c r="BZ26">
        <v>5</v>
      </c>
      <c r="CA26">
        <v>18</v>
      </c>
      <c r="CB26">
        <v>5</v>
      </c>
      <c r="CC26">
        <v>18</v>
      </c>
      <c r="CD26">
        <v>5</v>
      </c>
      <c r="CE26">
        <v>18</v>
      </c>
      <c r="CF26">
        <v>5</v>
      </c>
      <c r="CG26">
        <v>18</v>
      </c>
      <c r="CH26">
        <v>17</v>
      </c>
      <c r="CI26">
        <v>4</v>
      </c>
      <c r="CJ26">
        <v>5</v>
      </c>
      <c r="CL26">
        <v>13</v>
      </c>
      <c r="CM26">
        <v>0</v>
      </c>
      <c r="CN26">
        <v>0</v>
      </c>
      <c r="CO26">
        <v>11</v>
      </c>
      <c r="CP26">
        <v>13</v>
      </c>
      <c r="CQ26">
        <v>0</v>
      </c>
      <c r="CR26">
        <v>13</v>
      </c>
      <c r="CS26">
        <v>0</v>
      </c>
      <c r="CT26">
        <v>13</v>
      </c>
      <c r="CU26">
        <v>0</v>
      </c>
      <c r="CV26">
        <v>13</v>
      </c>
      <c r="CW26">
        <v>0</v>
      </c>
      <c r="CX26">
        <v>13</v>
      </c>
      <c r="CY26">
        <v>11</v>
      </c>
      <c r="CZ26">
        <v>0</v>
      </c>
      <c r="DA26">
        <v>0</v>
      </c>
      <c r="DC26">
        <f>((5/19)*100)</f>
        <v>26.315789473684209</v>
      </c>
      <c r="DD26">
        <f>((6/19)*100)</f>
        <v>31.578947368421051</v>
      </c>
      <c r="DE26">
        <f>((17/19)*100)</f>
        <v>89.473684210526315</v>
      </c>
      <c r="DF26">
        <f>((5/18)*100)</f>
        <v>27.777777777777779</v>
      </c>
      <c r="DG26">
        <f>((18/18)*100)</f>
        <v>100</v>
      </c>
      <c r="DH26">
        <f>((5/18)*100)</f>
        <v>27.777777777777779</v>
      </c>
      <c r="DI26">
        <f>((5/18)*100)</f>
        <v>27.777777777777779</v>
      </c>
      <c r="DJ26">
        <f>((18/18)*100)</f>
        <v>100</v>
      </c>
      <c r="DK26">
        <f>((5/18)*100)</f>
        <v>27.777777777777779</v>
      </c>
      <c r="DL26">
        <f>((17/18)*100)</f>
        <v>94.444444444444443</v>
      </c>
      <c r="DM26">
        <f>((4/18)*100)</f>
        <v>22.222222222222221</v>
      </c>
      <c r="DN26">
        <f>((5/18)*100)</f>
        <v>27.777777777777779</v>
      </c>
      <c r="DP26">
        <f>((0/13)*100)</f>
        <v>0</v>
      </c>
      <c r="DQ26">
        <f>((0/13)*100)</f>
        <v>0</v>
      </c>
      <c r="DR26">
        <f>((11/13)*100)</f>
        <v>84.615384615384613</v>
      </c>
      <c r="DS26">
        <f>((0/13)*100)</f>
        <v>0</v>
      </c>
      <c r="DT26">
        <f>((13/13)*100)</f>
        <v>100</v>
      </c>
      <c r="DU26">
        <f>((0/13)*100)</f>
        <v>0</v>
      </c>
      <c r="DV26">
        <f>((0/13)*100)</f>
        <v>0</v>
      </c>
      <c r="DW26">
        <f>((13/13)*100)</f>
        <v>100</v>
      </c>
      <c r="DX26">
        <f>((0/13)*100)</f>
        <v>0</v>
      </c>
      <c r="DY26">
        <f>((11/13)*100)</f>
        <v>84.615384615384613</v>
      </c>
      <c r="DZ26">
        <f>((0/13)*100)</f>
        <v>0</v>
      </c>
      <c r="EA26">
        <f>((0/13)*100)</f>
        <v>0</v>
      </c>
    </row>
    <row r="27" spans="1:131" x14ac:dyDescent="0.25">
      <c r="A27">
        <v>112.84847200000002</v>
      </c>
      <c r="B27">
        <v>9.3398479999999999</v>
      </c>
      <c r="C27">
        <v>101.790001</v>
      </c>
      <c r="D27">
        <v>8.3029080000000004</v>
      </c>
      <c r="E27">
        <v>90.597450000000009</v>
      </c>
      <c r="F27">
        <v>10.23199</v>
      </c>
      <c r="G27">
        <v>103.171024</v>
      </c>
      <c r="H27">
        <v>6.9860720000000001</v>
      </c>
      <c r="K27">
        <f>(18/200)</f>
        <v>0.09</v>
      </c>
      <c r="L27">
        <f>(18/200)</f>
        <v>0.09</v>
      </c>
      <c r="M27">
        <f>(20/200)</f>
        <v>0.1</v>
      </c>
      <c r="N27">
        <f>(18/200)</f>
        <v>0.09</v>
      </c>
      <c r="P27">
        <f>(14/200)</f>
        <v>7.0000000000000007E-2</v>
      </c>
      <c r="Q27">
        <f>(14/200)</f>
        <v>7.0000000000000007E-2</v>
      </c>
      <c r="R27">
        <f>(13/200)</f>
        <v>6.5000000000000002E-2</v>
      </c>
      <c r="S27">
        <f>(15/200)</f>
        <v>7.4999999999999997E-2</v>
      </c>
      <c r="U27">
        <f>0.09+0.07</f>
        <v>0.16</v>
      </c>
      <c r="V27">
        <f>0.09+0.07</f>
        <v>0.16</v>
      </c>
      <c r="W27">
        <f>0.1+0.065</f>
        <v>0.16500000000000001</v>
      </c>
      <c r="X27">
        <f>0.09+0.075</f>
        <v>0.16499999999999998</v>
      </c>
      <c r="Z27">
        <f>SQRT((ABS($A$28-$A$27)^2+(ABS($B$28-$B$27)^2)))</f>
        <v>22.44672099068648</v>
      </c>
      <c r="AA27">
        <f>SQRT((ABS($C$28-$C$27)^2+(ABS($D$28-$D$27)^2)))</f>
        <v>24.136573567071576</v>
      </c>
      <c r="AB27">
        <f>SQRT((ABS($E$28-$E$27)^2+(ABS($F$28-$F$27)^2)))</f>
        <v>24.707752140633481</v>
      </c>
      <c r="AC27">
        <f>SQRT((ABS($G$28-$G$27)^2+(ABS($H$28-$H$27)^2)))</f>
        <v>24.293668491531374</v>
      </c>
      <c r="AJ27">
        <f>1/0.16</f>
        <v>6.25</v>
      </c>
      <c r="AK27">
        <f>1/0.16</f>
        <v>6.25</v>
      </c>
      <c r="AL27">
        <f>1/0.165</f>
        <v>6.0606060606060606</v>
      </c>
      <c r="AM27">
        <f>1/0.165</f>
        <v>6.0606060606060606</v>
      </c>
      <c r="AO27">
        <f t="shared" si="8"/>
        <v>140.29200619179051</v>
      </c>
      <c r="AP27">
        <f t="shared" si="9"/>
        <v>150.85358479419733</v>
      </c>
      <c r="AQ27">
        <f t="shared" si="10"/>
        <v>149.74395236747563</v>
      </c>
      <c r="AR27">
        <f t="shared" si="11"/>
        <v>147.23435449412955</v>
      </c>
      <c r="AV27">
        <f>((0.09/0.16)*100)</f>
        <v>56.25</v>
      </c>
      <c r="AW27">
        <f>((0.09/0.16)*100)</f>
        <v>56.25</v>
      </c>
      <c r="AX27">
        <f>((0.1/0.165)*100)</f>
        <v>60.606060606060609</v>
      </c>
      <c r="AY27">
        <f>((0.09/0.165)*100)</f>
        <v>54.54545454545454</v>
      </c>
      <c r="BA27">
        <f>((0.07/0.16)*100)</f>
        <v>43.750000000000007</v>
      </c>
      <c r="BB27">
        <f>((0.07/0.16)*100)</f>
        <v>43.750000000000007</v>
      </c>
      <c r="BC27">
        <f>((0.065/0.165)*100)</f>
        <v>39.393939393939391</v>
      </c>
      <c r="BD27">
        <f>((0.075/0.165)*100)</f>
        <v>45.454545454545453</v>
      </c>
      <c r="BF27">
        <f>ABS($B$27-$D$27)</f>
        <v>1.0369399999999995</v>
      </c>
      <c r="BG27">
        <f>ABS($F$27-$H$27)</f>
        <v>3.2459179999999996</v>
      </c>
      <c r="BL27">
        <f>SQRT((ABS($A$27-$E$28)^2+(ABS($B$27-$F$28)^2)))</f>
        <v>2.6928793709057977</v>
      </c>
      <c r="BM27">
        <f>SQRT((ABS($C$27-$G$27)^2+(ABS($D$27-$H$27)^2)))</f>
        <v>1.9082142378215812</v>
      </c>
      <c r="BO27">
        <f>SQRT((ABS($A$27-$G$27)^2+(ABS($B$27-$H$27)^2)))</f>
        <v>9.9595813792990437</v>
      </c>
      <c r="BP27">
        <f>SQRT((ABS($C$27-$E$27)^2+(ABS($D$27-$F$27)^2)))</f>
        <v>11.357576997331996</v>
      </c>
      <c r="BR27">
        <f>DEGREES(ACOS((21.6348971170635^2+27.343069048619^2-6.70866507239742^2)/(2*21.6348971170635*27.343069048619)))</f>
        <v>8.3102650995114367</v>
      </c>
      <c r="BS27">
        <f>DEGREES(ACOS((7.05926946758464^2+18.4150826968333^2-14.0644346870097^2)/(2*7.05926946758464*18.4150826968333)))</f>
        <v>42.678287621767424</v>
      </c>
      <c r="BU27">
        <v>18</v>
      </c>
      <c r="BV27">
        <v>4</v>
      </c>
      <c r="BW27">
        <v>5</v>
      </c>
      <c r="BX27">
        <v>16</v>
      </c>
      <c r="BY27">
        <v>18</v>
      </c>
      <c r="BZ27">
        <v>4</v>
      </c>
      <c r="CA27">
        <v>18</v>
      </c>
      <c r="CB27">
        <v>3</v>
      </c>
      <c r="CC27">
        <v>20</v>
      </c>
      <c r="CD27">
        <v>6</v>
      </c>
      <c r="CE27">
        <v>18</v>
      </c>
      <c r="CF27">
        <v>5</v>
      </c>
      <c r="CG27">
        <v>18</v>
      </c>
      <c r="CH27">
        <v>16</v>
      </c>
      <c r="CI27">
        <v>4</v>
      </c>
      <c r="CJ27">
        <v>5</v>
      </c>
      <c r="CL27">
        <v>14</v>
      </c>
      <c r="CM27">
        <v>0</v>
      </c>
      <c r="CN27">
        <v>0</v>
      </c>
      <c r="CO27">
        <v>13</v>
      </c>
      <c r="CP27">
        <v>14</v>
      </c>
      <c r="CQ27">
        <v>0</v>
      </c>
      <c r="CR27">
        <v>13</v>
      </c>
      <c r="CS27">
        <v>0</v>
      </c>
      <c r="CT27">
        <v>13</v>
      </c>
      <c r="CU27">
        <v>0</v>
      </c>
      <c r="CV27">
        <v>13</v>
      </c>
      <c r="CW27">
        <v>0</v>
      </c>
      <c r="CX27">
        <v>15</v>
      </c>
      <c r="CY27">
        <v>13</v>
      </c>
      <c r="CZ27">
        <v>0</v>
      </c>
      <c r="DA27">
        <v>0</v>
      </c>
      <c r="DC27">
        <f>((4/18)*100)</f>
        <v>22.222222222222221</v>
      </c>
      <c r="DD27">
        <f>((5/18)*100)</f>
        <v>27.777777777777779</v>
      </c>
      <c r="DE27">
        <f>((16/18)*100)</f>
        <v>88.888888888888886</v>
      </c>
      <c r="DF27">
        <f>((4/18)*100)</f>
        <v>22.222222222222221</v>
      </c>
      <c r="DG27">
        <f>((18/18)*100)</f>
        <v>100</v>
      </c>
      <c r="DH27">
        <f>((3/18)*100)</f>
        <v>16.666666666666664</v>
      </c>
      <c r="DI27">
        <f>((6/20)*100)</f>
        <v>30</v>
      </c>
      <c r="DJ27">
        <f>((18/20)*100)</f>
        <v>90</v>
      </c>
      <c r="DK27">
        <f>((5/20)*100)</f>
        <v>25</v>
      </c>
      <c r="DL27">
        <f>((16/18)*100)</f>
        <v>88.888888888888886</v>
      </c>
      <c r="DM27">
        <f>((4/18)*100)</f>
        <v>22.222222222222221</v>
      </c>
      <c r="DN27">
        <f>((5/18)*100)</f>
        <v>27.777777777777779</v>
      </c>
      <c r="DP27">
        <f>((0/14)*100)</f>
        <v>0</v>
      </c>
      <c r="DQ27">
        <f>((0/14)*100)</f>
        <v>0</v>
      </c>
      <c r="DR27">
        <f>((13/14)*100)</f>
        <v>92.857142857142861</v>
      </c>
      <c r="DS27">
        <f>((0/14)*100)</f>
        <v>0</v>
      </c>
      <c r="DT27">
        <f>((13/14)*100)</f>
        <v>92.857142857142861</v>
      </c>
      <c r="DU27">
        <f>((0/14)*100)</f>
        <v>0</v>
      </c>
      <c r="DV27">
        <f>((0/13)*100)</f>
        <v>0</v>
      </c>
      <c r="DW27">
        <f>((13/13)*100)</f>
        <v>100</v>
      </c>
      <c r="DX27">
        <f>((0/13)*100)</f>
        <v>0</v>
      </c>
      <c r="DY27">
        <f>((13/15)*100)</f>
        <v>86.666666666666671</v>
      </c>
      <c r="DZ27">
        <f>((0/15)*100)</f>
        <v>0</v>
      </c>
      <c r="EA27">
        <f>((0/15)*100)</f>
        <v>0</v>
      </c>
    </row>
    <row r="28" spans="1:131" x14ac:dyDescent="0.25">
      <c r="A28">
        <v>135.29193900000001</v>
      </c>
      <c r="B28">
        <v>8.9576539999999998</v>
      </c>
      <c r="C28">
        <v>125.92556400000001</v>
      </c>
      <c r="D28">
        <v>8.0820410000000003</v>
      </c>
      <c r="E28">
        <v>115.30428700000002</v>
      </c>
      <c r="F28">
        <v>10.444642999999999</v>
      </c>
      <c r="G28">
        <v>127.46454200000001</v>
      </c>
      <c r="H28">
        <v>6.9005619999999999</v>
      </c>
      <c r="K28">
        <f>(18/200)</f>
        <v>0.09</v>
      </c>
      <c r="L28">
        <f>(19/200)</f>
        <v>9.5000000000000001E-2</v>
      </c>
      <c r="M28">
        <f>(16/200)</f>
        <v>0.08</v>
      </c>
      <c r="N28">
        <f>(19/200)</f>
        <v>9.5000000000000001E-2</v>
      </c>
      <c r="P28">
        <f>(13/200)</f>
        <v>6.5000000000000002E-2</v>
      </c>
      <c r="Q28">
        <f>(14/200)</f>
        <v>7.0000000000000007E-2</v>
      </c>
      <c r="R28">
        <f>(13/200)</f>
        <v>6.5000000000000002E-2</v>
      </c>
      <c r="S28">
        <f>(14/200)</f>
        <v>7.0000000000000007E-2</v>
      </c>
      <c r="U28">
        <f>0.09+0.065</f>
        <v>0.155</v>
      </c>
      <c r="V28">
        <f>0.095+0.07</f>
        <v>0.16500000000000001</v>
      </c>
      <c r="W28">
        <f>0.08+0.065</f>
        <v>0.14500000000000002</v>
      </c>
      <c r="X28">
        <f>0.095+0.07</f>
        <v>0.16500000000000001</v>
      </c>
      <c r="Z28">
        <f>SQRT((ABS($A$29-$A$28)^2+(ABS($B$29-$B$28)^2)))</f>
        <v>28.252214596206706</v>
      </c>
      <c r="AA28">
        <f>SQRT((ABS($C$29-$C$28)^2+(ABS($D$29-$D$28)^2)))</f>
        <v>29.994508382079747</v>
      </c>
      <c r="AB28">
        <f>SQRT((ABS($E$29-$E$28)^2+(ABS($F$29-$F$28)^2)))</f>
        <v>21.106216808199655</v>
      </c>
      <c r="AC28">
        <f>SQRT((ABS($G$29-$G$28)^2+(ABS($H$29-$H$28)^2)))</f>
        <v>30.455879580182948</v>
      </c>
      <c r="AJ28">
        <f>1/0.155</f>
        <v>6.4516129032258069</v>
      </c>
      <c r="AK28">
        <f>1/0.165</f>
        <v>6.0606060606060606</v>
      </c>
      <c r="AL28">
        <f>1/0.145</f>
        <v>6.8965517241379315</v>
      </c>
      <c r="AM28">
        <f>1/0.165</f>
        <v>6.0606060606060606</v>
      </c>
      <c r="AO28">
        <f t="shared" si="8"/>
        <v>182.27235223359165</v>
      </c>
      <c r="AP28">
        <f t="shared" si="9"/>
        <v>181.78489928533179</v>
      </c>
      <c r="AQ28">
        <f t="shared" si="10"/>
        <v>145.56011591861829</v>
      </c>
      <c r="AR28">
        <f t="shared" si="11"/>
        <v>184.58108836474514</v>
      </c>
      <c r="AV28">
        <f>((0.09/0.155)*100)</f>
        <v>58.064516129032249</v>
      </c>
      <c r="AW28">
        <f>((0.095/0.165)*100)</f>
        <v>57.575757575757571</v>
      </c>
      <c r="AX28">
        <f>((0.08/0.145)*100)</f>
        <v>55.172413793103459</v>
      </c>
      <c r="AY28">
        <f>((0.095/0.165)*100)</f>
        <v>57.575757575757571</v>
      </c>
      <c r="BA28">
        <f>((0.065/0.155)*100)</f>
        <v>41.935483870967744</v>
      </c>
      <c r="BB28">
        <f>((0.07/0.165)*100)</f>
        <v>42.424242424242422</v>
      </c>
      <c r="BC28">
        <f>((0.065/0.145)*100)</f>
        <v>44.827586206896555</v>
      </c>
      <c r="BD28">
        <f>((0.07/0.165)*100)</f>
        <v>42.424242424242422</v>
      </c>
      <c r="BF28">
        <f>ABS($B$28-$D$28)</f>
        <v>0.87561299999999953</v>
      </c>
      <c r="BG28">
        <f>ABS($F$28-$H$28)</f>
        <v>3.5440809999999994</v>
      </c>
      <c r="BL28">
        <f>SQRT((ABS($A$28-$E$29)^2+(ABS($B$28-$F$29)^2)))</f>
        <v>1.3732705758418411</v>
      </c>
      <c r="BM28">
        <f>SQRT((ABS($C$28-$G$28)^2+(ABS($D$28-$H$28)^2)))</f>
        <v>1.9401922358171113</v>
      </c>
      <c r="BO28">
        <f>SQRT((ABS($A$28-$G$28)^2+(ABS($B$28-$H$28)^2)))</f>
        <v>8.0931928984840766</v>
      </c>
      <c r="BP28">
        <f>SQRT((ABS($C$28-$E$28)^2+(ABS($D$28-$F$28)^2)))</f>
        <v>10.880873738865498</v>
      </c>
      <c r="BR28">
        <f>DEGREES(ACOS((19.1361815606408^2+22.668160517097^2-5.52283701449039^2)/(2*19.1361815606408*22.668160517097)))</f>
        <v>11.700426735608637</v>
      </c>
      <c r="BS28">
        <f>DEGREES(ACOS((5.70863797183716^2+17.2070846982169^2-13.3956822032814^2)/(2*5.70863797183716*17.2070846982169)))</f>
        <v>40.571731061685149</v>
      </c>
      <c r="BU28">
        <v>18</v>
      </c>
      <c r="BV28">
        <v>5</v>
      </c>
      <c r="BW28">
        <v>6</v>
      </c>
      <c r="BX28">
        <v>15</v>
      </c>
      <c r="BY28">
        <v>19</v>
      </c>
      <c r="BZ28">
        <v>6</v>
      </c>
      <c r="CA28">
        <v>16</v>
      </c>
      <c r="CB28">
        <v>5</v>
      </c>
      <c r="CC28">
        <v>16</v>
      </c>
      <c r="CD28">
        <v>3</v>
      </c>
      <c r="CE28">
        <v>16</v>
      </c>
      <c r="CF28">
        <v>3</v>
      </c>
      <c r="CG28">
        <v>19</v>
      </c>
      <c r="CH28">
        <v>15</v>
      </c>
      <c r="CI28">
        <v>6</v>
      </c>
      <c r="CJ28">
        <v>8</v>
      </c>
      <c r="CL28">
        <v>13</v>
      </c>
      <c r="CM28">
        <v>0</v>
      </c>
      <c r="CN28">
        <v>0</v>
      </c>
      <c r="CO28">
        <v>11</v>
      </c>
      <c r="CP28">
        <v>14</v>
      </c>
      <c r="CQ28">
        <v>0</v>
      </c>
      <c r="CR28">
        <v>13</v>
      </c>
      <c r="CS28">
        <v>0</v>
      </c>
      <c r="CT28">
        <v>13</v>
      </c>
      <c r="CU28">
        <v>0</v>
      </c>
      <c r="CV28">
        <v>13</v>
      </c>
      <c r="CW28">
        <v>0</v>
      </c>
      <c r="CX28">
        <v>14</v>
      </c>
      <c r="CY28">
        <v>11</v>
      </c>
      <c r="CZ28">
        <v>0</v>
      </c>
      <c r="DA28">
        <v>1</v>
      </c>
      <c r="DC28">
        <f>((5/18)*100)</f>
        <v>27.777777777777779</v>
      </c>
      <c r="DD28">
        <f>((6/18)*100)</f>
        <v>33.333333333333329</v>
      </c>
      <c r="DE28">
        <f>((15/18)*100)</f>
        <v>83.333333333333343</v>
      </c>
      <c r="DF28">
        <f>((6/19)*100)</f>
        <v>31.578947368421051</v>
      </c>
      <c r="DG28">
        <f>((16/19)*100)</f>
        <v>84.210526315789465</v>
      </c>
      <c r="DH28">
        <f>((5/19)*100)</f>
        <v>26.315789473684209</v>
      </c>
      <c r="DI28">
        <f>((3/16)*100)</f>
        <v>18.75</v>
      </c>
      <c r="DJ28">
        <f>((16/16)*100)</f>
        <v>100</v>
      </c>
      <c r="DK28">
        <f>((3/16)*100)</f>
        <v>18.75</v>
      </c>
      <c r="DL28">
        <f>((15/19)*100)</f>
        <v>78.94736842105263</v>
      </c>
      <c r="DM28">
        <f>((6/19)*100)</f>
        <v>31.578947368421051</v>
      </c>
      <c r="DN28">
        <f>((8/19)*100)</f>
        <v>42.105263157894733</v>
      </c>
      <c r="DP28">
        <f>((0/13)*100)</f>
        <v>0</v>
      </c>
      <c r="DQ28">
        <f>((0/13)*100)</f>
        <v>0</v>
      </c>
      <c r="DR28">
        <f>((11/13)*100)</f>
        <v>84.615384615384613</v>
      </c>
      <c r="DS28">
        <f>((0/14)*100)</f>
        <v>0</v>
      </c>
      <c r="DT28">
        <f>((13/14)*100)</f>
        <v>92.857142857142861</v>
      </c>
      <c r="DU28">
        <f>((0/14)*100)</f>
        <v>0</v>
      </c>
      <c r="DV28">
        <f>((0/13)*100)</f>
        <v>0</v>
      </c>
      <c r="DW28">
        <f>((13/13)*100)</f>
        <v>100</v>
      </c>
      <c r="DX28">
        <f>((0/13)*100)</f>
        <v>0</v>
      </c>
      <c r="DY28">
        <f>((11/14)*100)</f>
        <v>78.571428571428569</v>
      </c>
      <c r="DZ28">
        <f>((0/14)*100)</f>
        <v>0</v>
      </c>
      <c r="EA28">
        <f>((1/14)*100)</f>
        <v>7.1428571428571423</v>
      </c>
    </row>
    <row r="29" spans="1:131" x14ac:dyDescent="0.25">
      <c r="A29">
        <v>163.50185299999998</v>
      </c>
      <c r="B29">
        <v>10.503093</v>
      </c>
      <c r="C29">
        <v>155.90798599999999</v>
      </c>
      <c r="D29">
        <v>8.9334539999999993</v>
      </c>
      <c r="E29">
        <v>136.39969600000001</v>
      </c>
      <c r="F29">
        <v>9.7692859999999992</v>
      </c>
      <c r="G29">
        <v>157.914636</v>
      </c>
      <c r="H29">
        <v>7.4941750000000003</v>
      </c>
      <c r="K29">
        <f>(16/200)</f>
        <v>0.08</v>
      </c>
      <c r="L29">
        <f>(17/200)</f>
        <v>8.5000000000000006E-2</v>
      </c>
      <c r="M29">
        <f>(16/200)</f>
        <v>0.08</v>
      </c>
      <c r="N29">
        <f>(18/200)</f>
        <v>0.09</v>
      </c>
      <c r="P29">
        <f>(11/200)</f>
        <v>5.5E-2</v>
      </c>
      <c r="Q29">
        <f>(13/200)</f>
        <v>6.5000000000000002E-2</v>
      </c>
      <c r="R29">
        <f>(12/200)</f>
        <v>0.06</v>
      </c>
      <c r="S29">
        <f>(12/200)</f>
        <v>0.06</v>
      </c>
      <c r="U29">
        <f>0.08+0.055</f>
        <v>0.13500000000000001</v>
      </c>
      <c r="V29">
        <f>0.085+0.065</f>
        <v>0.15000000000000002</v>
      </c>
      <c r="W29">
        <f>0.08+0.06</f>
        <v>0.14000000000000001</v>
      </c>
      <c r="X29">
        <f>0.09+0.06</f>
        <v>0.15</v>
      </c>
      <c r="Z29">
        <f>SQRT((ABS($A$30-$A$29)^2+(ABS($B$30-$B$29)^2)))</f>
        <v>22.499667402467285</v>
      </c>
      <c r="AA29">
        <f>SQRT((ABS($C$30-$C$29)^2+(ABS($D$30-$D$29)^2)))</f>
        <v>22.070205718339409</v>
      </c>
      <c r="AB29">
        <f>SQRT((ABS($E$30-$E$29)^2+(ABS($F$30-$F$29)^2)))</f>
        <v>27.343069048618933</v>
      </c>
      <c r="AC29">
        <f>SQRT((ABS($G$30-$G$29)^2+(ABS($H$30-$H$29)^2)))</f>
        <v>24.650687266035312</v>
      </c>
      <c r="AJ29">
        <f>1/0.135</f>
        <v>7.4074074074074066</v>
      </c>
      <c r="AK29">
        <f>1/0.15</f>
        <v>6.666666666666667</v>
      </c>
      <c r="AL29">
        <f>1/0.14</f>
        <v>7.1428571428571423</v>
      </c>
      <c r="AM29">
        <f>1/0.15</f>
        <v>6.666666666666667</v>
      </c>
      <c r="AO29">
        <f t="shared" si="8"/>
        <v>166.66420298123913</v>
      </c>
      <c r="AP29">
        <f t="shared" si="9"/>
        <v>147.13470478892938</v>
      </c>
      <c r="AQ29">
        <f t="shared" si="10"/>
        <v>195.30763606156378</v>
      </c>
      <c r="AR29">
        <f t="shared" si="11"/>
        <v>164.3379151069021</v>
      </c>
      <c r="AV29">
        <f>((0.08/0.135)*100)</f>
        <v>59.259259259259252</v>
      </c>
      <c r="AW29">
        <f>((0.085/0.15)*100)</f>
        <v>56.666666666666679</v>
      </c>
      <c r="AX29">
        <f>((0.08/0.14)*100)</f>
        <v>57.142857142857139</v>
      </c>
      <c r="AY29">
        <f>((0.09/0.15)*100)</f>
        <v>60</v>
      </c>
      <c r="BA29">
        <f>((0.055/0.135)*100)</f>
        <v>40.74074074074074</v>
      </c>
      <c r="BB29">
        <f>((0.065/0.15)*100)</f>
        <v>43.333333333333336</v>
      </c>
      <c r="BC29">
        <f>((0.06/0.14)*100)</f>
        <v>42.857142857142847</v>
      </c>
      <c r="BD29">
        <f>((0.06/0.15)*100)</f>
        <v>40</v>
      </c>
      <c r="BF29">
        <f>ABS($B$29-$D$29)</f>
        <v>1.5696390000000005</v>
      </c>
      <c r="BG29">
        <f>ABS($F$29-$H$29)</f>
        <v>2.275110999999999</v>
      </c>
      <c r="BL29">
        <f>SQRT((ABS($A$29-$E$30)^2+(ABS($B$29-$F$30)^2)))</f>
        <v>0.4139894878496313</v>
      </c>
      <c r="BM29">
        <f>SQRT((ABS($C$29-$G$29)^2+(ABS($D$29-$H$29)^2)))</f>
        <v>2.4694469547534377</v>
      </c>
      <c r="BO29">
        <f>SQRT((ABS($A$29-$G$29)^2+(ABS($B$29-$H$29)^2)))</f>
        <v>6.3459105994185565</v>
      </c>
      <c r="BP29">
        <f>SQRT((ABS($C$29-$E$30)^2+(ABS($D$29-$F$30)^2)))</f>
        <v>8.0458695807717273</v>
      </c>
      <c r="BR29">
        <f>DEGREES(ACOS((20.5864428782236^2+24.9826709154792^2-7.05926946758464^2)/(2*20.5864428782236*24.9826709154792)))</f>
        <v>13.989033970963652</v>
      </c>
      <c r="BS29">
        <f>DEGREES(ACOS((6.92596057075934^2+16.9762735547649^2-12.0691327471384^2)/(2*6.92596057075934*16.9762735547649)))</f>
        <v>35.894059909005833</v>
      </c>
      <c r="BU29">
        <v>16</v>
      </c>
      <c r="BV29">
        <v>6</v>
      </c>
      <c r="BW29">
        <v>6</v>
      </c>
      <c r="BX29">
        <v>11</v>
      </c>
      <c r="BY29">
        <v>17</v>
      </c>
      <c r="BZ29">
        <v>6</v>
      </c>
      <c r="CA29">
        <v>12</v>
      </c>
      <c r="CB29">
        <v>5</v>
      </c>
      <c r="CC29">
        <v>16</v>
      </c>
      <c r="CD29">
        <v>5</v>
      </c>
      <c r="CE29">
        <v>12</v>
      </c>
      <c r="CF29">
        <v>8</v>
      </c>
      <c r="CG29">
        <v>18</v>
      </c>
      <c r="CH29">
        <v>11</v>
      </c>
      <c r="CI29">
        <v>6</v>
      </c>
      <c r="CJ29">
        <v>12</v>
      </c>
      <c r="CL29">
        <v>11</v>
      </c>
      <c r="CM29">
        <v>0</v>
      </c>
      <c r="CN29">
        <v>0</v>
      </c>
      <c r="CO29">
        <v>7</v>
      </c>
      <c r="CP29">
        <v>13</v>
      </c>
      <c r="CQ29">
        <v>0</v>
      </c>
      <c r="CR29">
        <v>9</v>
      </c>
      <c r="CS29">
        <v>0</v>
      </c>
      <c r="CT29">
        <v>12</v>
      </c>
      <c r="CU29">
        <v>0</v>
      </c>
      <c r="CV29">
        <v>9</v>
      </c>
      <c r="CW29">
        <v>1</v>
      </c>
      <c r="CX29">
        <v>12</v>
      </c>
      <c r="CY29">
        <v>7</v>
      </c>
      <c r="CZ29">
        <v>0</v>
      </c>
      <c r="DA29">
        <v>4</v>
      </c>
      <c r="DC29">
        <f>((6/16)*100)</f>
        <v>37.5</v>
      </c>
      <c r="DD29">
        <f>((6/16)*100)</f>
        <v>37.5</v>
      </c>
      <c r="DE29">
        <f>((11/16)*100)</f>
        <v>68.75</v>
      </c>
      <c r="DF29">
        <f>((6/17)*100)</f>
        <v>35.294117647058826</v>
      </c>
      <c r="DG29">
        <f>((12/17)*100)</f>
        <v>70.588235294117652</v>
      </c>
      <c r="DH29">
        <f>((5/17)*100)</f>
        <v>29.411764705882355</v>
      </c>
      <c r="DI29">
        <f>((5/16)*100)</f>
        <v>31.25</v>
      </c>
      <c r="DJ29">
        <f>((12/16)*100)</f>
        <v>75</v>
      </c>
      <c r="DK29">
        <f>((8/16)*100)</f>
        <v>50</v>
      </c>
      <c r="DL29">
        <f>((11/18)*100)</f>
        <v>61.111111111111114</v>
      </c>
      <c r="DM29">
        <f>((6/18)*100)</f>
        <v>33.333333333333329</v>
      </c>
      <c r="DN29">
        <f>((12/18)*100)</f>
        <v>66.666666666666657</v>
      </c>
      <c r="DP29">
        <f>((0/11)*100)</f>
        <v>0</v>
      </c>
      <c r="DQ29">
        <f>((0/11)*100)</f>
        <v>0</v>
      </c>
      <c r="DR29">
        <f>((7/11)*100)</f>
        <v>63.636363636363633</v>
      </c>
      <c r="DS29">
        <f>((0/13)*100)</f>
        <v>0</v>
      </c>
      <c r="DT29">
        <f>((9/13)*100)</f>
        <v>69.230769230769226</v>
      </c>
      <c r="DU29">
        <f>((0/13)*100)</f>
        <v>0</v>
      </c>
      <c r="DV29">
        <f>((0/12)*100)</f>
        <v>0</v>
      </c>
      <c r="DW29">
        <f>((9/12)*100)</f>
        <v>75</v>
      </c>
      <c r="DX29">
        <f>((1/12)*100)</f>
        <v>8.3333333333333321</v>
      </c>
      <c r="DY29">
        <f>((7/12)*100)</f>
        <v>58.333333333333336</v>
      </c>
      <c r="DZ29">
        <f>((0/12)*100)</f>
        <v>0</v>
      </c>
      <c r="EA29">
        <f>((4/12)*100)</f>
        <v>33.333333333333329</v>
      </c>
    </row>
    <row r="30" spans="1:131" x14ac:dyDescent="0.25">
      <c r="A30">
        <v>185.998141</v>
      </c>
      <c r="B30">
        <v>10.113144999999999</v>
      </c>
      <c r="C30">
        <v>177.97577200000001</v>
      </c>
      <c r="D30">
        <v>8.6066490000000009</v>
      </c>
      <c r="E30">
        <v>163.72123399999998</v>
      </c>
      <c r="F30">
        <v>10.854176000000001</v>
      </c>
      <c r="G30">
        <v>182.56530599999999</v>
      </c>
      <c r="H30">
        <v>7.5233509999999999</v>
      </c>
      <c r="K30">
        <f>(16/200)</f>
        <v>0.08</v>
      </c>
      <c r="L30">
        <f>(15/200)</f>
        <v>7.4999999999999997E-2</v>
      </c>
      <c r="M30">
        <f>(15/200)</f>
        <v>7.4999999999999997E-2</v>
      </c>
      <c r="N30">
        <f>(15/200)</f>
        <v>7.4999999999999997E-2</v>
      </c>
      <c r="P30">
        <f>(10/200)</f>
        <v>0.05</v>
      </c>
      <c r="Q30">
        <f>(12/200)</f>
        <v>0.06</v>
      </c>
      <c r="R30">
        <f>(10/200)</f>
        <v>0.05</v>
      </c>
      <c r="S30">
        <f>(10/200)</f>
        <v>0.05</v>
      </c>
      <c r="U30">
        <f>0.08+0.05</f>
        <v>0.13</v>
      </c>
      <c r="V30">
        <f>0.075+0.06</f>
        <v>0.13500000000000001</v>
      </c>
      <c r="W30">
        <f>0.075+0.05</f>
        <v>0.125</v>
      </c>
      <c r="X30">
        <f>0.075+0.05</f>
        <v>0.125</v>
      </c>
      <c r="Z30">
        <f>SQRT((ABS($A$31-$A$30)^2+(ABS($B$31-$B$30)^2)))</f>
        <v>23.114852033939819</v>
      </c>
      <c r="AA30">
        <f>SQRT((ABS($C$31-$C$30)^2+(ABS($D$31-$D$30)^2)))</f>
        <v>24.268509231397484</v>
      </c>
      <c r="AB30">
        <f>SQRT((ABS($E$31-$E$30)^2+(ABS($F$31-$F$30)^2)))</f>
        <v>22.668160517096997</v>
      </c>
      <c r="AC30">
        <f>SQRT((ABS($G$31-$G$30)^2+(ABS($H$31-$H$30)^2)))</f>
        <v>23.786915957815058</v>
      </c>
      <c r="AJ30">
        <f>1/0.13</f>
        <v>7.6923076923076916</v>
      </c>
      <c r="AK30">
        <f>1/0.135</f>
        <v>7.4074074074074066</v>
      </c>
      <c r="AL30">
        <f>1/0.125</f>
        <v>8</v>
      </c>
      <c r="AM30">
        <f>1/0.125</f>
        <v>8</v>
      </c>
      <c r="AO30">
        <f t="shared" si="8"/>
        <v>177.80655410722937</v>
      </c>
      <c r="AP30">
        <f t="shared" si="9"/>
        <v>179.76673504738875</v>
      </c>
      <c r="AQ30">
        <f t="shared" si="10"/>
        <v>181.34528413677597</v>
      </c>
      <c r="AR30">
        <f t="shared" si="11"/>
        <v>190.29532766252046</v>
      </c>
      <c r="AV30">
        <f>((0.08/0.13)*100)</f>
        <v>61.53846153846154</v>
      </c>
      <c r="AW30">
        <f>((0.075/0.135)*100)</f>
        <v>55.55555555555555</v>
      </c>
      <c r="AX30">
        <f>((0.075/0.125)*100)</f>
        <v>60</v>
      </c>
      <c r="AY30">
        <f>((0.075/0.125)*100)</f>
        <v>60</v>
      </c>
      <c r="BA30">
        <f>((0.05/0.13)*100)</f>
        <v>38.461538461538467</v>
      </c>
      <c r="BB30">
        <f>((0.06/0.135)*100)</f>
        <v>44.444444444444443</v>
      </c>
      <c r="BC30">
        <f>((0.05/0.125)*100)</f>
        <v>40</v>
      </c>
      <c r="BD30">
        <f>((0.05/0.125)*100)</f>
        <v>40</v>
      </c>
      <c r="BF30">
        <f>ABS($B$30-$D$30)</f>
        <v>1.5064959999999985</v>
      </c>
      <c r="BG30">
        <f>ABS($F$30-$H$30)</f>
        <v>3.3308250000000008</v>
      </c>
      <c r="BL30">
        <f>SQRT((ABS($A$30-$E$31)^2+(ABS($B$30-$F$31)^2)))</f>
        <v>1.4551395333699126</v>
      </c>
      <c r="BM30">
        <f>SQRT((ABS($C$30-$G$30)^2+(ABS($D$30-$H$30)^2)))</f>
        <v>4.7156502090337318</v>
      </c>
      <c r="BO30">
        <f>SQRT((ABS($A$30-$G$30)^2+(ABS($B$30-$H$30)^2)))</f>
        <v>4.3001615201828267</v>
      </c>
      <c r="BP30">
        <f>SQRT((ABS($C$30-$E$31)^2+(ABS($D$30-$F$31)^2)))</f>
        <v>8.8937144725837154</v>
      </c>
      <c r="BR30">
        <f>DEGREES(ACOS((14.0644346870097^2+17.671903481121^2-5.70863797183716^2)/(2*14.0644346870097*17.671903481121)))</f>
        <v>16.132553929732513</v>
      </c>
      <c r="BU30">
        <v>16</v>
      </c>
      <c r="BV30">
        <v>7</v>
      </c>
      <c r="BW30">
        <v>4</v>
      </c>
      <c r="BX30">
        <v>9</v>
      </c>
      <c r="BY30">
        <v>15</v>
      </c>
      <c r="BZ30">
        <v>7</v>
      </c>
      <c r="CA30">
        <v>8</v>
      </c>
      <c r="CB30">
        <v>5</v>
      </c>
      <c r="CC30">
        <v>15</v>
      </c>
      <c r="CD30">
        <v>5</v>
      </c>
      <c r="CE30">
        <v>8</v>
      </c>
      <c r="CF30">
        <v>12</v>
      </c>
      <c r="CG30">
        <v>15</v>
      </c>
      <c r="CH30">
        <v>9</v>
      </c>
      <c r="CI30">
        <v>3</v>
      </c>
      <c r="CJ30">
        <v>10</v>
      </c>
      <c r="CL30">
        <v>10</v>
      </c>
      <c r="CM30">
        <v>2</v>
      </c>
      <c r="CN30">
        <v>0</v>
      </c>
      <c r="CO30">
        <v>3</v>
      </c>
      <c r="CP30">
        <v>12</v>
      </c>
      <c r="CQ30">
        <v>2</v>
      </c>
      <c r="CR30">
        <v>5</v>
      </c>
      <c r="CS30">
        <v>0</v>
      </c>
      <c r="CT30">
        <v>10</v>
      </c>
      <c r="CU30">
        <v>0</v>
      </c>
      <c r="CV30">
        <v>5</v>
      </c>
      <c r="CW30">
        <v>4</v>
      </c>
      <c r="CX30">
        <v>10</v>
      </c>
      <c r="CY30">
        <v>3</v>
      </c>
      <c r="CZ30">
        <v>0</v>
      </c>
      <c r="DA30">
        <v>7</v>
      </c>
      <c r="DC30">
        <f>((7/16)*100)</f>
        <v>43.75</v>
      </c>
      <c r="DD30">
        <f>((4/16)*100)</f>
        <v>25</v>
      </c>
      <c r="DE30">
        <f>((9/16)*100)</f>
        <v>56.25</v>
      </c>
      <c r="DF30">
        <f>((7/15)*100)</f>
        <v>46.666666666666664</v>
      </c>
      <c r="DG30">
        <f>((8/15)*100)</f>
        <v>53.333333333333336</v>
      </c>
      <c r="DH30">
        <f>((5/15)*100)</f>
        <v>33.333333333333329</v>
      </c>
      <c r="DI30">
        <f>((5/15)*100)</f>
        <v>33.333333333333329</v>
      </c>
      <c r="DJ30">
        <f>((8/15)*100)</f>
        <v>53.333333333333336</v>
      </c>
      <c r="DK30">
        <f>((12/15)*100)</f>
        <v>80</v>
      </c>
      <c r="DL30">
        <f>((9/15)*100)</f>
        <v>60</v>
      </c>
      <c r="DM30">
        <f>((3/15)*100)</f>
        <v>20</v>
      </c>
      <c r="DN30">
        <f>((10/15)*100)</f>
        <v>66.666666666666657</v>
      </c>
      <c r="DP30">
        <f>((2/10)*100)</f>
        <v>20</v>
      </c>
      <c r="DQ30">
        <f>((0/10)*100)</f>
        <v>0</v>
      </c>
      <c r="DR30">
        <f>((3/10)*100)</f>
        <v>30</v>
      </c>
      <c r="DS30">
        <f>((2/12)*100)</f>
        <v>16.666666666666664</v>
      </c>
      <c r="DT30">
        <f>((5/12)*100)</f>
        <v>41.666666666666671</v>
      </c>
      <c r="DU30">
        <f>((0/12)*100)</f>
        <v>0</v>
      </c>
      <c r="DV30">
        <f>((0/10)*100)</f>
        <v>0</v>
      </c>
      <c r="DW30">
        <f>((5/10)*100)</f>
        <v>50</v>
      </c>
      <c r="DX30">
        <f>((4/10)*100)</f>
        <v>40</v>
      </c>
      <c r="DY30">
        <f>((3/10)*100)</f>
        <v>30</v>
      </c>
      <c r="DZ30">
        <f>((0/10)*100)</f>
        <v>0</v>
      </c>
      <c r="EA30">
        <f>((7/10)*100)</f>
        <v>70</v>
      </c>
    </row>
    <row r="31" spans="1:131" x14ac:dyDescent="0.25">
      <c r="A31">
        <v>209.104895</v>
      </c>
      <c r="B31">
        <v>9.501341</v>
      </c>
      <c r="C31">
        <v>202.24428</v>
      </c>
      <c r="D31">
        <v>8.5989179999999994</v>
      </c>
      <c r="E31">
        <v>186.37969100000001</v>
      </c>
      <c r="F31">
        <v>11.517371000000001</v>
      </c>
      <c r="G31">
        <v>206.32695999999999</v>
      </c>
      <c r="H31">
        <v>6.4273720000000001</v>
      </c>
      <c r="K31">
        <f>(15/200)</f>
        <v>7.4999999999999997E-2</v>
      </c>
      <c r="L31">
        <f>(13/200)</f>
        <v>6.5000000000000002E-2</v>
      </c>
      <c r="M31">
        <f>(16/200)</f>
        <v>0.08</v>
      </c>
      <c r="N31">
        <f>(14/200)</f>
        <v>7.0000000000000007E-2</v>
      </c>
      <c r="P31">
        <f>(11/200)</f>
        <v>5.5E-2</v>
      </c>
      <c r="Q31">
        <f>(12/200)</f>
        <v>0.06</v>
      </c>
      <c r="R31">
        <f>(12/200)</f>
        <v>0.06</v>
      </c>
      <c r="S31">
        <f>(12/200)</f>
        <v>0.06</v>
      </c>
      <c r="U31">
        <f>0.075+0.055</f>
        <v>0.13</v>
      </c>
      <c r="V31">
        <f>0.065+0.06</f>
        <v>0.125</v>
      </c>
      <c r="W31">
        <f>0.08+0.06</f>
        <v>0.14000000000000001</v>
      </c>
      <c r="X31">
        <f>0.07+0.06</f>
        <v>0.13</v>
      </c>
      <c r="Z31">
        <f>SQRT((ABS($A$32-$A$31)^2+(ABS($B$32-$B$31)^2)))</f>
        <v>19.168532743656151</v>
      </c>
      <c r="AA31">
        <f>SQRT((ABS($C$32-$C$31)^2+(ABS($D$32-$D$31)^2)))</f>
        <v>20.685708078451896</v>
      </c>
      <c r="AB31">
        <f>SQRT((ABS($E$32-$E$31)^2+(ABS($F$32-$F$31)^2)))</f>
        <v>24.982670915479233</v>
      </c>
      <c r="AC31">
        <f>SQRT((ABS($G$32-$G$31)^2+(ABS($H$32-$H$31)^2)))</f>
        <v>18.415082696833306</v>
      </c>
      <c r="AJ31">
        <f>1/0.13</f>
        <v>7.6923076923076916</v>
      </c>
      <c r="AK31">
        <f>1/0.125</f>
        <v>8</v>
      </c>
      <c r="AL31">
        <f>1/0.14</f>
        <v>7.1428571428571423</v>
      </c>
      <c r="AM31">
        <f>1/0.13</f>
        <v>7.6923076923076916</v>
      </c>
      <c r="AO31">
        <f t="shared" si="8"/>
        <v>147.45025187427808</v>
      </c>
      <c r="AP31">
        <f t="shared" si="9"/>
        <v>165.48566462761517</v>
      </c>
      <c r="AQ31">
        <f t="shared" si="10"/>
        <v>178.44764939628021</v>
      </c>
      <c r="AR31">
        <f t="shared" si="11"/>
        <v>141.65448228333312</v>
      </c>
      <c r="AV31">
        <f>((0.075/0.13)*100)</f>
        <v>57.692307692307686</v>
      </c>
      <c r="AW31">
        <f>((0.065/0.125)*100)</f>
        <v>52</v>
      </c>
      <c r="AX31">
        <f>((0.08/0.14)*100)</f>
        <v>57.142857142857139</v>
      </c>
      <c r="AY31">
        <f>((0.07/0.13)*100)</f>
        <v>53.846153846153854</v>
      </c>
      <c r="BA31">
        <f>((0.055/0.13)*100)</f>
        <v>42.307692307692307</v>
      </c>
      <c r="BB31">
        <f>((0.06/0.125)*100)</f>
        <v>48</v>
      </c>
      <c r="BC31">
        <f>((0.06/0.14)*100)</f>
        <v>42.857142857142847</v>
      </c>
      <c r="BD31">
        <f>((0.06/0.13)*100)</f>
        <v>46.153846153846153</v>
      </c>
      <c r="BF31">
        <f>ABS($B$31-$D$31)</f>
        <v>0.90242300000000064</v>
      </c>
      <c r="BG31">
        <f>ABS($F$31-$H$31)</f>
        <v>5.0899990000000006</v>
      </c>
      <c r="BL31">
        <f>SQRT((ABS($A$31-$E$32)^2+(ABS($B$31-$F$32)^2)))</f>
        <v>2.9336137187763738</v>
      </c>
      <c r="BM31">
        <f>SQRT((ABS($C$31-$G$31)^2+(ABS($D$31-$H$31)^2)))</f>
        <v>4.6242716196732925</v>
      </c>
      <c r="BO31">
        <f>SQRT((ABS($A$31-$G$31)^2+(ABS($B$31-$H$31)^2)))</f>
        <v>4.1432123137954298</v>
      </c>
      <c r="BP31">
        <f>SQRT((ABS($C$31-$E$32)^2+(ABS($D$31-$F$32)^2)))</f>
        <v>9.5310229826899864</v>
      </c>
      <c r="BR31">
        <f>DEGREES(ACOS((13.3956822032814^2+18.8101669598337^2-6.92596057075934^2)/(2*13.3956822032814*18.8101669598337)))</f>
        <v>15.637186103314747</v>
      </c>
      <c r="BU31">
        <v>15</v>
      </c>
      <c r="BV31">
        <v>5</v>
      </c>
      <c r="BW31">
        <v>5</v>
      </c>
      <c r="BX31">
        <v>8</v>
      </c>
      <c r="BY31">
        <v>13</v>
      </c>
      <c r="BZ31">
        <v>5</v>
      </c>
      <c r="CA31">
        <v>9</v>
      </c>
      <c r="CB31">
        <v>3</v>
      </c>
      <c r="CC31">
        <v>16</v>
      </c>
      <c r="CD31">
        <v>5</v>
      </c>
      <c r="CE31">
        <v>9</v>
      </c>
      <c r="CF31">
        <v>10</v>
      </c>
      <c r="CG31">
        <v>14</v>
      </c>
      <c r="CH31">
        <v>8</v>
      </c>
      <c r="CI31">
        <v>2</v>
      </c>
      <c r="CJ31">
        <v>10</v>
      </c>
      <c r="CL31">
        <v>11</v>
      </c>
      <c r="CM31">
        <v>3</v>
      </c>
      <c r="CN31">
        <v>0</v>
      </c>
      <c r="CO31">
        <v>5</v>
      </c>
      <c r="CP31">
        <v>12</v>
      </c>
      <c r="CQ31">
        <v>3</v>
      </c>
      <c r="CR31">
        <v>5</v>
      </c>
      <c r="CS31">
        <v>0</v>
      </c>
      <c r="CT31">
        <v>12</v>
      </c>
      <c r="CU31">
        <v>0</v>
      </c>
      <c r="CV31">
        <v>5</v>
      </c>
      <c r="CW31">
        <v>7</v>
      </c>
      <c r="CX31">
        <v>12</v>
      </c>
      <c r="CY31">
        <v>5</v>
      </c>
      <c r="CZ31">
        <v>2</v>
      </c>
      <c r="DA31">
        <v>6</v>
      </c>
      <c r="DC31">
        <f>((5/15)*100)</f>
        <v>33.333333333333329</v>
      </c>
      <c r="DD31">
        <f>((5/15)*100)</f>
        <v>33.333333333333329</v>
      </c>
      <c r="DE31">
        <f>((8/15)*100)</f>
        <v>53.333333333333336</v>
      </c>
      <c r="DF31">
        <f>((5/13)*100)</f>
        <v>38.461538461538467</v>
      </c>
      <c r="DG31">
        <f>((9/13)*100)</f>
        <v>69.230769230769226</v>
      </c>
      <c r="DH31">
        <f>((3/13)*100)</f>
        <v>23.076923076923077</v>
      </c>
      <c r="DI31">
        <f>((5/16)*100)</f>
        <v>31.25</v>
      </c>
      <c r="DJ31">
        <f>((9/16)*100)</f>
        <v>56.25</v>
      </c>
      <c r="DK31">
        <f>((10/16)*100)</f>
        <v>62.5</v>
      </c>
      <c r="DL31">
        <f>((8/14)*100)</f>
        <v>57.142857142857139</v>
      </c>
      <c r="DM31">
        <f>((2/14)*100)</f>
        <v>14.285714285714285</v>
      </c>
      <c r="DN31">
        <f>((10/14)*100)</f>
        <v>71.428571428571431</v>
      </c>
      <c r="DP31">
        <f>((3/11)*100)</f>
        <v>27.27272727272727</v>
      </c>
      <c r="DQ31">
        <f>((0/11)*100)</f>
        <v>0</v>
      </c>
      <c r="DR31">
        <f>((5/11)*100)</f>
        <v>45.454545454545453</v>
      </c>
      <c r="DS31">
        <f>((3/12)*100)</f>
        <v>25</v>
      </c>
      <c r="DT31">
        <f>((5/12)*100)</f>
        <v>41.666666666666671</v>
      </c>
      <c r="DU31">
        <f>((0/12)*100)</f>
        <v>0</v>
      </c>
      <c r="DV31">
        <f>((0/12)*100)</f>
        <v>0</v>
      </c>
      <c r="DW31">
        <f>((5/12)*100)</f>
        <v>41.666666666666671</v>
      </c>
      <c r="DX31">
        <f>((7/12)*100)</f>
        <v>58.333333333333336</v>
      </c>
      <c r="DY31">
        <f>((5/12)*100)</f>
        <v>41.666666666666671</v>
      </c>
      <c r="DZ31">
        <f>((2/12)*100)</f>
        <v>16.666666666666664</v>
      </c>
      <c r="EA31">
        <f>((6/12)*100)</f>
        <v>50</v>
      </c>
    </row>
    <row r="32" spans="1:131" x14ac:dyDescent="0.25">
      <c r="A32">
        <v>228.262732</v>
      </c>
      <c r="B32">
        <v>10.141598</v>
      </c>
      <c r="C32">
        <v>222.916391</v>
      </c>
      <c r="D32">
        <v>9.3488150000000001</v>
      </c>
      <c r="E32">
        <v>211.36195799999999</v>
      </c>
      <c r="F32">
        <v>11.375309</v>
      </c>
      <c r="G32">
        <v>224.732732</v>
      </c>
      <c r="H32">
        <v>7.0128870000000001</v>
      </c>
      <c r="K32">
        <f>(16/200)</f>
        <v>0.08</v>
      </c>
      <c r="L32">
        <f>(13/200)</f>
        <v>6.5000000000000002E-2</v>
      </c>
      <c r="M32">
        <f>(18/200)</f>
        <v>0.09</v>
      </c>
      <c r="N32">
        <f>(16/200)</f>
        <v>0.08</v>
      </c>
      <c r="P32">
        <f>(12/200)</f>
        <v>0.06</v>
      </c>
      <c r="Q32">
        <f>(14/200)</f>
        <v>7.0000000000000007E-2</v>
      </c>
      <c r="R32">
        <f>(10/200)</f>
        <v>0.05</v>
      </c>
      <c r="S32">
        <f>(15/200)</f>
        <v>7.4999999999999997E-2</v>
      </c>
      <c r="U32">
        <f>0.08+0.06</f>
        <v>0.14000000000000001</v>
      </c>
      <c r="V32">
        <f>0.065+0.07</f>
        <v>0.13500000000000001</v>
      </c>
      <c r="W32">
        <f>0.09+0.05</f>
        <v>0.14000000000000001</v>
      </c>
      <c r="X32">
        <f>0.08+0.075</f>
        <v>0.155</v>
      </c>
      <c r="Z32">
        <f>SQRT((ABS($A$33-$A$32)^2+(ABS($B$33-$B$32)^2)))</f>
        <v>19.637701767155647</v>
      </c>
      <c r="AA32">
        <f>SQRT((ABS($C$33-$C$32)^2+(ABS($D$33-$D$32)^2)))</f>
        <v>17.476265082236907</v>
      </c>
      <c r="AB32">
        <f>SQRT((ABS($E$33-$E$32)^2+(ABS($F$33-$F$32)^2)))</f>
        <v>17.671903481121031</v>
      </c>
      <c r="AC32">
        <f>SQRT((ABS($G$33-$G$32)^2+(ABS($H$33-$H$32)^2)))</f>
        <v>17.207084698216892</v>
      </c>
      <c r="AJ32">
        <f>1/0.14</f>
        <v>7.1428571428571423</v>
      </c>
      <c r="AK32">
        <f>1/0.135</f>
        <v>7.4074074074074066</v>
      </c>
      <c r="AL32">
        <f>1/0.14</f>
        <v>7.1428571428571423</v>
      </c>
      <c r="AM32">
        <f>1/0.155</f>
        <v>6.4516129032258069</v>
      </c>
      <c r="AO32">
        <f t="shared" si="8"/>
        <v>140.26929833682604</v>
      </c>
      <c r="AP32">
        <f t="shared" si="9"/>
        <v>129.45381542397709</v>
      </c>
      <c r="AQ32">
        <f t="shared" si="10"/>
        <v>126.22788200800736</v>
      </c>
      <c r="AR32">
        <f t="shared" si="11"/>
        <v>111.01344966591543</v>
      </c>
      <c r="AV32">
        <f>((0.08/0.14)*100)</f>
        <v>57.142857142857139</v>
      </c>
      <c r="AW32">
        <f>((0.065/0.135)*100)</f>
        <v>48.148148148148145</v>
      </c>
      <c r="AX32">
        <f>((0.09/0.14)*100)</f>
        <v>64.285714285714278</v>
      </c>
      <c r="AY32">
        <f>((0.08/0.155)*100)</f>
        <v>51.612903225806448</v>
      </c>
      <c r="BA32">
        <f>((0.06/0.14)*100)</f>
        <v>42.857142857142847</v>
      </c>
      <c r="BB32">
        <f>((0.07/0.135)*100)</f>
        <v>51.851851851851848</v>
      </c>
      <c r="BC32">
        <f>((0.05/0.14)*100)</f>
        <v>35.714285714285715</v>
      </c>
      <c r="BD32">
        <f>((0.075/0.155)*100)</f>
        <v>48.387096774193544</v>
      </c>
      <c r="BF32">
        <f>ABS($B$32-$D$32)</f>
        <v>0.79278300000000002</v>
      </c>
      <c r="BG32">
        <f>ABS($F$32-$H$32)</f>
        <v>4.3624219999999996</v>
      </c>
      <c r="BL32">
        <f>SQRT((ABS($A$32-$E$33)^2+(ABS($B$32-$F$33)^2)))</f>
        <v>0.99201575415918097</v>
      </c>
      <c r="BM32">
        <f>SQRT((ABS($C$32-$G$32)^2+(ABS($D$32-$H$32)^2)))</f>
        <v>2.9589954797979972</v>
      </c>
      <c r="BO32">
        <f>SQRT((ABS($A$32-$G$32)^2+(ABS($B$32-$H$32)^2)))</f>
        <v>4.7169622132810227</v>
      </c>
      <c r="BP32">
        <f>SQRT((ABS($C$32-$E$33)^2+(ABS($D$32-$F$33)^2)))</f>
        <v>6.2723498850725798</v>
      </c>
      <c r="BS32">
        <f>DEGREES(ACOS((11.1909620299535^2+23.6114029079583^2-13.2355577592369^2)/(2*11.1909620299535*23.6114029079583)))</f>
        <v>16.172423283208687</v>
      </c>
      <c r="BU32">
        <v>16</v>
      </c>
      <c r="BV32">
        <v>5</v>
      </c>
      <c r="BW32">
        <v>2</v>
      </c>
      <c r="BX32">
        <v>7</v>
      </c>
      <c r="BY32">
        <v>13</v>
      </c>
      <c r="BZ32">
        <v>5</v>
      </c>
      <c r="CA32">
        <v>10</v>
      </c>
      <c r="CB32">
        <v>2</v>
      </c>
      <c r="CC32">
        <v>18</v>
      </c>
      <c r="CD32">
        <v>6</v>
      </c>
      <c r="CE32">
        <v>10</v>
      </c>
      <c r="CF32">
        <v>10</v>
      </c>
      <c r="CG32">
        <v>16</v>
      </c>
      <c r="CH32">
        <v>7</v>
      </c>
      <c r="CI32">
        <v>3</v>
      </c>
      <c r="CJ32">
        <v>7</v>
      </c>
      <c r="CL32">
        <v>12</v>
      </c>
      <c r="CM32">
        <v>4</v>
      </c>
      <c r="CN32">
        <v>0</v>
      </c>
      <c r="CO32">
        <v>6</v>
      </c>
      <c r="CP32">
        <v>14</v>
      </c>
      <c r="CQ32">
        <v>4</v>
      </c>
      <c r="CR32">
        <v>6</v>
      </c>
      <c r="CS32">
        <v>2</v>
      </c>
      <c r="CT32">
        <v>10</v>
      </c>
      <c r="CU32">
        <v>0</v>
      </c>
      <c r="CV32">
        <v>6</v>
      </c>
      <c r="CW32">
        <v>6</v>
      </c>
      <c r="CX32">
        <v>15</v>
      </c>
      <c r="CY32">
        <v>6</v>
      </c>
      <c r="CZ32">
        <v>4</v>
      </c>
      <c r="DA32">
        <v>7</v>
      </c>
      <c r="DC32">
        <f>((5/16)*100)</f>
        <v>31.25</v>
      </c>
      <c r="DD32">
        <f>((2/16)*100)</f>
        <v>12.5</v>
      </c>
      <c r="DE32">
        <f>((7/16)*100)</f>
        <v>43.75</v>
      </c>
      <c r="DF32">
        <f>((5/13)*100)</f>
        <v>38.461538461538467</v>
      </c>
      <c r="DG32">
        <f>((10/13)*100)</f>
        <v>76.923076923076934</v>
      </c>
      <c r="DH32">
        <f>((2/13)*100)</f>
        <v>15.384615384615385</v>
      </c>
      <c r="DI32">
        <f>((6/18)*100)</f>
        <v>33.333333333333329</v>
      </c>
      <c r="DJ32">
        <f>((10/18)*100)</f>
        <v>55.555555555555557</v>
      </c>
      <c r="DK32">
        <f>((10/18)*100)</f>
        <v>55.555555555555557</v>
      </c>
      <c r="DL32">
        <f>((7/16)*100)</f>
        <v>43.75</v>
      </c>
      <c r="DM32">
        <f>((3/16)*100)</f>
        <v>18.75</v>
      </c>
      <c r="DN32">
        <f>((7/16)*100)</f>
        <v>43.75</v>
      </c>
      <c r="DP32">
        <f>((4/12)*100)</f>
        <v>33.333333333333329</v>
      </c>
      <c r="DQ32">
        <f>((0/12)*100)</f>
        <v>0</v>
      </c>
      <c r="DR32">
        <f>((6/12)*100)</f>
        <v>50</v>
      </c>
      <c r="DS32">
        <f>((4/14)*100)</f>
        <v>28.571428571428569</v>
      </c>
      <c r="DT32">
        <f>((6/14)*100)</f>
        <v>42.857142857142854</v>
      </c>
      <c r="DU32">
        <f>((2/14)*100)</f>
        <v>14.285714285714285</v>
      </c>
      <c r="DV32">
        <f>((0/10)*100)</f>
        <v>0</v>
      </c>
      <c r="DW32">
        <f>((6/10)*100)</f>
        <v>60</v>
      </c>
      <c r="DX32">
        <f>((6/10)*100)</f>
        <v>60</v>
      </c>
      <c r="DY32">
        <f>((6/15)*100)</f>
        <v>40</v>
      </c>
      <c r="DZ32">
        <f>((4/15)*100)</f>
        <v>26.666666666666668</v>
      </c>
      <c r="EA32">
        <f>((7/15)*100)</f>
        <v>46.666666666666664</v>
      </c>
    </row>
    <row r="33" spans="1:131" x14ac:dyDescent="0.25">
      <c r="A33">
        <v>247.898764</v>
      </c>
      <c r="B33">
        <v>9.8855160000000009</v>
      </c>
      <c r="C33">
        <v>240.350053</v>
      </c>
      <c r="D33">
        <v>8.1292779999999993</v>
      </c>
      <c r="E33">
        <v>229.023762</v>
      </c>
      <c r="F33">
        <v>10.777938000000001</v>
      </c>
      <c r="G33">
        <v>241.938559</v>
      </c>
      <c r="H33">
        <v>7.2209279999999998</v>
      </c>
      <c r="K33">
        <f>(20/200)</f>
        <v>0.1</v>
      </c>
      <c r="L33">
        <f>(16/200)</f>
        <v>0.08</v>
      </c>
      <c r="M33">
        <f>(16/200)</f>
        <v>0.08</v>
      </c>
      <c r="N33">
        <f>(17/200)</f>
        <v>8.5000000000000006E-2</v>
      </c>
      <c r="P33">
        <f>(18/200)</f>
        <v>0.09</v>
      </c>
      <c r="Q33">
        <f>(17/200)</f>
        <v>8.5000000000000006E-2</v>
      </c>
      <c r="R33">
        <f>(16/200)</f>
        <v>0.08</v>
      </c>
      <c r="S33">
        <f>(17/200)</f>
        <v>8.5000000000000006E-2</v>
      </c>
      <c r="U33">
        <f>0.1+0.09</f>
        <v>0.19</v>
      </c>
      <c r="V33">
        <f>0.08+0.085</f>
        <v>0.16500000000000001</v>
      </c>
      <c r="W33">
        <f>0.08+0.08</f>
        <v>0.16</v>
      </c>
      <c r="X33">
        <f>0.085+0.085</f>
        <v>0.17</v>
      </c>
      <c r="Z33">
        <f>SQRT((ABS($A$34-$A$33)^2+(ABS($B$34-$B$33)^2)))</f>
        <v>19.047739646083809</v>
      </c>
      <c r="AA33">
        <f>SQRT((ABS($C$34-$C$33)^2+(ABS($D$34-$D$33)^2)))</f>
        <v>19.236380289141117</v>
      </c>
      <c r="AB33">
        <f>SQRT((ABS($E$34-$E$33)^2+(ABS($F$34-$F$33)^2)))</f>
        <v>18.810166959833708</v>
      </c>
      <c r="AC33">
        <f>SQRT((ABS($G$34-$G$33)^2+(ABS($H$34-$H$33)^2)))</f>
        <v>16.976273554764923</v>
      </c>
      <c r="AJ33">
        <f>1/0.19</f>
        <v>5.2631578947368425</v>
      </c>
      <c r="AK33">
        <f>1/0.165</f>
        <v>6.0606060606060606</v>
      </c>
      <c r="AL33">
        <f>1/0.16</f>
        <v>6.25</v>
      </c>
      <c r="AM33">
        <f>1/0.17</f>
        <v>5.8823529411764701</v>
      </c>
      <c r="AO33">
        <f t="shared" si="8"/>
        <v>100.25126129517794</v>
      </c>
      <c r="AP33">
        <f t="shared" si="9"/>
        <v>116.58412296449161</v>
      </c>
      <c r="AQ33">
        <f t="shared" si="10"/>
        <v>117.56354349896067</v>
      </c>
      <c r="AR33">
        <f t="shared" si="11"/>
        <v>99.860432675087779</v>
      </c>
      <c r="AV33">
        <f>((0.1/0.19)*100)</f>
        <v>52.631578947368418</v>
      </c>
      <c r="AW33">
        <f>((0.08/0.165)*100)</f>
        <v>48.484848484848484</v>
      </c>
      <c r="AX33">
        <f>((0.08/0.16)*100)</f>
        <v>50</v>
      </c>
      <c r="AY33">
        <f>((0.085/0.17)*100)</f>
        <v>50</v>
      </c>
      <c r="BA33">
        <f>((0.09/0.19)*100)</f>
        <v>47.368421052631575</v>
      </c>
      <c r="BB33">
        <f>((0.085/0.165)*100)</f>
        <v>51.515151515151516</v>
      </c>
      <c r="BC33">
        <f>((0.08/0.16)*100)</f>
        <v>50</v>
      </c>
      <c r="BD33">
        <f>((0.085/0.17)*100)</f>
        <v>50</v>
      </c>
      <c r="BF33">
        <f>ABS($B$33-$D$33)</f>
        <v>1.7562380000000015</v>
      </c>
      <c r="BG33">
        <f>ABS($F$33-$H$33)</f>
        <v>3.5570100000000009</v>
      </c>
      <c r="BL33">
        <f>SQRT((ABS($A$33-$E$34)^2+(ABS($B$33-$F$34)^2)))</f>
        <v>0.97289365215526025</v>
      </c>
      <c r="BM33">
        <f>SQRT((ABS($C$33-$G$33)^2+(ABS($D$33-$H$33)^2)))</f>
        <v>1.8298773277288245</v>
      </c>
      <c r="BO33">
        <f>SQRT((ABS($A$33-$G$33)^2+(ABS($B$33-$H$33)^2)))</f>
        <v>6.5287114235329033</v>
      </c>
      <c r="BP33">
        <f>SQRT((ABS($C$33-$E$34)^2+(ABS($D$33-$F$34)^2)))</f>
        <v>7.965064984049592</v>
      </c>
      <c r="BS33">
        <f>DEGREES(ACOS((9.16127021509315^2+24.1200044154987^2-15.9684309386164^2)/(2*9.16127021509315*24.1200044154987)))</f>
        <v>21.667691945286901</v>
      </c>
      <c r="BU33">
        <v>20</v>
      </c>
      <c r="BV33">
        <v>4</v>
      </c>
      <c r="BW33">
        <v>0</v>
      </c>
      <c r="BX33">
        <v>12</v>
      </c>
      <c r="BY33">
        <v>16</v>
      </c>
      <c r="BZ33">
        <v>4</v>
      </c>
      <c r="CA33">
        <v>12</v>
      </c>
      <c r="CB33">
        <v>3</v>
      </c>
      <c r="CC33">
        <v>16</v>
      </c>
      <c r="CD33">
        <v>0</v>
      </c>
      <c r="CE33">
        <v>12</v>
      </c>
      <c r="CF33">
        <v>7</v>
      </c>
      <c r="CG33">
        <v>17</v>
      </c>
      <c r="CH33">
        <v>12</v>
      </c>
      <c r="CI33">
        <v>0</v>
      </c>
      <c r="CJ33">
        <v>3</v>
      </c>
      <c r="CL33">
        <v>18</v>
      </c>
      <c r="CM33">
        <v>6</v>
      </c>
      <c r="CN33">
        <v>2</v>
      </c>
      <c r="CO33">
        <v>9</v>
      </c>
      <c r="CP33">
        <v>17</v>
      </c>
      <c r="CQ33">
        <v>6</v>
      </c>
      <c r="CR33">
        <v>13</v>
      </c>
      <c r="CS33">
        <v>4</v>
      </c>
      <c r="CT33">
        <v>16</v>
      </c>
      <c r="CU33">
        <v>2</v>
      </c>
      <c r="CV33">
        <v>13</v>
      </c>
      <c r="CW33">
        <v>7</v>
      </c>
      <c r="CX33">
        <v>17</v>
      </c>
      <c r="CY33">
        <v>9</v>
      </c>
      <c r="CZ33">
        <v>4</v>
      </c>
      <c r="DA33">
        <v>8</v>
      </c>
      <c r="DC33">
        <f>((4/20)*100)</f>
        <v>20</v>
      </c>
      <c r="DD33">
        <f>((0/20)*100)</f>
        <v>0</v>
      </c>
      <c r="DE33">
        <f>((12/20)*100)</f>
        <v>60</v>
      </c>
      <c r="DF33">
        <f>((4/16)*100)</f>
        <v>25</v>
      </c>
      <c r="DG33">
        <f>((12/16)*100)</f>
        <v>75</v>
      </c>
      <c r="DH33">
        <f>((3/16)*100)</f>
        <v>18.75</v>
      </c>
      <c r="DI33">
        <f>((0/16)*100)</f>
        <v>0</v>
      </c>
      <c r="DJ33">
        <f>((12/16)*100)</f>
        <v>75</v>
      </c>
      <c r="DK33">
        <f>((7/16)*100)</f>
        <v>43.75</v>
      </c>
      <c r="DL33">
        <f>((12/17)*100)</f>
        <v>70.588235294117652</v>
      </c>
      <c r="DM33">
        <f>((0/17)*100)</f>
        <v>0</v>
      </c>
      <c r="DN33">
        <f>((3/17)*100)</f>
        <v>17.647058823529413</v>
      </c>
      <c r="DP33">
        <f>((6/18)*100)</f>
        <v>33.333333333333329</v>
      </c>
      <c r="DQ33">
        <f>((2/18)*100)</f>
        <v>11.111111111111111</v>
      </c>
      <c r="DR33">
        <f>((9/18)*100)</f>
        <v>50</v>
      </c>
      <c r="DS33">
        <f>((6/17)*100)</f>
        <v>35.294117647058826</v>
      </c>
      <c r="DT33">
        <f>((13/17)*100)</f>
        <v>76.470588235294116</v>
      </c>
      <c r="DU33">
        <f>((4/17)*100)</f>
        <v>23.52941176470588</v>
      </c>
      <c r="DV33">
        <f>((2/16)*100)</f>
        <v>12.5</v>
      </c>
      <c r="DW33">
        <f>((13/16)*100)</f>
        <v>81.25</v>
      </c>
      <c r="DX33">
        <f>((7/16)*100)</f>
        <v>43.75</v>
      </c>
      <c r="DY33">
        <f>((9/17)*100)</f>
        <v>52.941176470588239</v>
      </c>
      <c r="DZ33">
        <f>((4/17)*100)</f>
        <v>23.52941176470588</v>
      </c>
      <c r="EA33">
        <f>((8/17)*100)</f>
        <v>47.058823529411761</v>
      </c>
    </row>
    <row r="34" spans="1:131" x14ac:dyDescent="0.25">
      <c r="A34">
        <v>266.84624000000002</v>
      </c>
      <c r="B34">
        <v>7.9337119999999999</v>
      </c>
      <c r="C34">
        <v>259.56010300000003</v>
      </c>
      <c r="D34">
        <v>7.1231439999999999</v>
      </c>
      <c r="E34">
        <v>247.833766</v>
      </c>
      <c r="F34">
        <v>10.856236000000001</v>
      </c>
      <c r="G34">
        <v>258.86850600000002</v>
      </c>
      <c r="H34">
        <v>5.9676289999999996</v>
      </c>
      <c r="Q34">
        <f>(21/200)</f>
        <v>0.105</v>
      </c>
      <c r="R34">
        <f>(22/200)</f>
        <v>0.11</v>
      </c>
      <c r="BF34">
        <f>ABS($B$34-$D$34)</f>
        <v>0.81056799999999996</v>
      </c>
      <c r="BG34">
        <f>ABS($F$34-$H$34)</f>
        <v>4.8886070000000013</v>
      </c>
      <c r="BI34">
        <v>3.248890499999999</v>
      </c>
      <c r="BJ34">
        <v>3.0260160000000003</v>
      </c>
      <c r="BO34">
        <f>SQRT((ABS($A$34-$G$34)^2+(ABS($B$34-$H$34)^2)))</f>
        <v>8.2164300117292406</v>
      </c>
      <c r="BR34">
        <f>DEGREES(ACOS((11.4751299376909^2+19.8132403336987^2-9.16127021509315^2)/(2*11.4751299376909*19.8132403336987)))</f>
        <v>14.460146427049473</v>
      </c>
      <c r="BS34">
        <f>DEGREES(ACOS((7.59607333811688^2+28.0295262844928^2-21.8671167260723^2)/(2*7.59607333811688*28.0295262844928)))</f>
        <v>30.953606997616578</v>
      </c>
      <c r="CP34">
        <v>21</v>
      </c>
      <c r="CQ34">
        <v>5</v>
      </c>
      <c r="CR34">
        <v>18</v>
      </c>
      <c r="CS34">
        <v>4</v>
      </c>
      <c r="CT34">
        <v>22</v>
      </c>
      <c r="CU34">
        <v>2</v>
      </c>
      <c r="CV34">
        <v>18</v>
      </c>
      <c r="CW34">
        <v>8</v>
      </c>
      <c r="DS34">
        <f>((5/21)*100)</f>
        <v>23.809523809523807</v>
      </c>
      <c r="DT34">
        <f>((18/21)*100)</f>
        <v>85.714285714285708</v>
      </c>
      <c r="DU34">
        <f>((4/21)*100)</f>
        <v>19.047619047619047</v>
      </c>
      <c r="DV34">
        <f>((2/22)*100)</f>
        <v>9.0909090909090917</v>
      </c>
      <c r="DW34">
        <f>((18/22)*100)</f>
        <v>81.818181818181827</v>
      </c>
      <c r="DX34">
        <f>((8/22)*100)</f>
        <v>36.363636363636367</v>
      </c>
    </row>
    <row r="35" spans="1:131" x14ac:dyDescent="0.25">
      <c r="A35" t="s">
        <v>22</v>
      </c>
      <c r="B35" t="s">
        <v>22</v>
      </c>
      <c r="C35" t="s">
        <v>22</v>
      </c>
      <c r="D35" t="s">
        <v>22</v>
      </c>
      <c r="E35" t="s">
        <v>22</v>
      </c>
      <c r="F35" t="s">
        <v>22</v>
      </c>
      <c r="G35" t="s">
        <v>22</v>
      </c>
      <c r="H35" t="s">
        <v>22</v>
      </c>
      <c r="BR35">
        <f>DEGREES(ACOS((15.9684309386164^2+21.9753145182346^2-7.59607333811688^2)/(2*15.9684309386164*21.9753145182346)))</f>
        <v>14.257704797533052</v>
      </c>
      <c r="BS35">
        <f>DEGREES(ACOS((4.928276602457^2+30.0048865033734^2-27.3824842809297^2)/(2*4.928276602457*30.0048865033734)))</f>
        <v>53.773071180906804</v>
      </c>
    </row>
    <row r="36" spans="1:131" x14ac:dyDescent="0.25">
      <c r="A36">
        <v>39.134563000000007</v>
      </c>
      <c r="B36">
        <v>6.9792379999999996</v>
      </c>
      <c r="C36">
        <v>51.735389000000005</v>
      </c>
      <c r="D36">
        <v>7.8776039999999998</v>
      </c>
      <c r="E36">
        <v>39.301071000000007</v>
      </c>
      <c r="F36">
        <v>8.8168889999999998</v>
      </c>
      <c r="G36">
        <v>28.739347000000009</v>
      </c>
      <c r="H36">
        <v>5.1172110000000002</v>
      </c>
      <c r="K36">
        <f>(20/200)</f>
        <v>0.1</v>
      </c>
      <c r="L36">
        <f>(17/200)</f>
        <v>8.5000000000000006E-2</v>
      </c>
      <c r="M36">
        <f>(19/200)</f>
        <v>9.5000000000000001E-2</v>
      </c>
      <c r="N36">
        <f>(20/200)</f>
        <v>0.1</v>
      </c>
      <c r="P36">
        <f>(16/200)</f>
        <v>0.08</v>
      </c>
      <c r="Q36">
        <f>(17/200)</f>
        <v>8.5000000000000006E-2</v>
      </c>
      <c r="R36">
        <f>(17/200)</f>
        <v>8.5000000000000006E-2</v>
      </c>
      <c r="S36">
        <f>(17/200)</f>
        <v>8.5000000000000006E-2</v>
      </c>
      <c r="U36">
        <f>0.1+0.08</f>
        <v>0.18</v>
      </c>
      <c r="V36">
        <f>0.085+0.085</f>
        <v>0.17</v>
      </c>
      <c r="W36">
        <f>0.095+0.085</f>
        <v>0.18</v>
      </c>
      <c r="X36">
        <f>0.1+0.085</f>
        <v>0.185</v>
      </c>
      <c r="Z36">
        <f>SQRT((ABS($A$37-$A$36)^2+(ABS($B$37-$B$36)^2)))</f>
        <v>22.698936760796215</v>
      </c>
      <c r="AA36">
        <f>SQRT((ABS($C$37-$C$36)^2+(ABS($D$37-$D$36)^2)))</f>
        <v>21.820385450221544</v>
      </c>
      <c r="AB36">
        <f>SQRT((ABS($E$37-$E$36)^2+(ABS($F$37-$F$36)^2)))</f>
        <v>24.507011406128179</v>
      </c>
      <c r="AC36">
        <f>SQRT((ABS($G$37-$G$36)^2+(ABS($H$37-$H$36)^2)))</f>
        <v>23.611402907958258</v>
      </c>
      <c r="AJ36">
        <f>1/0.18</f>
        <v>5.5555555555555554</v>
      </c>
      <c r="AK36">
        <f>1/0.17</f>
        <v>5.8823529411764701</v>
      </c>
      <c r="AL36">
        <f>1/0.18</f>
        <v>5.5555555555555554</v>
      </c>
      <c r="AM36">
        <f>1/0.185</f>
        <v>5.4054054054054053</v>
      </c>
      <c r="AO36">
        <f t="shared" ref="AO36:AO44" si="12">$Z36/$U36</f>
        <v>126.10520422664564</v>
      </c>
      <c r="AP36">
        <f t="shared" ref="AP36:AP43" si="13">$AA36/$V36</f>
        <v>128.35520853071495</v>
      </c>
      <c r="AQ36">
        <f t="shared" ref="AQ36:AQ43" si="14">$AB36/$W36</f>
        <v>136.15006336737878</v>
      </c>
      <c r="AR36">
        <f t="shared" ref="AR36:AR43" si="15">$AC36/$X36</f>
        <v>127.62920490788248</v>
      </c>
      <c r="AV36">
        <f>((0.1/0.18)*100)</f>
        <v>55.555555555555557</v>
      </c>
      <c r="AW36">
        <f>((0.085/0.17)*100)</f>
        <v>50</v>
      </c>
      <c r="AX36">
        <f>((0.095/0.18)*100)</f>
        <v>52.777777777777779</v>
      </c>
      <c r="AY36">
        <f>((0.1/0.185)*100)</f>
        <v>54.054054054054056</v>
      </c>
      <c r="BA36">
        <f>((0.08/0.18)*100)</f>
        <v>44.44444444444445</v>
      </c>
      <c r="BB36">
        <f>((0.085/0.17)*100)</f>
        <v>50</v>
      </c>
      <c r="BC36">
        <f>((0.085/0.18)*100)</f>
        <v>47.222222222222229</v>
      </c>
      <c r="BD36">
        <f>((0.085/0.185)*100)</f>
        <v>45.945945945945951</v>
      </c>
      <c r="BF36">
        <f>ABS($B$36-$D$36)</f>
        <v>0.89836600000000022</v>
      </c>
      <c r="BG36">
        <f>ABS($F$36-$H$36)</f>
        <v>3.6996779999999996</v>
      </c>
      <c r="BL36">
        <f>SQRT((ABS($A$36-$E$36)^2+(ABS($B$36-$F$36)^2)))</f>
        <v>1.8451791544088614</v>
      </c>
      <c r="BM36">
        <f>SQRT((ABS($C$36-$G$37)^2+(ABS($D$36-$H$37)^2)))</f>
        <v>1.5804553424646315</v>
      </c>
      <c r="BO36">
        <f>SQRT((ABS($A$36-$G$37)^2+(ABS($B$36-$H$37)^2)))</f>
        <v>13.193304127120275</v>
      </c>
      <c r="BP36">
        <f>SQRT((ABS($C$36-$E$37)^2+(ABS($D$36-$F$37)^2)))</f>
        <v>12.1474379189243</v>
      </c>
      <c r="BR36">
        <f>DEGREES(ACOS((21.8671167260723^2+24.1912283910891^2-4.928276602457^2)/(2*21.8671167260723*24.1912283910891)))</f>
        <v>10.842286080327433</v>
      </c>
      <c r="BS36">
        <f>DEGREES(ACOS((4.26087872481018^2+20.4315283732751^2-19.2968064589445^2)/(2*4.26087872481018*20.4315283732751)))</f>
        <v>68.703846573336023</v>
      </c>
      <c r="BU36">
        <v>20</v>
      </c>
      <c r="BV36">
        <v>3</v>
      </c>
      <c r="BW36">
        <v>3</v>
      </c>
      <c r="BX36">
        <v>20</v>
      </c>
      <c r="BY36">
        <v>17</v>
      </c>
      <c r="BZ36">
        <v>4</v>
      </c>
      <c r="CA36">
        <v>16</v>
      </c>
      <c r="CB36">
        <v>2</v>
      </c>
      <c r="CC36">
        <v>19</v>
      </c>
      <c r="CD36">
        <v>6</v>
      </c>
      <c r="CE36">
        <v>16</v>
      </c>
      <c r="CF36">
        <v>4</v>
      </c>
      <c r="CG36">
        <v>20</v>
      </c>
      <c r="CH36">
        <v>20</v>
      </c>
      <c r="CI36">
        <v>3</v>
      </c>
      <c r="CJ36">
        <v>3</v>
      </c>
      <c r="CL36">
        <v>16</v>
      </c>
      <c r="CM36">
        <v>0</v>
      </c>
      <c r="CN36">
        <v>0</v>
      </c>
      <c r="CO36">
        <v>16</v>
      </c>
      <c r="CP36">
        <v>17</v>
      </c>
      <c r="CQ36">
        <v>0</v>
      </c>
      <c r="CR36">
        <v>14</v>
      </c>
      <c r="CS36">
        <v>0</v>
      </c>
      <c r="CT36">
        <v>17</v>
      </c>
      <c r="CU36">
        <v>0</v>
      </c>
      <c r="CV36">
        <v>14</v>
      </c>
      <c r="CW36">
        <v>0</v>
      </c>
      <c r="CX36">
        <v>17</v>
      </c>
      <c r="CY36">
        <v>16</v>
      </c>
      <c r="CZ36">
        <v>0</v>
      </c>
      <c r="DA36">
        <v>0</v>
      </c>
      <c r="DC36">
        <f>((3/20)*100)</f>
        <v>15</v>
      </c>
      <c r="DD36">
        <f>((3/20)*100)</f>
        <v>15</v>
      </c>
      <c r="DE36">
        <f>((20/20)*100)</f>
        <v>100</v>
      </c>
      <c r="DF36">
        <f>((4/17)*100)</f>
        <v>23.52941176470588</v>
      </c>
      <c r="DG36">
        <f>((16/17)*100)</f>
        <v>94.117647058823522</v>
      </c>
      <c r="DH36">
        <f>((2/17)*100)</f>
        <v>11.76470588235294</v>
      </c>
      <c r="DI36">
        <f>((6/19)*100)</f>
        <v>31.578947368421051</v>
      </c>
      <c r="DJ36">
        <f>((16/19)*100)</f>
        <v>84.210526315789465</v>
      </c>
      <c r="DK36">
        <f>((4/19)*100)</f>
        <v>21.052631578947366</v>
      </c>
      <c r="DL36">
        <f>((20/20)*100)</f>
        <v>100</v>
      </c>
      <c r="DM36">
        <f>((3/20)*100)</f>
        <v>15</v>
      </c>
      <c r="DN36">
        <f>((3/20)*100)</f>
        <v>15</v>
      </c>
      <c r="DP36">
        <f>((0/16)*100)</f>
        <v>0</v>
      </c>
      <c r="DQ36">
        <f>((0/16)*100)</f>
        <v>0</v>
      </c>
      <c r="DR36">
        <f>((16/16)*100)</f>
        <v>100</v>
      </c>
      <c r="DS36">
        <f>((0/17)*100)</f>
        <v>0</v>
      </c>
      <c r="DT36">
        <f>((14/17)*100)</f>
        <v>82.35294117647058</v>
      </c>
      <c r="DU36">
        <f>((0/17)*100)</f>
        <v>0</v>
      </c>
      <c r="DV36">
        <f>((0/17)*100)</f>
        <v>0</v>
      </c>
      <c r="DW36">
        <f>((14/17)*100)</f>
        <v>82.35294117647058</v>
      </c>
      <c r="DX36">
        <f>((0/17)*100)</f>
        <v>0</v>
      </c>
      <c r="DY36">
        <f>((16/17)*100)</f>
        <v>94.117647058823522</v>
      </c>
      <c r="DZ36">
        <f>((0/17)*100)</f>
        <v>0</v>
      </c>
      <c r="EA36">
        <f>((0/17)*100)</f>
        <v>0</v>
      </c>
    </row>
    <row r="37" spans="1:131" x14ac:dyDescent="0.25">
      <c r="A37">
        <v>61.750728000000002</v>
      </c>
      <c r="B37">
        <v>8.9159389999999998</v>
      </c>
      <c r="C37">
        <v>73.555765000000008</v>
      </c>
      <c r="D37">
        <v>7.8572959999999998</v>
      </c>
      <c r="E37">
        <v>63.804107000000002</v>
      </c>
      <c r="F37">
        <v>9.2582900000000006</v>
      </c>
      <c r="G37">
        <v>52.315471000000002</v>
      </c>
      <c r="H37">
        <v>6.4074530000000003</v>
      </c>
      <c r="K37">
        <f>(18/200)</f>
        <v>0.09</v>
      </c>
      <c r="L37">
        <f>(19/200)</f>
        <v>9.5000000000000001E-2</v>
      </c>
      <c r="M37">
        <f>(16/200)</f>
        <v>0.08</v>
      </c>
      <c r="N37">
        <f>(18/200)</f>
        <v>0.09</v>
      </c>
      <c r="P37">
        <f>(13/200)</f>
        <v>6.5000000000000002E-2</v>
      </c>
      <c r="Q37">
        <f>(13/200)</f>
        <v>6.5000000000000002E-2</v>
      </c>
      <c r="R37">
        <f>(14/200)</f>
        <v>7.0000000000000007E-2</v>
      </c>
      <c r="S37">
        <f>(15/200)</f>
        <v>7.4999999999999997E-2</v>
      </c>
      <c r="U37">
        <f>0.09+0.065</f>
        <v>0.155</v>
      </c>
      <c r="V37">
        <f>0.095+0.065</f>
        <v>0.16</v>
      </c>
      <c r="W37">
        <f>0.08+0.07</f>
        <v>0.15000000000000002</v>
      </c>
      <c r="X37">
        <f>0.09+0.075</f>
        <v>0.16499999999999998</v>
      </c>
      <c r="Z37">
        <f>SQRT((ABS($A$38-$A$37)^2+(ABS($B$38-$B$37)^2)))</f>
        <v>20.046013673433887</v>
      </c>
      <c r="AA37">
        <f>SQRT((ABS($C$38-$C$37)^2+(ABS($D$38-$D$37)^2)))</f>
        <v>21.619013852649079</v>
      </c>
      <c r="AB37">
        <f>SQRT((ABS($E$38-$E$37)^2+(ABS($F$38-$F$37)^2)))</f>
        <v>19.813240333698712</v>
      </c>
      <c r="AC37">
        <f>SQRT((ABS($G$38-$G$37)^2+(ABS($H$38-$H$37)^2)))</f>
        <v>22.662732118426433</v>
      </c>
      <c r="AJ37">
        <f>1/0.155</f>
        <v>6.4516129032258069</v>
      </c>
      <c r="AK37">
        <f>1/0.16</f>
        <v>6.25</v>
      </c>
      <c r="AL37">
        <f>1/0.15</f>
        <v>6.666666666666667</v>
      </c>
      <c r="AM37">
        <f>1/0.165</f>
        <v>6.0606060606060606</v>
      </c>
      <c r="AO37">
        <f t="shared" si="12"/>
        <v>129.32912047376701</v>
      </c>
      <c r="AP37">
        <f t="shared" si="13"/>
        <v>135.11883657905673</v>
      </c>
      <c r="AQ37">
        <f t="shared" si="14"/>
        <v>132.08826889132473</v>
      </c>
      <c r="AR37">
        <f t="shared" si="15"/>
        <v>137.34989162682689</v>
      </c>
      <c r="AV37">
        <f>((0.09/0.155)*100)</f>
        <v>58.064516129032249</v>
      </c>
      <c r="AW37">
        <f>((0.095/0.16)*100)</f>
        <v>59.375</v>
      </c>
      <c r="AX37">
        <f>((0.08/0.15)*100)</f>
        <v>53.333333333333336</v>
      </c>
      <c r="AY37">
        <f>((0.09/0.165)*100)</f>
        <v>54.54545454545454</v>
      </c>
      <c r="BA37">
        <f>((0.065/0.155)*100)</f>
        <v>41.935483870967744</v>
      </c>
      <c r="BB37">
        <f>((0.065/0.16)*100)</f>
        <v>40.625</v>
      </c>
      <c r="BC37">
        <f>((0.07/0.15)*100)</f>
        <v>46.666666666666671</v>
      </c>
      <c r="BD37">
        <f>((0.075/0.165)*100)</f>
        <v>45.454545454545453</v>
      </c>
      <c r="BF37">
        <f>ABS($B$37-$D$37)</f>
        <v>1.058643</v>
      </c>
      <c r="BG37">
        <f>ABS($F$37-$H$37)</f>
        <v>2.8508370000000003</v>
      </c>
      <c r="BL37">
        <f>SQRT((ABS($A$37-$E$37)^2+(ABS($B$37-$F$37)^2)))</f>
        <v>2.0817227300584484</v>
      </c>
      <c r="BM37">
        <f>SQRT((ABS($C$37-$G$38)^2+(ABS($D$37-$H$38)^2)))</f>
        <v>1.8700195555325028</v>
      </c>
      <c r="BO37">
        <f>SQRT((ABS($A$37-$G$37)^2+(ABS($B$37-$H$37)^2)))</f>
        <v>9.7630208782038874</v>
      </c>
      <c r="BP37">
        <f>SQRT((ABS($C$37-$E$38)^2+(ABS($D$37-$F$38)^2)))</f>
        <v>10.224263377621153</v>
      </c>
      <c r="BR37">
        <f>DEGREES(ACOS((27.3824842809297^2+29.0390569700729^2-4.26087872481018^2)/(2*27.3824842809297*29.0390569700729)))</f>
        <v>7.9828808166454417</v>
      </c>
      <c r="BS37">
        <f>DEGREES(ACOS((5.14210159698708^2+23.6924321944981^2-21.1426054943949^2)/(2*5.14210159698708*23.6924321944981)))</f>
        <v>54.710580603696421</v>
      </c>
      <c r="BU37">
        <v>18</v>
      </c>
      <c r="BV37">
        <v>5</v>
      </c>
      <c r="BW37">
        <v>4</v>
      </c>
      <c r="BX37">
        <v>16</v>
      </c>
      <c r="BY37">
        <v>19</v>
      </c>
      <c r="BZ37">
        <v>7</v>
      </c>
      <c r="CA37">
        <v>16</v>
      </c>
      <c r="CB37">
        <v>5</v>
      </c>
      <c r="CC37">
        <v>16</v>
      </c>
      <c r="CD37">
        <v>4</v>
      </c>
      <c r="CE37">
        <v>16</v>
      </c>
      <c r="CF37">
        <v>3</v>
      </c>
      <c r="CG37">
        <v>18</v>
      </c>
      <c r="CH37">
        <v>16</v>
      </c>
      <c r="CI37">
        <v>5</v>
      </c>
      <c r="CJ37">
        <v>4</v>
      </c>
      <c r="CL37">
        <v>13</v>
      </c>
      <c r="CM37">
        <v>0</v>
      </c>
      <c r="CN37">
        <v>0</v>
      </c>
      <c r="CO37">
        <v>13</v>
      </c>
      <c r="CP37">
        <v>13</v>
      </c>
      <c r="CQ37">
        <v>0</v>
      </c>
      <c r="CR37">
        <v>13</v>
      </c>
      <c r="CS37">
        <v>0</v>
      </c>
      <c r="CT37">
        <v>14</v>
      </c>
      <c r="CU37">
        <v>0</v>
      </c>
      <c r="CV37">
        <v>13</v>
      </c>
      <c r="CW37">
        <v>0</v>
      </c>
      <c r="CX37">
        <v>15</v>
      </c>
      <c r="CY37">
        <v>13</v>
      </c>
      <c r="CZ37">
        <v>0</v>
      </c>
      <c r="DA37">
        <v>0</v>
      </c>
      <c r="DC37">
        <f>((5/18)*100)</f>
        <v>27.777777777777779</v>
      </c>
      <c r="DD37">
        <f>((4/18)*100)</f>
        <v>22.222222222222221</v>
      </c>
      <c r="DE37">
        <f>((16/18)*100)</f>
        <v>88.888888888888886</v>
      </c>
      <c r="DF37">
        <f>((7/19)*100)</f>
        <v>36.84210526315789</v>
      </c>
      <c r="DG37">
        <f>((16/19)*100)</f>
        <v>84.210526315789465</v>
      </c>
      <c r="DH37">
        <f>((5/19)*100)</f>
        <v>26.315789473684209</v>
      </c>
      <c r="DI37">
        <f>((4/16)*100)</f>
        <v>25</v>
      </c>
      <c r="DJ37">
        <f>((16/16)*100)</f>
        <v>100</v>
      </c>
      <c r="DK37">
        <f>((3/16)*100)</f>
        <v>18.75</v>
      </c>
      <c r="DL37">
        <f>((16/18)*100)</f>
        <v>88.888888888888886</v>
      </c>
      <c r="DM37">
        <f>((5/18)*100)</f>
        <v>27.777777777777779</v>
      </c>
      <c r="DN37">
        <f>((4/18)*100)</f>
        <v>22.222222222222221</v>
      </c>
      <c r="DP37">
        <f>((0/13)*100)</f>
        <v>0</v>
      </c>
      <c r="DQ37">
        <f>((0/13)*100)</f>
        <v>0</v>
      </c>
      <c r="DR37">
        <f>((13/13)*100)</f>
        <v>100</v>
      </c>
      <c r="DS37">
        <f>((0/13)*100)</f>
        <v>0</v>
      </c>
      <c r="DT37">
        <f>((13/13)*100)</f>
        <v>100</v>
      </c>
      <c r="DU37">
        <f>((0/13)*100)</f>
        <v>0</v>
      </c>
      <c r="DV37">
        <f>((0/14)*100)</f>
        <v>0</v>
      </c>
      <c r="DW37">
        <f>((13/14)*100)</f>
        <v>92.857142857142861</v>
      </c>
      <c r="DX37">
        <f>((0/14)*100)</f>
        <v>0</v>
      </c>
      <c r="DY37">
        <f>((13/15)*100)</f>
        <v>86.666666666666671</v>
      </c>
      <c r="DZ37">
        <f>((0/15)*100)</f>
        <v>0</v>
      </c>
      <c r="EA37">
        <f>((0/15)*100)</f>
        <v>0</v>
      </c>
    </row>
    <row r="38" spans="1:131" x14ac:dyDescent="0.25">
      <c r="A38">
        <v>81.796735000000012</v>
      </c>
      <c r="B38">
        <v>8.9322959999999991</v>
      </c>
      <c r="C38">
        <v>95.174593000000002</v>
      </c>
      <c r="D38">
        <v>7.7676530000000001</v>
      </c>
      <c r="E38">
        <v>83.612398000000013</v>
      </c>
      <c r="F38">
        <v>9.7011219999999998</v>
      </c>
      <c r="G38">
        <v>74.976990000000001</v>
      </c>
      <c r="H38">
        <v>6.6419389999999998</v>
      </c>
      <c r="K38">
        <f>(19/200)</f>
        <v>9.5000000000000001E-2</v>
      </c>
      <c r="L38">
        <f>(17/200)</f>
        <v>8.5000000000000006E-2</v>
      </c>
      <c r="M38">
        <f>(14/200)</f>
        <v>7.0000000000000007E-2</v>
      </c>
      <c r="N38">
        <f>(19/200)</f>
        <v>9.5000000000000001E-2</v>
      </c>
      <c r="P38">
        <f>(12/200)</f>
        <v>0.06</v>
      </c>
      <c r="Q38">
        <f>(13/200)</f>
        <v>6.5000000000000002E-2</v>
      </c>
      <c r="R38">
        <f>(13/200)</f>
        <v>6.5000000000000002E-2</v>
      </c>
      <c r="S38">
        <f>(14/200)</f>
        <v>7.0000000000000007E-2</v>
      </c>
      <c r="U38">
        <f>0.095+0.06</f>
        <v>0.155</v>
      </c>
      <c r="V38">
        <f>0.085+0.065</f>
        <v>0.15000000000000002</v>
      </c>
      <c r="W38">
        <f>0.07+0.065</f>
        <v>0.13500000000000001</v>
      </c>
      <c r="X38">
        <f>0.095+0.07</f>
        <v>0.16500000000000001</v>
      </c>
      <c r="Z38">
        <f>SQRT((ABS($A$39-$A$38)^2+(ABS($B$39-$B$38)^2)))</f>
        <v>23.491139817844545</v>
      </c>
      <c r="AA38">
        <f>SQRT((ABS($C$39-$C$38)^2+(ABS($D$39-$D$38)^2)))</f>
        <v>26.033111370870838</v>
      </c>
      <c r="AB38">
        <f>SQRT((ABS($E$39-$E$38)^2+(ABS($F$39-$F$38)^2)))</f>
        <v>21.975314518234594</v>
      </c>
      <c r="AC38">
        <f>SQRT((ABS($G$39-$G$38)^2+(ABS($H$39-$H$38)^2)))</f>
        <v>24.120004415498713</v>
      </c>
      <c r="AJ38">
        <f>1/0.155</f>
        <v>6.4516129032258069</v>
      </c>
      <c r="AK38">
        <f>1/0.15</f>
        <v>6.666666666666667</v>
      </c>
      <c r="AL38">
        <f>1/0.135</f>
        <v>7.4074074074074066</v>
      </c>
      <c r="AM38">
        <f>1/0.165</f>
        <v>6.0606060606060606</v>
      </c>
      <c r="AO38">
        <f t="shared" si="12"/>
        <v>151.55574076028739</v>
      </c>
      <c r="AP38">
        <f t="shared" si="13"/>
        <v>173.55407580580555</v>
      </c>
      <c r="AQ38">
        <f t="shared" si="14"/>
        <v>162.78010754247848</v>
      </c>
      <c r="AR38">
        <f t="shared" si="15"/>
        <v>146.18184494241643</v>
      </c>
      <c r="AV38">
        <f>((0.095/0.155)*100)</f>
        <v>61.29032258064516</v>
      </c>
      <c r="AW38">
        <f>((0.085/0.15)*100)</f>
        <v>56.666666666666679</v>
      </c>
      <c r="AX38">
        <f>((0.07/0.135)*100)</f>
        <v>51.851851851851848</v>
      </c>
      <c r="AY38">
        <f>((0.095/0.165)*100)</f>
        <v>57.575757575757571</v>
      </c>
      <c r="BA38">
        <f>((0.06/0.155)*100)</f>
        <v>38.70967741935484</v>
      </c>
      <c r="BB38">
        <f>((0.065/0.15)*100)</f>
        <v>43.333333333333336</v>
      </c>
      <c r="BC38">
        <f>((0.065/0.135)*100)</f>
        <v>48.148148148148145</v>
      </c>
      <c r="BD38">
        <f>((0.07/0.165)*100)</f>
        <v>42.424242424242422</v>
      </c>
      <c r="BF38">
        <f>ABS($B$38-$D$38)</f>
        <v>1.164642999999999</v>
      </c>
      <c r="BG38">
        <f>ABS($F$38-$H$38)</f>
        <v>3.059183</v>
      </c>
      <c r="BL38">
        <f>SQRT((ABS($A$38-$E$38)^2+(ABS($B$38-$F$38)^2)))</f>
        <v>1.9717316115143571</v>
      </c>
      <c r="BM38">
        <f>SQRT((ABS($C$38-$G$39)^2+(ABS($D$38-$H$39)^2)))</f>
        <v>4.4036631825715356</v>
      </c>
      <c r="BO38">
        <f>SQRT((ABS($A$38-$G$38)^2+(ABS($B$38-$H$38)^2)))</f>
        <v>7.1940709652097645</v>
      </c>
      <c r="BP38">
        <f>SQRT((ABS($C$38-$E$39)^2+(ABS($D$38-$F$39)^2)))</f>
        <v>10.581899913519608</v>
      </c>
      <c r="BR38">
        <f>DEGREES(ACOS((19.2968064589445^2+21.9047285078877^2-5.14210159698708^2)/(2*19.2968064589445*21.9047285078877)))</f>
        <v>12.374440688710523</v>
      </c>
      <c r="BS38">
        <f>DEGREES(ACOS((5.63771958741281^2+20.094783823078^2-16.5282029668212^2)/(2*5.63771958741281*20.094783823078)))</f>
        <v>44.21200346948379</v>
      </c>
      <c r="BU38">
        <v>19</v>
      </c>
      <c r="BV38">
        <v>6</v>
      </c>
      <c r="BW38">
        <v>6</v>
      </c>
      <c r="BX38">
        <v>15</v>
      </c>
      <c r="BY38">
        <v>17</v>
      </c>
      <c r="BZ38">
        <v>6</v>
      </c>
      <c r="CA38">
        <v>11</v>
      </c>
      <c r="CB38">
        <v>4</v>
      </c>
      <c r="CC38">
        <v>14</v>
      </c>
      <c r="CD38">
        <v>3</v>
      </c>
      <c r="CE38">
        <v>11</v>
      </c>
      <c r="CF38">
        <v>7</v>
      </c>
      <c r="CG38">
        <v>19</v>
      </c>
      <c r="CH38">
        <v>15</v>
      </c>
      <c r="CI38">
        <v>6</v>
      </c>
      <c r="CJ38">
        <v>7</v>
      </c>
      <c r="CL38">
        <v>12</v>
      </c>
      <c r="CM38">
        <v>0</v>
      </c>
      <c r="CN38">
        <v>0</v>
      </c>
      <c r="CO38">
        <v>10</v>
      </c>
      <c r="CP38">
        <v>13</v>
      </c>
      <c r="CQ38">
        <v>0</v>
      </c>
      <c r="CR38">
        <v>10</v>
      </c>
      <c r="CS38">
        <v>0</v>
      </c>
      <c r="CT38">
        <v>13</v>
      </c>
      <c r="CU38">
        <v>0</v>
      </c>
      <c r="CV38">
        <v>10</v>
      </c>
      <c r="CW38">
        <v>1</v>
      </c>
      <c r="CX38">
        <v>14</v>
      </c>
      <c r="CY38">
        <v>10</v>
      </c>
      <c r="CZ38">
        <v>0</v>
      </c>
      <c r="DA38">
        <v>1</v>
      </c>
      <c r="DC38">
        <f>((6/19)*100)</f>
        <v>31.578947368421051</v>
      </c>
      <c r="DD38">
        <f>((6/19)*100)</f>
        <v>31.578947368421051</v>
      </c>
      <c r="DE38">
        <f>((15/19)*100)</f>
        <v>78.94736842105263</v>
      </c>
      <c r="DF38">
        <f>((6/17)*100)</f>
        <v>35.294117647058826</v>
      </c>
      <c r="DG38">
        <f>((11/17)*100)</f>
        <v>64.705882352941174</v>
      </c>
      <c r="DH38">
        <f>((4/17)*100)</f>
        <v>23.52941176470588</v>
      </c>
      <c r="DI38">
        <f>((3/14)*100)</f>
        <v>21.428571428571427</v>
      </c>
      <c r="DJ38">
        <f>((11/14)*100)</f>
        <v>78.571428571428569</v>
      </c>
      <c r="DK38">
        <f>((7/14)*100)</f>
        <v>50</v>
      </c>
      <c r="DL38">
        <f>((15/19)*100)</f>
        <v>78.94736842105263</v>
      </c>
      <c r="DM38">
        <f>((6/19)*100)</f>
        <v>31.578947368421051</v>
      </c>
      <c r="DN38">
        <f>((7/19)*100)</f>
        <v>36.84210526315789</v>
      </c>
      <c r="DP38">
        <f>((0/12)*100)</f>
        <v>0</v>
      </c>
      <c r="DQ38">
        <f>((0/12)*100)</f>
        <v>0</v>
      </c>
      <c r="DR38">
        <f>((10/12)*100)</f>
        <v>83.333333333333343</v>
      </c>
      <c r="DS38">
        <f>((0/13)*100)</f>
        <v>0</v>
      </c>
      <c r="DT38">
        <f>((10/13)*100)</f>
        <v>76.923076923076934</v>
      </c>
      <c r="DU38">
        <f>((0/13)*100)</f>
        <v>0</v>
      </c>
      <c r="DV38">
        <f>((0/13)*100)</f>
        <v>0</v>
      </c>
      <c r="DW38">
        <f>((10/13)*100)</f>
        <v>76.923076923076934</v>
      </c>
      <c r="DX38">
        <f>((1/13)*100)</f>
        <v>7.6923076923076925</v>
      </c>
      <c r="DY38">
        <f>((10/14)*100)</f>
        <v>71.428571428571431</v>
      </c>
      <c r="DZ38">
        <f>((0/14)*100)</f>
        <v>0</v>
      </c>
      <c r="EA38">
        <f>((1/14)*100)</f>
        <v>7.1428571428571423</v>
      </c>
    </row>
    <row r="39" spans="1:131" x14ac:dyDescent="0.25">
      <c r="A39">
        <v>105.283726</v>
      </c>
      <c r="B39">
        <v>9.3737750000000002</v>
      </c>
      <c r="C39">
        <v>121.20423500000001</v>
      </c>
      <c r="D39">
        <v>7.3426530000000003</v>
      </c>
      <c r="E39">
        <v>105.58765400000001</v>
      </c>
      <c r="F39">
        <v>9.6504080000000005</v>
      </c>
      <c r="G39">
        <v>99.07984900000001</v>
      </c>
      <c r="H39">
        <v>5.732653</v>
      </c>
      <c r="K39">
        <f>(16/200)</f>
        <v>0.08</v>
      </c>
      <c r="L39">
        <f>(16/200)</f>
        <v>0.08</v>
      </c>
      <c r="M39">
        <f>(15/200)</f>
        <v>7.4999999999999997E-2</v>
      </c>
      <c r="N39">
        <f>(17/200)</f>
        <v>8.5000000000000006E-2</v>
      </c>
      <c r="P39">
        <f>(11/200)</f>
        <v>5.5E-2</v>
      </c>
      <c r="Q39">
        <f>(12/200)</f>
        <v>0.06</v>
      </c>
      <c r="R39">
        <f>(11/200)</f>
        <v>5.5E-2</v>
      </c>
      <c r="S39">
        <f>(13/200)</f>
        <v>6.5000000000000002E-2</v>
      </c>
      <c r="U39">
        <f>0.08+0.055</f>
        <v>0.13500000000000001</v>
      </c>
      <c r="V39">
        <f>0.08+0.06</f>
        <v>0.14000000000000001</v>
      </c>
      <c r="W39">
        <f>0.075+0.055</f>
        <v>0.13</v>
      </c>
      <c r="X39">
        <f>0.085+0.065</f>
        <v>0.15000000000000002</v>
      </c>
      <c r="Z39">
        <f>SQRT((ABS($A$40-$A$39)^2+(ABS($B$40-$B$39)^2)))</f>
        <v>23.950436864244786</v>
      </c>
      <c r="AA39">
        <f>SQRT((ABS($C$40-$C$39)^2+(ABS($D$40-$D$39)^2)))</f>
        <v>31.435862793656305</v>
      </c>
      <c r="AB39">
        <f>SQRT((ABS($E$40-$E$39)^2+(ABS($F$40-$F$39)^2)))</f>
        <v>24.191228391089069</v>
      </c>
      <c r="AC39">
        <f>SQRT((ABS($G$40-$G$39)^2+(ABS($H$40-$H$39)^2)))</f>
        <v>28.029526284492803</v>
      </c>
      <c r="AJ39">
        <f>1/0.135</f>
        <v>7.4074074074074066</v>
      </c>
      <c r="AK39">
        <f>1/0.14</f>
        <v>7.1428571428571423</v>
      </c>
      <c r="AL39">
        <f>1/0.13</f>
        <v>7.6923076923076916</v>
      </c>
      <c r="AM39">
        <f>1/0.15</f>
        <v>6.666666666666667</v>
      </c>
      <c r="AO39">
        <f t="shared" si="12"/>
        <v>177.41064343885026</v>
      </c>
      <c r="AP39">
        <f t="shared" si="13"/>
        <v>224.54187709754501</v>
      </c>
      <c r="AQ39">
        <f t="shared" si="14"/>
        <v>186.08637223914667</v>
      </c>
      <c r="AR39">
        <f t="shared" si="15"/>
        <v>186.86350856328534</v>
      </c>
      <c r="AV39">
        <f>((0.08/0.135)*100)</f>
        <v>59.259259259259252</v>
      </c>
      <c r="AW39">
        <f>((0.08/0.14)*100)</f>
        <v>57.142857142857139</v>
      </c>
      <c r="AX39">
        <f>((0.075/0.13)*100)</f>
        <v>57.692307692307686</v>
      </c>
      <c r="AY39">
        <f>((0.085/0.15)*100)</f>
        <v>56.666666666666679</v>
      </c>
      <c r="BA39">
        <f>((0.055/0.135)*100)</f>
        <v>40.74074074074074</v>
      </c>
      <c r="BB39">
        <f>((0.06/0.14)*100)</f>
        <v>42.857142857142847</v>
      </c>
      <c r="BC39">
        <f>((0.055/0.13)*100)</f>
        <v>42.307692307692307</v>
      </c>
      <c r="BD39">
        <f>((0.065/0.15)*100)</f>
        <v>43.333333333333336</v>
      </c>
      <c r="BF39">
        <f>ABS($B$39-$D$39)</f>
        <v>2.0311219999999999</v>
      </c>
      <c r="BG39">
        <f>ABS($F$39-$H$39)</f>
        <v>3.9177550000000005</v>
      </c>
      <c r="BL39">
        <f>SQRT((ABS($A$39-$E$39)^2+(ABS($B$39-$F$39)^2)))</f>
        <v>0.41097207432258492</v>
      </c>
      <c r="BM39">
        <f>SQRT((ABS($C$39-$G$40)^2+(ABS($D$39-$H$40)^2)))</f>
        <v>6.1086252857196106</v>
      </c>
      <c r="BO39">
        <f>SQRT((ABS($A$39-$G$39)^2+(ABS($B$39-$H$39)^2)))</f>
        <v>7.1934594771926603</v>
      </c>
      <c r="BP39">
        <f>SQRT((ABS($C$39-$E$40)^2+(ABS($D$39-$F$40)^2)))</f>
        <v>8.9529023200276221</v>
      </c>
      <c r="BR39">
        <f>DEGREES(ACOS((21.1426054943949^2+24.3257801689944^2-5.63771958741281^2)/(2*21.1426054943949*24.3257801689944)))</f>
        <v>11.776507963932117</v>
      </c>
      <c r="BU39">
        <v>16</v>
      </c>
      <c r="BV39">
        <v>6</v>
      </c>
      <c r="BW39">
        <v>5</v>
      </c>
      <c r="BX39">
        <v>10</v>
      </c>
      <c r="BY39">
        <v>16</v>
      </c>
      <c r="BZ39">
        <v>8</v>
      </c>
      <c r="CA39">
        <v>8</v>
      </c>
      <c r="CB39">
        <v>5</v>
      </c>
      <c r="CC39">
        <v>15</v>
      </c>
      <c r="CD39">
        <v>5</v>
      </c>
      <c r="CE39">
        <v>8</v>
      </c>
      <c r="CF39">
        <v>12</v>
      </c>
      <c r="CG39">
        <v>17</v>
      </c>
      <c r="CH39">
        <v>10</v>
      </c>
      <c r="CI39">
        <v>5</v>
      </c>
      <c r="CJ39">
        <v>12</v>
      </c>
      <c r="CL39">
        <v>11</v>
      </c>
      <c r="CM39">
        <v>0</v>
      </c>
      <c r="CN39">
        <v>0</v>
      </c>
      <c r="CO39">
        <v>7</v>
      </c>
      <c r="CP39">
        <v>12</v>
      </c>
      <c r="CQ39">
        <v>2</v>
      </c>
      <c r="CR39">
        <v>5</v>
      </c>
      <c r="CS39">
        <v>0</v>
      </c>
      <c r="CT39">
        <v>11</v>
      </c>
      <c r="CU39">
        <v>0</v>
      </c>
      <c r="CV39">
        <v>5</v>
      </c>
      <c r="CW39">
        <v>6</v>
      </c>
      <c r="CX39">
        <v>13</v>
      </c>
      <c r="CY39">
        <v>7</v>
      </c>
      <c r="CZ39">
        <v>0</v>
      </c>
      <c r="DA39">
        <v>6</v>
      </c>
      <c r="DC39">
        <f>((6/16)*100)</f>
        <v>37.5</v>
      </c>
      <c r="DD39">
        <f>((5/16)*100)</f>
        <v>31.25</v>
      </c>
      <c r="DE39">
        <f>((10/16)*100)</f>
        <v>62.5</v>
      </c>
      <c r="DF39">
        <f>((8/16)*100)</f>
        <v>50</v>
      </c>
      <c r="DG39">
        <f>((8/16)*100)</f>
        <v>50</v>
      </c>
      <c r="DH39">
        <f>((5/16)*100)</f>
        <v>31.25</v>
      </c>
      <c r="DI39">
        <f>((5/15)*100)</f>
        <v>33.333333333333329</v>
      </c>
      <c r="DJ39">
        <f>((8/15)*100)</f>
        <v>53.333333333333336</v>
      </c>
      <c r="DK39">
        <f>((12/15)*100)</f>
        <v>80</v>
      </c>
      <c r="DL39">
        <f>((10/17)*100)</f>
        <v>58.82352941176471</v>
      </c>
      <c r="DM39">
        <f>((5/17)*100)</f>
        <v>29.411764705882355</v>
      </c>
      <c r="DN39">
        <f>((12/17)*100)</f>
        <v>70.588235294117652</v>
      </c>
      <c r="DP39">
        <f>((0/11)*100)</f>
        <v>0</v>
      </c>
      <c r="DQ39">
        <f>((0/11)*100)</f>
        <v>0</v>
      </c>
      <c r="DR39">
        <f>((7/11)*100)</f>
        <v>63.636363636363633</v>
      </c>
      <c r="DS39">
        <f>((2/12)*100)</f>
        <v>16.666666666666664</v>
      </c>
      <c r="DT39">
        <f>((5/12)*100)</f>
        <v>41.666666666666671</v>
      </c>
      <c r="DU39">
        <f>((0/12)*100)</f>
        <v>0</v>
      </c>
      <c r="DV39">
        <f>((0/11)*100)</f>
        <v>0</v>
      </c>
      <c r="DW39">
        <f>((5/11)*100)</f>
        <v>45.454545454545453</v>
      </c>
      <c r="DX39">
        <f>((6/11)*100)</f>
        <v>54.54545454545454</v>
      </c>
      <c r="DY39">
        <f>((7/13)*100)</f>
        <v>53.846153846153847</v>
      </c>
      <c r="DZ39">
        <f>((0/13)*100)</f>
        <v>0</v>
      </c>
      <c r="EA39">
        <f>((6/13)*100)</f>
        <v>46.153846153846153</v>
      </c>
    </row>
    <row r="40" spans="1:131" x14ac:dyDescent="0.25">
      <c r="A40">
        <v>129.22352599999999</v>
      </c>
      <c r="B40">
        <v>8.6600509999999993</v>
      </c>
      <c r="C40">
        <v>152.59463600000001</v>
      </c>
      <c r="D40">
        <v>9.0326810000000002</v>
      </c>
      <c r="E40">
        <v>129.77735100000001</v>
      </c>
      <c r="F40">
        <v>9.9226030000000005</v>
      </c>
      <c r="G40">
        <v>127.10933700000001</v>
      </c>
      <c r="H40">
        <v>5.7789799999999998</v>
      </c>
      <c r="K40">
        <f>(17/200)</f>
        <v>8.5000000000000006E-2</v>
      </c>
      <c r="L40">
        <f>(15/200)</f>
        <v>7.4999999999999997E-2</v>
      </c>
      <c r="M40">
        <f>(14/200)</f>
        <v>7.0000000000000007E-2</v>
      </c>
      <c r="N40">
        <f>(16/200)</f>
        <v>0.08</v>
      </c>
      <c r="P40">
        <f>(10/200)</f>
        <v>0.05</v>
      </c>
      <c r="Q40">
        <f>(11/200)</f>
        <v>5.5E-2</v>
      </c>
      <c r="R40">
        <f>(12/200)</f>
        <v>0.06</v>
      </c>
      <c r="S40">
        <f>(11/200)</f>
        <v>5.5E-2</v>
      </c>
      <c r="U40">
        <f>0.085+0.05</f>
        <v>0.13500000000000001</v>
      </c>
      <c r="V40">
        <f>0.075+0.055</f>
        <v>0.13</v>
      </c>
      <c r="W40">
        <f>0.07+0.06</f>
        <v>0.13</v>
      </c>
      <c r="X40">
        <f>0.08+0.055</f>
        <v>0.13500000000000001</v>
      </c>
      <c r="Z40">
        <f>SQRT((ABS($A$41-$A$40)^2+(ABS($B$41-$B$40)^2)))</f>
        <v>29.108787866961848</v>
      </c>
      <c r="AA40">
        <f>SQRT((ABS($C$41-$C$40)^2+(ABS($D$41-$D$40)^2)))</f>
        <v>20.41792323788404</v>
      </c>
      <c r="AB40">
        <f>SQRT((ABS($E$41-$E$40)^2+(ABS($F$41-$F$40)^2)))</f>
        <v>29.039056970072899</v>
      </c>
      <c r="AC40">
        <f>SQRT((ABS($G$41-$G$40)^2+(ABS($H$41-$H$40)^2)))</f>
        <v>30.004886503373353</v>
      </c>
      <c r="AJ40">
        <f>1/0.135</f>
        <v>7.4074074074074066</v>
      </c>
      <c r="AK40">
        <f>1/0.13</f>
        <v>7.6923076923076916</v>
      </c>
      <c r="AL40">
        <f>1/0.13</f>
        <v>7.6923076923076916</v>
      </c>
      <c r="AM40">
        <f>1/0.135</f>
        <v>7.4074074074074066</v>
      </c>
      <c r="AO40">
        <f t="shared" si="12"/>
        <v>215.62065086638404</v>
      </c>
      <c r="AP40">
        <f t="shared" si="13"/>
        <v>157.06094798372337</v>
      </c>
      <c r="AQ40">
        <f t="shared" si="14"/>
        <v>223.37736130825306</v>
      </c>
      <c r="AR40">
        <f t="shared" si="15"/>
        <v>222.25841854350631</v>
      </c>
      <c r="AV40">
        <f>((0.085/0.135)*100)</f>
        <v>62.962962962962962</v>
      </c>
      <c r="AW40">
        <f>((0.075/0.13)*100)</f>
        <v>57.692307692307686</v>
      </c>
      <c r="AX40">
        <f>((0.07/0.13)*100)</f>
        <v>53.846153846153854</v>
      </c>
      <c r="AY40">
        <f>((0.08/0.135)*100)</f>
        <v>59.259259259259252</v>
      </c>
      <c r="BA40">
        <f>((0.05/0.135)*100)</f>
        <v>37.037037037037038</v>
      </c>
      <c r="BB40">
        <f>((0.055/0.13)*100)</f>
        <v>42.307692307692307</v>
      </c>
      <c r="BC40">
        <f>((0.06/0.13)*100)</f>
        <v>46.153846153846153</v>
      </c>
      <c r="BD40">
        <f>((0.055/0.135)*100)</f>
        <v>40.74074074074074</v>
      </c>
      <c r="BF40">
        <f>ABS($B$40-$D$40)</f>
        <v>0.3726300000000009</v>
      </c>
      <c r="BG40">
        <f>ABS($F$40-$H$40)</f>
        <v>4.1436230000000007</v>
      </c>
      <c r="BL40">
        <f>SQRT((ABS($A$40-$E$40)^2+(ABS($B$40-$F$40)^2)))</f>
        <v>1.3786804137758042</v>
      </c>
      <c r="BM40">
        <f>SQRT((ABS($C$40-$G$41)^2+(ABS($D$40-$H$41)^2)))</f>
        <v>4.6941345513963419</v>
      </c>
      <c r="BO40">
        <f>SQRT((ABS($A$40-$G$40)^2+(ABS($B$40-$H$40)^2)))</f>
        <v>3.5735647797069414</v>
      </c>
      <c r="BP40">
        <f>SQRT((ABS($C$40-$E$41)^2+(ABS($D$40-$F$41)^2)))</f>
        <v>6.6486254246935044</v>
      </c>
      <c r="BR40">
        <f>DEGREES(ACOS((16.5282029668212^2+20.0889815140089^2-5.64425820766449^2)/(2*16.5282029668212*20.0889815140089)))</f>
        <v>13.803494310014523</v>
      </c>
      <c r="BU40">
        <v>17</v>
      </c>
      <c r="BV40">
        <v>8</v>
      </c>
      <c r="BW40">
        <v>5</v>
      </c>
      <c r="BX40">
        <v>9</v>
      </c>
      <c r="BY40">
        <v>15</v>
      </c>
      <c r="BZ40">
        <v>7</v>
      </c>
      <c r="CA40">
        <v>7</v>
      </c>
      <c r="CB40">
        <v>5</v>
      </c>
      <c r="CC40">
        <v>14</v>
      </c>
      <c r="CD40">
        <v>5</v>
      </c>
      <c r="CE40">
        <v>7</v>
      </c>
      <c r="CF40">
        <v>12</v>
      </c>
      <c r="CG40">
        <v>16</v>
      </c>
      <c r="CH40">
        <v>9</v>
      </c>
      <c r="CI40">
        <v>5</v>
      </c>
      <c r="CJ40">
        <v>12</v>
      </c>
      <c r="CL40">
        <v>10</v>
      </c>
      <c r="CM40">
        <v>2</v>
      </c>
      <c r="CN40">
        <v>0</v>
      </c>
      <c r="CO40">
        <v>3</v>
      </c>
      <c r="CP40">
        <v>11</v>
      </c>
      <c r="CQ40">
        <v>2</v>
      </c>
      <c r="CR40">
        <v>4</v>
      </c>
      <c r="CS40">
        <v>0</v>
      </c>
      <c r="CT40">
        <v>12</v>
      </c>
      <c r="CU40">
        <v>0</v>
      </c>
      <c r="CV40">
        <v>4</v>
      </c>
      <c r="CW40">
        <v>8</v>
      </c>
      <c r="CX40">
        <v>11</v>
      </c>
      <c r="CY40">
        <v>3</v>
      </c>
      <c r="CZ40">
        <v>0</v>
      </c>
      <c r="DA40">
        <v>8</v>
      </c>
      <c r="DC40">
        <f>((8/17)*100)</f>
        <v>47.058823529411761</v>
      </c>
      <c r="DD40">
        <f>((5/17)*100)</f>
        <v>29.411764705882355</v>
      </c>
      <c r="DE40">
        <f>((9/17)*100)</f>
        <v>52.941176470588239</v>
      </c>
      <c r="DF40">
        <f>((7/15)*100)</f>
        <v>46.666666666666664</v>
      </c>
      <c r="DG40">
        <f>((7/15)*100)</f>
        <v>46.666666666666664</v>
      </c>
      <c r="DH40">
        <f>((5/15)*100)</f>
        <v>33.333333333333329</v>
      </c>
      <c r="DI40">
        <f>((5/14)*100)</f>
        <v>35.714285714285715</v>
      </c>
      <c r="DJ40">
        <f>((7/14)*100)</f>
        <v>50</v>
      </c>
      <c r="DK40">
        <f>((12/14)*100)</f>
        <v>85.714285714285708</v>
      </c>
      <c r="DL40">
        <f>((9/16)*100)</f>
        <v>56.25</v>
      </c>
      <c r="DM40">
        <f>((5/16)*100)</f>
        <v>31.25</v>
      </c>
      <c r="DN40">
        <f>((12/16)*100)</f>
        <v>75</v>
      </c>
      <c r="DP40">
        <f>((2/10)*100)</f>
        <v>20</v>
      </c>
      <c r="DQ40">
        <f>((0/10)*100)</f>
        <v>0</v>
      </c>
      <c r="DR40">
        <f>((3/10)*100)</f>
        <v>30</v>
      </c>
      <c r="DS40">
        <f>((2/11)*100)</f>
        <v>18.181818181818183</v>
      </c>
      <c r="DT40">
        <f>((4/11)*100)</f>
        <v>36.363636363636367</v>
      </c>
      <c r="DU40">
        <f>((0/11)*100)</f>
        <v>0</v>
      </c>
      <c r="DV40">
        <f>((0/12)*100)</f>
        <v>0</v>
      </c>
      <c r="DW40">
        <f>((4/12)*100)</f>
        <v>33.333333333333329</v>
      </c>
      <c r="DX40">
        <f>((8/12)*100)</f>
        <v>66.666666666666657</v>
      </c>
      <c r="DY40">
        <f>((3/11)*100)</f>
        <v>27.27272727272727</v>
      </c>
      <c r="DZ40">
        <f>((0/11)*100)</f>
        <v>0</v>
      </c>
      <c r="EA40">
        <f>((8/11)*100)</f>
        <v>72.727272727272734</v>
      </c>
    </row>
    <row r="41" spans="1:131" x14ac:dyDescent="0.25">
      <c r="A41">
        <v>158.284482</v>
      </c>
      <c r="B41">
        <v>10.328094</v>
      </c>
      <c r="C41">
        <v>173.00711100000001</v>
      </c>
      <c r="D41">
        <v>8.5610309999999998</v>
      </c>
      <c r="E41">
        <v>158.774327</v>
      </c>
      <c r="F41">
        <v>11.485360999999999</v>
      </c>
      <c r="G41">
        <v>157.059843</v>
      </c>
      <c r="H41">
        <v>7.5846390000000001</v>
      </c>
      <c r="K41">
        <f>(17/200)</f>
        <v>8.5000000000000006E-2</v>
      </c>
      <c r="L41">
        <f>(15/200)</f>
        <v>7.4999999999999997E-2</v>
      </c>
      <c r="M41">
        <f>(15/200)</f>
        <v>7.4999999999999997E-2</v>
      </c>
      <c r="N41">
        <f>(14/200)</f>
        <v>7.0000000000000007E-2</v>
      </c>
      <c r="P41">
        <f>(10/200)</f>
        <v>0.05</v>
      </c>
      <c r="Q41">
        <f>(13/200)</f>
        <v>6.5000000000000002E-2</v>
      </c>
      <c r="R41">
        <f>(13/200)</f>
        <v>6.5000000000000002E-2</v>
      </c>
      <c r="S41">
        <f>(12/200)</f>
        <v>0.06</v>
      </c>
      <c r="U41">
        <f>0.085+0.05</f>
        <v>0.13500000000000001</v>
      </c>
      <c r="V41">
        <f>0.075+0.065</f>
        <v>0.14000000000000001</v>
      </c>
      <c r="W41">
        <f>0.075+0.065</f>
        <v>0.14000000000000001</v>
      </c>
      <c r="X41">
        <f>0.07+0.06</f>
        <v>0.13</v>
      </c>
      <c r="Z41">
        <f>SQRT((ABS($A$42-$A$41)^2+(ABS($B$42-$B$41)^2)))</f>
        <v>21.870109923372684</v>
      </c>
      <c r="AA41">
        <f>SQRT((ABS($C$42-$C$41)^2+(ABS($D$42-$D$41)^2)))</f>
        <v>23.470663490568395</v>
      </c>
      <c r="AB41">
        <f>SQRT((ABS($E$42-$E$41)^2+(ABS($F$42-$F$41)^2)))</f>
        <v>21.904728507887661</v>
      </c>
      <c r="AC41">
        <f>SQRT((ABS($G$42-$G$41)^2+(ABS($H$42-$H$41)^2)))</f>
        <v>20.431528373275079</v>
      </c>
      <c r="AJ41">
        <f>1/0.135</f>
        <v>7.4074074074074066</v>
      </c>
      <c r="AK41">
        <f>1/0.14</f>
        <v>7.1428571428571423</v>
      </c>
      <c r="AL41">
        <f>1/0.14</f>
        <v>7.1428571428571423</v>
      </c>
      <c r="AM41">
        <f>1/0.13</f>
        <v>7.6923076923076916</v>
      </c>
      <c r="AO41">
        <f t="shared" si="12"/>
        <v>162.00081424720506</v>
      </c>
      <c r="AP41">
        <f t="shared" si="13"/>
        <v>167.6475963612028</v>
      </c>
      <c r="AQ41">
        <f t="shared" si="14"/>
        <v>156.46234648491185</v>
      </c>
      <c r="AR41">
        <f t="shared" si="15"/>
        <v>157.16560287134675</v>
      </c>
      <c r="AV41">
        <f>((0.085/0.135)*100)</f>
        <v>62.962962962962962</v>
      </c>
      <c r="AW41">
        <f>((0.075/0.14)*100)</f>
        <v>53.571428571428569</v>
      </c>
      <c r="AX41">
        <f>((0.075/0.14)*100)</f>
        <v>53.571428571428569</v>
      </c>
      <c r="AY41">
        <f>((0.07/0.13)*100)</f>
        <v>53.846153846153854</v>
      </c>
      <c r="BA41">
        <f>((0.05/0.135)*100)</f>
        <v>37.037037037037038</v>
      </c>
      <c r="BB41">
        <f>((0.065/0.14)*100)</f>
        <v>46.428571428571423</v>
      </c>
      <c r="BC41">
        <f>((0.065/0.14)*100)</f>
        <v>46.428571428571423</v>
      </c>
      <c r="BD41">
        <f>((0.06/0.13)*100)</f>
        <v>46.153846153846153</v>
      </c>
      <c r="BF41">
        <f>ABS($B$41-$D$41)</f>
        <v>1.7670630000000003</v>
      </c>
      <c r="BG41">
        <f>ABS($F$41-$H$41)</f>
        <v>3.9007219999999991</v>
      </c>
      <c r="BL41">
        <f>SQRT((ABS($A$41-$E$41)^2+(ABS($B$41-$F$41)^2)))</f>
        <v>1.2566682272238765</v>
      </c>
      <c r="BM41">
        <f>SQRT((ABS($C$41-$G$42)^2+(ABS($D$41-$H$42)^2)))</f>
        <v>4.8311978437129666</v>
      </c>
      <c r="BO41">
        <f>SQRT((ABS($A$41-$G$41)^2+(ABS($B$41-$H$41)^2)))</f>
        <v>3.0043778086895112</v>
      </c>
      <c r="BP41">
        <f>SQRT((ABS($C$41-$E$42)^2+(ABS($D$41-$F$42)^2)))</f>
        <v>7.9656887832499459</v>
      </c>
      <c r="BS41">
        <f>DEGREES(ACOS((10.3995355488832^2+19.7294291525042^2-10.4156871533458^2)/(2*10.3995355488832*19.7294291525042)))</f>
        <v>18.602710727616746</v>
      </c>
      <c r="BU41">
        <v>17</v>
      </c>
      <c r="BV41">
        <v>7</v>
      </c>
      <c r="BW41">
        <v>5</v>
      </c>
      <c r="BX41">
        <v>8</v>
      </c>
      <c r="BY41">
        <v>15</v>
      </c>
      <c r="BZ41">
        <v>8</v>
      </c>
      <c r="CA41">
        <v>7</v>
      </c>
      <c r="CB41">
        <v>3</v>
      </c>
      <c r="CC41">
        <v>15</v>
      </c>
      <c r="CD41">
        <v>5</v>
      </c>
      <c r="CE41">
        <v>7</v>
      </c>
      <c r="CF41">
        <v>11</v>
      </c>
      <c r="CG41">
        <v>14</v>
      </c>
      <c r="CH41">
        <v>8</v>
      </c>
      <c r="CI41">
        <v>3</v>
      </c>
      <c r="CJ41">
        <v>11</v>
      </c>
      <c r="CL41">
        <v>10</v>
      </c>
      <c r="CM41">
        <v>2</v>
      </c>
      <c r="CN41">
        <v>1</v>
      </c>
      <c r="CO41">
        <v>3</v>
      </c>
      <c r="CP41">
        <v>13</v>
      </c>
      <c r="CQ41">
        <v>3</v>
      </c>
      <c r="CR41">
        <v>5</v>
      </c>
      <c r="CS41">
        <v>2</v>
      </c>
      <c r="CT41">
        <v>13</v>
      </c>
      <c r="CU41">
        <v>1</v>
      </c>
      <c r="CV41">
        <v>5</v>
      </c>
      <c r="CW41">
        <v>10</v>
      </c>
      <c r="CX41">
        <v>12</v>
      </c>
      <c r="CY41">
        <v>3</v>
      </c>
      <c r="CZ41">
        <v>2</v>
      </c>
      <c r="DA41">
        <v>10</v>
      </c>
      <c r="DC41">
        <f>((7/17)*100)</f>
        <v>41.17647058823529</v>
      </c>
      <c r="DD41">
        <f>((5/17)*100)</f>
        <v>29.411764705882355</v>
      </c>
      <c r="DE41">
        <f>((8/17)*100)</f>
        <v>47.058823529411761</v>
      </c>
      <c r="DF41">
        <f>((8/15)*100)</f>
        <v>53.333333333333336</v>
      </c>
      <c r="DG41">
        <f>((7/15)*100)</f>
        <v>46.666666666666664</v>
      </c>
      <c r="DH41">
        <f>((3/15)*100)</f>
        <v>20</v>
      </c>
      <c r="DI41">
        <f>((5/15)*100)</f>
        <v>33.333333333333329</v>
      </c>
      <c r="DJ41">
        <f>((7/15)*100)</f>
        <v>46.666666666666664</v>
      </c>
      <c r="DK41">
        <f>((11/15)*100)</f>
        <v>73.333333333333329</v>
      </c>
      <c r="DL41">
        <f>((8/14)*100)</f>
        <v>57.142857142857139</v>
      </c>
      <c r="DM41">
        <f>((3/14)*100)</f>
        <v>21.428571428571427</v>
      </c>
      <c r="DN41">
        <f>((11/14)*100)</f>
        <v>78.571428571428569</v>
      </c>
      <c r="DP41">
        <f>((2/10)*100)</f>
        <v>20</v>
      </c>
      <c r="DQ41">
        <f>((1/10)*100)</f>
        <v>10</v>
      </c>
      <c r="DR41">
        <f>((3/10)*100)</f>
        <v>30</v>
      </c>
      <c r="DS41">
        <f>((3/13)*100)</f>
        <v>23.076923076923077</v>
      </c>
      <c r="DT41">
        <f>((5/13)*100)</f>
        <v>38.461538461538467</v>
      </c>
      <c r="DU41">
        <f>((2/13)*100)</f>
        <v>15.384615384615385</v>
      </c>
      <c r="DV41">
        <f>((1/13)*100)</f>
        <v>7.6923076923076925</v>
      </c>
      <c r="DW41">
        <f>((5/13)*100)</f>
        <v>38.461538461538467</v>
      </c>
      <c r="DX41">
        <f>((10/13)*100)</f>
        <v>76.923076923076934</v>
      </c>
      <c r="DY41">
        <f>((3/12)*100)</f>
        <v>25</v>
      </c>
      <c r="DZ41">
        <f>((2/12)*100)</f>
        <v>16.666666666666664</v>
      </c>
      <c r="EA41">
        <f>((10/12)*100)</f>
        <v>83.333333333333343</v>
      </c>
    </row>
    <row r="42" spans="1:131" x14ac:dyDescent="0.25">
      <c r="A42">
        <v>180.150462</v>
      </c>
      <c r="B42">
        <v>9.9030919999999991</v>
      </c>
      <c r="C42">
        <v>196.45293699999999</v>
      </c>
      <c r="D42">
        <v>7.4815459999999998</v>
      </c>
      <c r="E42">
        <v>180.66664800000001</v>
      </c>
      <c r="F42">
        <v>10.748196</v>
      </c>
      <c r="G42">
        <v>177.47298699999999</v>
      </c>
      <c r="H42">
        <v>6.7180920000000004</v>
      </c>
      <c r="K42">
        <f>(18/200)</f>
        <v>0.09</v>
      </c>
      <c r="L42">
        <f>(14/200)</f>
        <v>7.0000000000000007E-2</v>
      </c>
      <c r="M42">
        <f>(16/200)</f>
        <v>0.08</v>
      </c>
      <c r="N42">
        <f>(15/200)</f>
        <v>7.4999999999999997E-2</v>
      </c>
      <c r="P42">
        <f>(10/200)</f>
        <v>0.05</v>
      </c>
      <c r="Q42">
        <f>(13/200)</f>
        <v>6.5000000000000002E-2</v>
      </c>
      <c r="R42">
        <f>(13/200)</f>
        <v>6.5000000000000002E-2</v>
      </c>
      <c r="S42">
        <f>(13/200)</f>
        <v>6.5000000000000002E-2</v>
      </c>
      <c r="U42">
        <f>0.09+0.05</f>
        <v>0.14000000000000001</v>
      </c>
      <c r="V42">
        <f>0.07+0.065</f>
        <v>0.13500000000000001</v>
      </c>
      <c r="W42">
        <f>0.08+0.065</f>
        <v>0.14500000000000002</v>
      </c>
      <c r="X42">
        <f>0.075+0.065</f>
        <v>0.14000000000000001</v>
      </c>
      <c r="Z42">
        <f>SQRT((ABS($A$43-$A$42)^2+(ABS($B$43-$B$42)^2)))</f>
        <v>24.015168468314037</v>
      </c>
      <c r="AA42">
        <f>SQRT((ABS($C$43-$C$42)^2+(ABS($D$43-$D$42)^2)))</f>
        <v>21.269383318761491</v>
      </c>
      <c r="AB42">
        <f>SQRT((ABS($E$43-$E$42)^2+(ABS($F$43-$F$42)^2)))</f>
        <v>24.325780168994402</v>
      </c>
      <c r="AC42">
        <f>SQRT((ABS($G$43-$G$42)^2+(ABS($H$43-$H$42)^2)))</f>
        <v>23.692432194498107</v>
      </c>
      <c r="AJ42">
        <f>1/0.14</f>
        <v>7.1428571428571423</v>
      </c>
      <c r="AK42">
        <f>1/0.135</f>
        <v>7.4074074074074066</v>
      </c>
      <c r="AL42">
        <f>1/0.145</f>
        <v>6.8965517241379315</v>
      </c>
      <c r="AM42">
        <f>1/0.14</f>
        <v>7.1428571428571423</v>
      </c>
      <c r="AO42">
        <f t="shared" si="12"/>
        <v>171.53691763081454</v>
      </c>
      <c r="AP42">
        <f t="shared" si="13"/>
        <v>157.55098754638141</v>
      </c>
      <c r="AQ42">
        <f t="shared" si="14"/>
        <v>167.76400116547862</v>
      </c>
      <c r="AR42">
        <f t="shared" si="15"/>
        <v>169.23165853212933</v>
      </c>
      <c r="AV42">
        <f>((0.09/0.14)*100)</f>
        <v>64.285714285714278</v>
      </c>
      <c r="AW42">
        <f>((0.07/0.135)*100)</f>
        <v>51.851851851851848</v>
      </c>
      <c r="AX42">
        <f>((0.08/0.145)*100)</f>
        <v>55.172413793103459</v>
      </c>
      <c r="AY42">
        <f>((0.075/0.14)*100)</f>
        <v>53.571428571428569</v>
      </c>
      <c r="BA42">
        <f>((0.05/0.14)*100)</f>
        <v>35.714285714285715</v>
      </c>
      <c r="BB42">
        <f>((0.065/0.135)*100)</f>
        <v>48.148148148148145</v>
      </c>
      <c r="BC42">
        <f>((0.065/0.145)*100)</f>
        <v>44.827586206896555</v>
      </c>
      <c r="BD42">
        <f>((0.065/0.14)*100)</f>
        <v>46.428571428571423</v>
      </c>
      <c r="BF42">
        <f>ABS($B$42-$D$42)</f>
        <v>2.4215459999999993</v>
      </c>
      <c r="BG42">
        <f>ABS($F$42-$H$42)</f>
        <v>4.0301039999999997</v>
      </c>
      <c r="BL42">
        <f>SQRT((ABS($A$42-$E$42)^2+(ABS($B$42-$F$42)^2)))</f>
        <v>0.99027711142488106</v>
      </c>
      <c r="BM42">
        <f>SQRT((ABS($C$42-$G$43)^2+(ABS($D$42-$H$43)^2)))</f>
        <v>5.1059964542750356</v>
      </c>
      <c r="BO42">
        <f>SQRT((ABS($A$42-$G$42)^2+(ABS($B$42-$H$42)^2)))</f>
        <v>4.1609010292994322</v>
      </c>
      <c r="BP42">
        <f>SQRT((ABS($C$42-$E$43)^2+(ABS($D$42-$F$43)^2)))</f>
        <v>8.7630221450424912</v>
      </c>
      <c r="BS42">
        <f>DEGREES(ACOS((13.4116862141047^2+25.4889243707557^2-13.0144356458207^2)/(2*13.4116862141047*25.4889243707557)))</f>
        <v>15.070868608822517</v>
      </c>
      <c r="BU42">
        <v>18</v>
      </c>
      <c r="BV42">
        <v>8</v>
      </c>
      <c r="BW42">
        <v>5</v>
      </c>
      <c r="BX42">
        <v>9</v>
      </c>
      <c r="BY42">
        <v>14</v>
      </c>
      <c r="BZ42">
        <v>6</v>
      </c>
      <c r="CA42">
        <v>8</v>
      </c>
      <c r="CB42">
        <v>3</v>
      </c>
      <c r="CC42">
        <v>16</v>
      </c>
      <c r="CD42">
        <v>5</v>
      </c>
      <c r="CE42">
        <v>8</v>
      </c>
      <c r="CF42">
        <v>11</v>
      </c>
      <c r="CG42">
        <v>15</v>
      </c>
      <c r="CH42">
        <v>9</v>
      </c>
      <c r="CI42">
        <v>3</v>
      </c>
      <c r="CJ42">
        <v>11</v>
      </c>
      <c r="CL42">
        <v>10</v>
      </c>
      <c r="CM42">
        <v>3</v>
      </c>
      <c r="CN42">
        <v>0</v>
      </c>
      <c r="CO42">
        <v>4</v>
      </c>
      <c r="CP42">
        <v>13</v>
      </c>
      <c r="CQ42">
        <v>3</v>
      </c>
      <c r="CR42">
        <v>5</v>
      </c>
      <c r="CS42">
        <v>1</v>
      </c>
      <c r="CT42">
        <v>13</v>
      </c>
      <c r="CU42">
        <v>0</v>
      </c>
      <c r="CV42">
        <v>5</v>
      </c>
      <c r="CW42">
        <v>9</v>
      </c>
      <c r="CX42">
        <v>13</v>
      </c>
      <c r="CY42">
        <v>4</v>
      </c>
      <c r="CZ42">
        <v>1</v>
      </c>
      <c r="DA42">
        <v>9</v>
      </c>
      <c r="DC42">
        <f>((8/18)*100)</f>
        <v>44.444444444444443</v>
      </c>
      <c r="DD42">
        <f>((5/18)*100)</f>
        <v>27.777777777777779</v>
      </c>
      <c r="DE42">
        <f>((9/18)*100)</f>
        <v>50</v>
      </c>
      <c r="DF42">
        <f>((6/14)*100)</f>
        <v>42.857142857142854</v>
      </c>
      <c r="DG42">
        <f>((8/14)*100)</f>
        <v>57.142857142857139</v>
      </c>
      <c r="DH42">
        <f>((3/14)*100)</f>
        <v>21.428571428571427</v>
      </c>
      <c r="DI42">
        <f>((5/16)*100)</f>
        <v>31.25</v>
      </c>
      <c r="DJ42">
        <f>((8/16)*100)</f>
        <v>50</v>
      </c>
      <c r="DK42">
        <f>((11/16)*100)</f>
        <v>68.75</v>
      </c>
      <c r="DL42">
        <f>((9/15)*100)</f>
        <v>60</v>
      </c>
      <c r="DM42">
        <f>((3/15)*100)</f>
        <v>20</v>
      </c>
      <c r="DN42">
        <f>((11/15)*100)</f>
        <v>73.333333333333329</v>
      </c>
      <c r="DP42">
        <f>((3/10)*100)</f>
        <v>30</v>
      </c>
      <c r="DQ42">
        <f>((0/10)*100)</f>
        <v>0</v>
      </c>
      <c r="DR42">
        <f>((4/10)*100)</f>
        <v>40</v>
      </c>
      <c r="DS42">
        <f>((3/13)*100)</f>
        <v>23.076923076923077</v>
      </c>
      <c r="DT42">
        <f>((5/13)*100)</f>
        <v>38.461538461538467</v>
      </c>
      <c r="DU42">
        <f>((1/13)*100)</f>
        <v>7.6923076923076925</v>
      </c>
      <c r="DV42">
        <f>((0/13)*100)</f>
        <v>0</v>
      </c>
      <c r="DW42">
        <f>((5/13)*100)</f>
        <v>38.461538461538467</v>
      </c>
      <c r="DX42">
        <f>((9/13)*100)</f>
        <v>69.230769230769226</v>
      </c>
      <c r="DY42">
        <f>((4/13)*100)</f>
        <v>30.76923076923077</v>
      </c>
      <c r="DZ42">
        <f>((1/13)*100)</f>
        <v>7.6923076923076925</v>
      </c>
      <c r="EA42">
        <f>((9/13)*100)</f>
        <v>69.230769230769226</v>
      </c>
    </row>
    <row r="43" spans="1:131" x14ac:dyDescent="0.25">
      <c r="A43">
        <v>204.142989</v>
      </c>
      <c r="B43">
        <v>8.8605160000000005</v>
      </c>
      <c r="C43">
        <v>217.72113400000001</v>
      </c>
      <c r="D43">
        <v>7.7061859999999998</v>
      </c>
      <c r="E43">
        <v>204.963809</v>
      </c>
      <c r="F43">
        <v>9.5685570000000002</v>
      </c>
      <c r="G43">
        <v>201.13062200000002</v>
      </c>
      <c r="H43">
        <v>5.4344840000000003</v>
      </c>
      <c r="K43">
        <f>(16/200)</f>
        <v>0.08</v>
      </c>
      <c r="L43">
        <f>(13/200)</f>
        <v>6.5000000000000002E-2</v>
      </c>
      <c r="M43">
        <f>(16/200)</f>
        <v>0.08</v>
      </c>
      <c r="N43">
        <f>(16/200)</f>
        <v>0.08</v>
      </c>
      <c r="P43">
        <f>(11/200)</f>
        <v>5.5E-2</v>
      </c>
      <c r="Q43">
        <f>(14/200)</f>
        <v>7.0000000000000007E-2</v>
      </c>
      <c r="R43">
        <f>(14/200)</f>
        <v>7.0000000000000007E-2</v>
      </c>
      <c r="S43">
        <f>(13/200)</f>
        <v>6.5000000000000002E-2</v>
      </c>
      <c r="U43">
        <f>0.08+0.055</f>
        <v>0.13500000000000001</v>
      </c>
      <c r="V43">
        <f>0.065+0.07</f>
        <v>0.13500000000000001</v>
      </c>
      <c r="W43">
        <f>0.08+0.07</f>
        <v>0.15000000000000002</v>
      </c>
      <c r="X43">
        <f>0.08+0.065</f>
        <v>0.14500000000000002</v>
      </c>
      <c r="Z43">
        <f>SQRT((ABS($A$44-$A$43)^2+(ABS($B$44-$B$43)^2)))</f>
        <v>19.971260579966014</v>
      </c>
      <c r="AA43">
        <f>SQRT((ABS($C$44-$C$43)^2+(ABS($D$44-$D$43)^2)))</f>
        <v>19.244510950372725</v>
      </c>
      <c r="AB43">
        <f>SQRT((ABS($E$44-$E$43)^2+(ABS($F$44-$F$43)^2)))</f>
        <v>20.08898151400895</v>
      </c>
      <c r="AC43">
        <f>SQRT((ABS($G$44-$G$43)^2+(ABS($H$44-$H$43)^2)))</f>
        <v>20.094783823077961</v>
      </c>
      <c r="AJ43">
        <f>1/0.135</f>
        <v>7.4074074074074066</v>
      </c>
      <c r="AK43">
        <f>1/0.135</f>
        <v>7.4074074074074066</v>
      </c>
      <c r="AL43">
        <f>1/0.15</f>
        <v>6.666666666666667</v>
      </c>
      <c r="AM43">
        <f>1/0.145</f>
        <v>6.8965517241379315</v>
      </c>
      <c r="AO43">
        <f t="shared" si="12"/>
        <v>147.93526355530381</v>
      </c>
      <c r="AP43">
        <f t="shared" si="13"/>
        <v>142.55193296572386</v>
      </c>
      <c r="AQ43">
        <f t="shared" si="14"/>
        <v>133.92654342672631</v>
      </c>
      <c r="AR43">
        <f t="shared" si="15"/>
        <v>138.58471602122731</v>
      </c>
      <c r="AV43">
        <f>((0.08/0.135)*100)</f>
        <v>59.259259259259252</v>
      </c>
      <c r="AW43">
        <f>((0.065/0.135)*100)</f>
        <v>48.148148148148145</v>
      </c>
      <c r="AX43">
        <f>((0.08/0.15)*100)</f>
        <v>53.333333333333336</v>
      </c>
      <c r="AY43">
        <f>((0.08/0.145)*100)</f>
        <v>55.172413793103459</v>
      </c>
      <c r="BA43">
        <f>((0.055/0.135)*100)</f>
        <v>40.74074074074074</v>
      </c>
      <c r="BB43">
        <f>((0.07/0.135)*100)</f>
        <v>51.851851851851848</v>
      </c>
      <c r="BC43">
        <f>((0.07/0.15)*100)</f>
        <v>46.666666666666671</v>
      </c>
      <c r="BD43">
        <f>((0.065/0.145)*100)</f>
        <v>44.827586206896555</v>
      </c>
      <c r="BF43">
        <f>ABS($B$43-$D$43)</f>
        <v>1.1543300000000007</v>
      </c>
      <c r="BG43">
        <f>ABS($F$43-$H$43)</f>
        <v>4.1340729999999999</v>
      </c>
      <c r="BL43">
        <f>SQRT((ABS($A$43-$E$43)^2+(ABS($B$43-$F$43)^2)))</f>
        <v>1.0840053182899962</v>
      </c>
      <c r="BM43">
        <f>SQRT((ABS($C$43-$G$44)^2+(ABS($D$43-$H$44)^2)))</f>
        <v>3.691169945351318</v>
      </c>
      <c r="BO43">
        <f>SQRT((ABS($A$43-$G$43)^2+(ABS($B$43-$H$43)^2)))</f>
        <v>4.5620226005263174</v>
      </c>
      <c r="BP43">
        <f>SQRT((ABS($C$43-$E$44)^2+(ABS($D$43-$F$44)^2)))</f>
        <v>7.8632267296539888</v>
      </c>
      <c r="BR43">
        <f>DEGREES(ACOS((10.4156871533458^2+22.5222899429182^2-13.4116862141047^2)/(2*10.4156871533458*22.5222899429182)))</f>
        <v>21.718028611154725</v>
      </c>
      <c r="BS43">
        <f>DEGREES(ACOS((9.51458250875577^2+22.3509666140363^2-14.0953199835694^2)/(2*9.51458250875577*22.3509666140363)))</f>
        <v>23.032522536215239</v>
      </c>
      <c r="BU43">
        <v>16</v>
      </c>
      <c r="BV43">
        <v>6</v>
      </c>
      <c r="BW43">
        <v>2</v>
      </c>
      <c r="BX43">
        <v>8</v>
      </c>
      <c r="BY43">
        <v>13</v>
      </c>
      <c r="BZ43">
        <v>4</v>
      </c>
      <c r="CA43">
        <v>10</v>
      </c>
      <c r="CB43">
        <v>4</v>
      </c>
      <c r="CC43">
        <v>16</v>
      </c>
      <c r="CD43">
        <v>3</v>
      </c>
      <c r="CE43">
        <v>10</v>
      </c>
      <c r="CF43">
        <v>10</v>
      </c>
      <c r="CG43">
        <v>16</v>
      </c>
      <c r="CH43">
        <v>8</v>
      </c>
      <c r="CI43">
        <v>4</v>
      </c>
      <c r="CJ43">
        <v>10</v>
      </c>
      <c r="CL43">
        <v>11</v>
      </c>
      <c r="CM43">
        <v>3</v>
      </c>
      <c r="CN43">
        <v>0</v>
      </c>
      <c r="CO43">
        <v>5</v>
      </c>
      <c r="CP43">
        <v>14</v>
      </c>
      <c r="CQ43">
        <v>4</v>
      </c>
      <c r="CR43">
        <v>8</v>
      </c>
      <c r="CS43">
        <v>2</v>
      </c>
      <c r="CT43">
        <v>14</v>
      </c>
      <c r="CU43">
        <v>0</v>
      </c>
      <c r="CV43">
        <v>8</v>
      </c>
      <c r="CW43">
        <v>8</v>
      </c>
      <c r="CX43">
        <v>13</v>
      </c>
      <c r="CY43">
        <v>5</v>
      </c>
      <c r="CZ43">
        <v>2</v>
      </c>
      <c r="DA43">
        <v>8</v>
      </c>
      <c r="DC43">
        <f>((6/16)*100)</f>
        <v>37.5</v>
      </c>
      <c r="DD43">
        <f>((2/16)*100)</f>
        <v>12.5</v>
      </c>
      <c r="DE43">
        <f>((8/16)*100)</f>
        <v>50</v>
      </c>
      <c r="DF43">
        <f>((4/13)*100)</f>
        <v>30.76923076923077</v>
      </c>
      <c r="DG43">
        <f>((10/13)*100)</f>
        <v>76.923076923076934</v>
      </c>
      <c r="DH43">
        <f>((4/13)*100)</f>
        <v>30.76923076923077</v>
      </c>
      <c r="DI43">
        <f>((3/16)*100)</f>
        <v>18.75</v>
      </c>
      <c r="DJ43">
        <f>((10/16)*100)</f>
        <v>62.5</v>
      </c>
      <c r="DK43">
        <f>((10/16)*100)</f>
        <v>62.5</v>
      </c>
      <c r="DL43">
        <f>((8/16)*100)</f>
        <v>50</v>
      </c>
      <c r="DM43">
        <f>((4/16)*100)</f>
        <v>25</v>
      </c>
      <c r="DN43">
        <f>((10/16)*100)</f>
        <v>62.5</v>
      </c>
      <c r="DP43">
        <f>((3/11)*100)</f>
        <v>27.27272727272727</v>
      </c>
      <c r="DQ43">
        <f>((0/11)*100)</f>
        <v>0</v>
      </c>
      <c r="DR43">
        <f>((5/11)*100)</f>
        <v>45.454545454545453</v>
      </c>
      <c r="DS43">
        <f>((4/14)*100)</f>
        <v>28.571428571428569</v>
      </c>
      <c r="DT43">
        <f>((8/14)*100)</f>
        <v>57.142857142857139</v>
      </c>
      <c r="DU43">
        <f>((2/14)*100)</f>
        <v>14.285714285714285</v>
      </c>
      <c r="DV43">
        <f>((0/14)*100)</f>
        <v>0</v>
      </c>
      <c r="DW43">
        <f>((8/14)*100)</f>
        <v>57.142857142857139</v>
      </c>
      <c r="DX43">
        <f>((8/14)*100)</f>
        <v>57.142857142857139</v>
      </c>
      <c r="DY43">
        <f>((5/13)*100)</f>
        <v>38.461538461538467</v>
      </c>
      <c r="DZ43">
        <f>((2/13)*100)</f>
        <v>15.384615384615385</v>
      </c>
      <c r="EA43">
        <f>((8/13)*100)</f>
        <v>61.53846153846154</v>
      </c>
    </row>
    <row r="44" spans="1:131" x14ac:dyDescent="0.25">
      <c r="A44">
        <v>224.10154599999998</v>
      </c>
      <c r="B44">
        <v>9.5727320000000002</v>
      </c>
      <c r="C44">
        <v>236.965464</v>
      </c>
      <c r="D44">
        <v>7.6227320000000001</v>
      </c>
      <c r="E44">
        <v>225.025361</v>
      </c>
      <c r="F44">
        <v>10.617990000000001</v>
      </c>
      <c r="G44">
        <v>221.19876299999999</v>
      </c>
      <c r="H44">
        <v>6.4689180000000004</v>
      </c>
      <c r="K44">
        <f>(18/200)</f>
        <v>0.09</v>
      </c>
      <c r="P44">
        <f>(13/200)</f>
        <v>6.5000000000000002E-2</v>
      </c>
      <c r="Q44">
        <f>(18/200)</f>
        <v>0.09</v>
      </c>
      <c r="R44">
        <f>(15/200)</f>
        <v>7.4999999999999997E-2</v>
      </c>
      <c r="S44">
        <f>(14/200)</f>
        <v>7.0000000000000007E-2</v>
      </c>
      <c r="U44">
        <f>0.09+0.065</f>
        <v>0.155</v>
      </c>
      <c r="Z44">
        <f>SQRT((ABS($A$45-$A$44)^2+(ABS($B$45-$B$44)^2)))</f>
        <v>21.399275006564004</v>
      </c>
      <c r="AJ44">
        <f>1/0.155</f>
        <v>6.4516129032258069</v>
      </c>
      <c r="AO44">
        <f t="shared" si="12"/>
        <v>138.05983875202583</v>
      </c>
      <c r="AV44">
        <f>((0.09/0.155)*100)</f>
        <v>58.064516129032249</v>
      </c>
      <c r="BA44">
        <f>((0.065/0.155)*100)</f>
        <v>41.935483870967744</v>
      </c>
      <c r="BF44">
        <f>ABS($B$44-$D$44)</f>
        <v>1.9500000000000002</v>
      </c>
      <c r="BG44">
        <f>ABS($F$44-$H$44)</f>
        <v>4.1490720000000003</v>
      </c>
      <c r="BI44">
        <v>2.5924255</v>
      </c>
      <c r="BJ44">
        <v>2.6443360000000005</v>
      </c>
      <c r="BL44">
        <f>SQRT((ABS($A$44-$E$44)^2+(ABS($B$44-$F$44)^2)))</f>
        <v>1.3949904805370665</v>
      </c>
      <c r="BO44">
        <f>SQRT((ABS($A$44-$G$44)^2+(ABS($B$44-$H$44)^2)))</f>
        <v>4.2496835754777083</v>
      </c>
      <c r="BR44">
        <f>DEGREES(ACOS((13.0144356458207^2+21.3162506779116^2-9.51458250875577^2)/(2*13.0144356458207*21.3162506779116)))</f>
        <v>16.042529376919045</v>
      </c>
      <c r="BS44">
        <f>DEGREES(ACOS((10.0924844627658^2+28.1947621518548^2-19.3187094350476^2)/(2*10.0924844627658*28.1947621518548)))</f>
        <v>23.071668943390527</v>
      </c>
      <c r="BU44">
        <v>18</v>
      </c>
      <c r="BV44">
        <v>4</v>
      </c>
      <c r="BW44">
        <v>3</v>
      </c>
      <c r="BX44">
        <v>9</v>
      </c>
      <c r="CL44">
        <v>13</v>
      </c>
      <c r="CM44">
        <v>4</v>
      </c>
      <c r="CN44">
        <v>0</v>
      </c>
      <c r="CO44">
        <v>5</v>
      </c>
      <c r="CP44">
        <v>18</v>
      </c>
      <c r="CQ44">
        <v>4</v>
      </c>
      <c r="CR44">
        <v>12</v>
      </c>
      <c r="CS44">
        <v>5</v>
      </c>
      <c r="CT44">
        <v>15</v>
      </c>
      <c r="CU44">
        <v>0</v>
      </c>
      <c r="CV44">
        <v>12</v>
      </c>
      <c r="CW44">
        <v>8</v>
      </c>
      <c r="CX44">
        <v>14</v>
      </c>
      <c r="CY44">
        <v>5</v>
      </c>
      <c r="CZ44">
        <v>5</v>
      </c>
      <c r="DA44">
        <v>8</v>
      </c>
      <c r="DC44">
        <f>((4/18)*100)</f>
        <v>22.222222222222221</v>
      </c>
      <c r="DD44">
        <f>((3/18)*100)</f>
        <v>16.666666666666664</v>
      </c>
      <c r="DE44">
        <f>((9/18)*100)</f>
        <v>50</v>
      </c>
      <c r="DP44">
        <f>((4/13)*100)</f>
        <v>30.76923076923077</v>
      </c>
      <c r="DQ44">
        <f>((0/13)*100)</f>
        <v>0</v>
      </c>
      <c r="DR44">
        <f>((5/13)*100)</f>
        <v>38.461538461538467</v>
      </c>
      <c r="DS44">
        <f>((4/18)*100)</f>
        <v>22.222222222222221</v>
      </c>
      <c r="DT44">
        <f>((12/18)*100)</f>
        <v>66.666666666666657</v>
      </c>
      <c r="DU44">
        <f>((5/18)*100)</f>
        <v>27.777777777777779</v>
      </c>
      <c r="DV44">
        <f>((0/15)*100)</f>
        <v>0</v>
      </c>
      <c r="DW44">
        <f>((12/15)*100)</f>
        <v>80</v>
      </c>
      <c r="DX44">
        <f>((8/15)*100)</f>
        <v>53.333333333333336</v>
      </c>
      <c r="DY44">
        <f>((5/14)*100)</f>
        <v>35.714285714285715</v>
      </c>
      <c r="DZ44">
        <f>((5/14)*100)</f>
        <v>35.714285714285715</v>
      </c>
      <c r="EA44">
        <f>((8/14)*100)</f>
        <v>57.142857142857139</v>
      </c>
    </row>
    <row r="45" spans="1:131" x14ac:dyDescent="0.25">
      <c r="A45">
        <v>245.48912300000001</v>
      </c>
      <c r="B45">
        <v>8.8652569999999997</v>
      </c>
      <c r="BR45">
        <f>DEGREES(ACOS((14.0953199835694^2+22.9921203826955^2-10.0924844627658^2)/(2*14.0953199835694*22.9921203826955)))</f>
        <v>15.210173840974095</v>
      </c>
      <c r="BS45">
        <f>DEGREES(ACOS((5.52712141465022^2+20.7099287133734^2-18.1529388695782^2)/(2*5.52712141465022*20.7099287133734)))</f>
        <v>55.423379672043247</v>
      </c>
    </row>
    <row r="46" spans="1:131" x14ac:dyDescent="0.25">
      <c r="A46" t="s">
        <v>22</v>
      </c>
      <c r="B46" t="s">
        <v>22</v>
      </c>
      <c r="C46" t="s">
        <v>22</v>
      </c>
      <c r="D46" t="s">
        <v>22</v>
      </c>
      <c r="E46" t="s">
        <v>22</v>
      </c>
      <c r="F46" t="s">
        <v>22</v>
      </c>
      <c r="G46" t="s">
        <v>22</v>
      </c>
      <c r="H46" t="s">
        <v>22</v>
      </c>
      <c r="BR46">
        <f>DEGREES(ACOS((19.3187094350476^2+22.140868458845^2-5.52712141465022^2)/(2*19.3187094350476*22.140868458845)))</f>
        <v>13.194760305644637</v>
      </c>
      <c r="BS46">
        <f>DEGREES(ACOS((4.24159211317838^2+26.67760435991^2-25.9017517999796^2)/(2*4.24159211317838*26.67760435991)))</f>
        <v>74.944603386719891</v>
      </c>
    </row>
    <row r="47" spans="1:131" x14ac:dyDescent="0.25">
      <c r="A47">
        <v>261.462062</v>
      </c>
      <c r="B47">
        <v>8.7586089999999999</v>
      </c>
      <c r="C47">
        <v>251.37995000000001</v>
      </c>
      <c r="D47">
        <v>10.333608999999999</v>
      </c>
      <c r="E47">
        <v>261.22180400000002</v>
      </c>
      <c r="F47">
        <v>7.6261340000000004</v>
      </c>
      <c r="G47">
        <v>271.184077</v>
      </c>
      <c r="H47">
        <v>10.61</v>
      </c>
      <c r="K47">
        <f>(20/200)</f>
        <v>0.1</v>
      </c>
      <c r="L47">
        <f>(21/200)</f>
        <v>0.105</v>
      </c>
      <c r="M47">
        <f>(17/200)</f>
        <v>8.5000000000000006E-2</v>
      </c>
      <c r="N47">
        <f>(17/200)</f>
        <v>8.5000000000000006E-2</v>
      </c>
      <c r="P47">
        <f>(22/200)</f>
        <v>0.11</v>
      </c>
      <c r="Q47">
        <f>(19/200)</f>
        <v>9.5000000000000001E-2</v>
      </c>
      <c r="R47">
        <f>(20/200)</f>
        <v>0.1</v>
      </c>
      <c r="S47">
        <f>(22/200)</f>
        <v>0.11</v>
      </c>
      <c r="U47">
        <f>0.1+0.11</f>
        <v>0.21000000000000002</v>
      </c>
      <c r="V47">
        <f>0.105+0.095</f>
        <v>0.2</v>
      </c>
      <c r="W47">
        <f>0.085+0.1</f>
        <v>0.185</v>
      </c>
      <c r="X47">
        <f>0.085+0.11</f>
        <v>0.19500000000000001</v>
      </c>
      <c r="Z47">
        <f>SQRT((ABS($A$48-$A$47)^2+(ABS($B$48-$B$47)^2)))</f>
        <v>21.597803123983994</v>
      </c>
      <c r="AA47">
        <f>SQRT((ABS($C$48-$C$47)^2+(ABS($D$48-$D$47)^2)))</f>
        <v>23.648337154405777</v>
      </c>
      <c r="AB47">
        <f>SQRT((ABS($E$48-$E$47)^2+(ABS($F$48-$F$47)^2)))</f>
        <v>22.522289942918217</v>
      </c>
      <c r="AC47">
        <f>SQRT((ABS($G$48-$G$47)^2+(ABS($H$48-$H$47)^2)))</f>
        <v>19.729429152504249</v>
      </c>
      <c r="AJ47">
        <f>1/0.21</f>
        <v>4.7619047619047619</v>
      </c>
      <c r="AK47">
        <f>1/0.2</f>
        <v>5</v>
      </c>
      <c r="AL47">
        <f>1/0.185</f>
        <v>5.4054054054054053</v>
      </c>
      <c r="AM47">
        <f>1/0.195</f>
        <v>5.1282051282051277</v>
      </c>
      <c r="AO47">
        <f t="shared" ref="AO47:AO57" si="16">$Z47/$U47</f>
        <v>102.84668154278091</v>
      </c>
      <c r="AP47">
        <f t="shared" ref="AP47:AP56" si="17">$AA47/$V47</f>
        <v>118.24168577202887</v>
      </c>
      <c r="AQ47">
        <f t="shared" ref="AQ47:AQ56" si="18">$AB47/$W47</f>
        <v>121.74210779955793</v>
      </c>
      <c r="AR47">
        <f t="shared" ref="AR47:AR57" si="19">$AC47/$X47</f>
        <v>101.17655975643204</v>
      </c>
      <c r="AV47">
        <f>((0.1/0.21)*100)</f>
        <v>47.61904761904762</v>
      </c>
      <c r="AW47">
        <f>((0.105/0.2)*100)</f>
        <v>52.499999999999993</v>
      </c>
      <c r="AX47">
        <f>((0.085/0.185)*100)</f>
        <v>45.945945945945951</v>
      </c>
      <c r="AY47">
        <f>((0.085/0.195)*100)</f>
        <v>43.589743589743591</v>
      </c>
      <c r="BA47">
        <f>((0.11/0.21)*100)</f>
        <v>52.380952380952387</v>
      </c>
      <c r="BB47">
        <f>((0.095/0.2)*100)</f>
        <v>47.5</v>
      </c>
      <c r="BC47">
        <f>((0.1/0.185)*100)</f>
        <v>54.054054054054056</v>
      </c>
      <c r="BD47">
        <f>((0.11/0.195)*100)</f>
        <v>56.410256410256409</v>
      </c>
      <c r="BF47">
        <f>ABS($B$47-$D$47)</f>
        <v>1.5749999999999993</v>
      </c>
      <c r="BG47">
        <f>ABS($F$47-$H$47)</f>
        <v>2.983865999999999</v>
      </c>
      <c r="BL47">
        <f>SQRT((ABS($A$47-$E$47)^2+(ABS($B$47-$F$47)^2)))</f>
        <v>1.1576802374528947</v>
      </c>
      <c r="BM47">
        <f>SQRT((ABS($C$47-$G$48)^2+(ABS($D$47-$H$48)^2)))</f>
        <v>0.94437572686828364</v>
      </c>
      <c r="BO47">
        <f>SQRT((ABS($A$47-$G$47)^2+(ABS($B$47-$H$47)^2)))</f>
        <v>9.8967279590330239</v>
      </c>
      <c r="BP47">
        <f>SQRT((ABS($C$47-$E$47)^2+(ABS($D$47-$F$47)^2)))</f>
        <v>10.207473293275923</v>
      </c>
      <c r="BR47">
        <f>DEGREES(ACOS((18.1529388695782^2+18.6672150280434^2-4.24159211317838^2)/(2*18.1529388695782*18.6672150280434)))</f>
        <v>13.133291779425338</v>
      </c>
      <c r="BS47">
        <f>DEGREES(ACOS((5.32863409452713^2+20.2944416296845^2-18.3655718015103^2)/(2*5.32863409452713*20.2944416296845)))</f>
        <v>61.571417156436134</v>
      </c>
      <c r="BU47">
        <v>20</v>
      </c>
      <c r="BV47">
        <v>2</v>
      </c>
      <c r="BW47">
        <v>1</v>
      </c>
      <c r="BX47">
        <v>17</v>
      </c>
      <c r="BY47">
        <v>21</v>
      </c>
      <c r="BZ47">
        <v>4</v>
      </c>
      <c r="CA47">
        <v>17</v>
      </c>
      <c r="CB47">
        <v>3</v>
      </c>
      <c r="CC47">
        <v>17</v>
      </c>
      <c r="CD47">
        <v>1</v>
      </c>
      <c r="CE47">
        <v>17</v>
      </c>
      <c r="CF47">
        <v>2</v>
      </c>
      <c r="CG47">
        <v>17</v>
      </c>
      <c r="CH47">
        <v>17</v>
      </c>
      <c r="CI47">
        <v>0</v>
      </c>
      <c r="CJ47">
        <v>0</v>
      </c>
      <c r="CL47">
        <v>22</v>
      </c>
      <c r="CM47">
        <v>1</v>
      </c>
      <c r="CN47">
        <v>0</v>
      </c>
      <c r="CO47">
        <v>21</v>
      </c>
      <c r="CP47">
        <v>19</v>
      </c>
      <c r="CQ47">
        <v>1</v>
      </c>
      <c r="CR47">
        <v>17</v>
      </c>
      <c r="CS47">
        <v>2</v>
      </c>
      <c r="CT47">
        <v>20</v>
      </c>
      <c r="CU47">
        <v>1</v>
      </c>
      <c r="CV47">
        <v>17</v>
      </c>
      <c r="CW47">
        <v>3</v>
      </c>
      <c r="CX47">
        <v>22</v>
      </c>
      <c r="CY47">
        <v>21</v>
      </c>
      <c r="CZ47">
        <v>2</v>
      </c>
      <c r="DA47">
        <v>0</v>
      </c>
      <c r="DC47">
        <f>((2/20)*100)</f>
        <v>10</v>
      </c>
      <c r="DD47">
        <f>((1/20)*100)</f>
        <v>5</v>
      </c>
      <c r="DE47">
        <f>((17/20)*100)</f>
        <v>85</v>
      </c>
      <c r="DF47">
        <f>((4/21)*100)</f>
        <v>19.047619047619047</v>
      </c>
      <c r="DG47">
        <f>((17/21)*100)</f>
        <v>80.952380952380949</v>
      </c>
      <c r="DH47">
        <f>((3/21)*100)</f>
        <v>14.285714285714285</v>
      </c>
      <c r="DI47">
        <f>((1/17)*100)</f>
        <v>5.8823529411764701</v>
      </c>
      <c r="DJ47">
        <f>((17/17)*100)</f>
        <v>100</v>
      </c>
      <c r="DK47">
        <f>((2/17)*100)</f>
        <v>11.76470588235294</v>
      </c>
      <c r="DL47">
        <f>((17/17)*100)</f>
        <v>100</v>
      </c>
      <c r="DM47">
        <f>((0/17)*100)</f>
        <v>0</v>
      </c>
      <c r="DN47">
        <f>((0/17)*100)</f>
        <v>0</v>
      </c>
      <c r="DP47">
        <f>((1/22)*100)</f>
        <v>4.5454545454545459</v>
      </c>
      <c r="DQ47">
        <f>((0/22)*100)</f>
        <v>0</v>
      </c>
      <c r="DR47">
        <f>((21/22)*100)</f>
        <v>95.454545454545453</v>
      </c>
      <c r="DS47">
        <f>((1/19)*100)</f>
        <v>5.2631578947368416</v>
      </c>
      <c r="DT47">
        <f>((17/19)*100)</f>
        <v>89.473684210526315</v>
      </c>
      <c r="DU47">
        <f>((2/19)*100)</f>
        <v>10.526315789473683</v>
      </c>
      <c r="DV47">
        <f>((1/20)*100)</f>
        <v>5</v>
      </c>
      <c r="DW47">
        <f>((17/20)*100)</f>
        <v>85</v>
      </c>
      <c r="DX47">
        <f>((3/20)*100)</f>
        <v>15</v>
      </c>
      <c r="DY47">
        <f>((21/22)*100)</f>
        <v>95.454545454545453</v>
      </c>
      <c r="DZ47">
        <f>((2/22)*100)</f>
        <v>9.0909090909090917</v>
      </c>
      <c r="EA47">
        <f>((0/22)*100)</f>
        <v>0</v>
      </c>
    </row>
    <row r="48" spans="1:131" x14ac:dyDescent="0.25">
      <c r="A48">
        <v>239.86428000000001</v>
      </c>
      <c r="B48">
        <v>8.7284020000000009</v>
      </c>
      <c r="C48">
        <v>227.79123799999999</v>
      </c>
      <c r="D48">
        <v>8.6553609999999992</v>
      </c>
      <c r="E48">
        <v>238.704589</v>
      </c>
      <c r="F48">
        <v>7.1480410000000001</v>
      </c>
      <c r="G48">
        <v>251.46582699999999</v>
      </c>
      <c r="H48">
        <v>11.274072</v>
      </c>
      <c r="K48">
        <f>(17/200)</f>
        <v>8.5000000000000006E-2</v>
      </c>
      <c r="L48">
        <f>(19/200)</f>
        <v>9.5000000000000001E-2</v>
      </c>
      <c r="M48">
        <f>(16/200)</f>
        <v>0.08</v>
      </c>
      <c r="N48">
        <f>(21/200)</f>
        <v>0.105</v>
      </c>
      <c r="P48">
        <f>(17/200)</f>
        <v>8.5000000000000006E-2</v>
      </c>
      <c r="Q48">
        <f>(14/200)</f>
        <v>7.0000000000000007E-2</v>
      </c>
      <c r="R48">
        <f>(15/200)</f>
        <v>7.4999999999999997E-2</v>
      </c>
      <c r="S48">
        <f>(18/200)</f>
        <v>0.09</v>
      </c>
      <c r="U48">
        <f>0.085+0.085</f>
        <v>0.17</v>
      </c>
      <c r="V48">
        <f>0.095+0.07</f>
        <v>0.16500000000000001</v>
      </c>
      <c r="W48">
        <f>0.08+0.075</f>
        <v>0.155</v>
      </c>
      <c r="X48">
        <f>0.105+0.09</f>
        <v>0.19500000000000001</v>
      </c>
      <c r="Z48">
        <f>SQRT((ABS($A$49-$A$48)^2+(ABS($B$49-$B$48)^2)))</f>
        <v>21.569623203967407</v>
      </c>
      <c r="AA48">
        <f>SQRT((ABS($C$49-$C$48)^2+(ABS($D$49-$D$48)^2)))</f>
        <v>22.270218092203269</v>
      </c>
      <c r="AB48">
        <f>SQRT((ABS($E$49-$E$48)^2+(ABS($F$49-$F$48)^2)))</f>
        <v>21.316250677911562</v>
      </c>
      <c r="AC48">
        <f>SQRT((ABS($G$49-$G$48)^2+(ABS($H$49-$H$48)^2)))</f>
        <v>25.488924370755708</v>
      </c>
      <c r="AJ48">
        <f>1/0.17</f>
        <v>5.8823529411764701</v>
      </c>
      <c r="AK48">
        <f>1/0.165</f>
        <v>6.0606060606060606</v>
      </c>
      <c r="AL48">
        <f>1/0.155</f>
        <v>6.4516129032258069</v>
      </c>
      <c r="AM48">
        <f>1/0.195</f>
        <v>5.1282051282051277</v>
      </c>
      <c r="AO48">
        <f t="shared" si="16"/>
        <v>126.88013649392592</v>
      </c>
      <c r="AP48">
        <f t="shared" si="17"/>
        <v>134.97101874062588</v>
      </c>
      <c r="AQ48">
        <f t="shared" si="18"/>
        <v>137.52419792201007</v>
      </c>
      <c r="AR48">
        <f t="shared" si="19"/>
        <v>130.71243267054209</v>
      </c>
      <c r="AV48">
        <f>((0.085/0.17)*100)</f>
        <v>50</v>
      </c>
      <c r="AW48">
        <f>((0.095/0.165)*100)</f>
        <v>57.575757575757571</v>
      </c>
      <c r="AX48">
        <f>((0.08/0.155)*100)</f>
        <v>51.612903225806448</v>
      </c>
      <c r="AY48">
        <f>((0.105/0.195)*100)</f>
        <v>53.846153846153847</v>
      </c>
      <c r="BA48">
        <f>((0.085/0.17)*100)</f>
        <v>50</v>
      </c>
      <c r="BB48">
        <f>((0.07/0.165)*100)</f>
        <v>42.424242424242422</v>
      </c>
      <c r="BC48">
        <f>((0.075/0.155)*100)</f>
        <v>48.387096774193544</v>
      </c>
      <c r="BD48">
        <f>((0.09/0.195)*100)</f>
        <v>46.153846153846153</v>
      </c>
      <c r="BF48">
        <f>ABS($B$48-$D$48)</f>
        <v>7.3041000000001688E-2</v>
      </c>
      <c r="BG48">
        <f>ABS($F$48-$H$48)</f>
        <v>4.1260310000000002</v>
      </c>
      <c r="BL48">
        <f>SQRT((ABS($A$48-$E$48)^2+(ABS($B$48-$F$48)^2)))</f>
        <v>1.9602102197983828</v>
      </c>
      <c r="BM48">
        <f>SQRT((ABS($C$48-$G$49)^2+(ABS($D$48-$H$49)^2)))</f>
        <v>2.2381079702760003</v>
      </c>
      <c r="BO48">
        <f>SQRT((ABS($A$48-$G$49)^2+(ABS($B$48-$H$49)^2)))</f>
        <v>13.914916628699221</v>
      </c>
      <c r="BP48">
        <f>SQRT((ABS($C$48-$E$49)^2+(ABS($D$48-$F$49)^2)))</f>
        <v>10.725537520171654</v>
      </c>
      <c r="BR48">
        <f>DEGREES(ACOS((25.9017517999796^2+28.0880882880246^2-5.35912790644616^2)/(2*25.9017517999796*28.0880882880246)))</f>
        <v>10.407777058199025</v>
      </c>
      <c r="BS48">
        <f>DEGREES(ACOS((5.40318178617767^2+14.3345518523853^2-11.4381273336373^2)/(2*5.40318178617767*14.3345518523853)))</f>
        <v>47.904499207246566</v>
      </c>
      <c r="BU48">
        <v>17</v>
      </c>
      <c r="BV48">
        <v>3</v>
      </c>
      <c r="BW48">
        <v>2</v>
      </c>
      <c r="BX48">
        <v>17</v>
      </c>
      <c r="BY48">
        <v>19</v>
      </c>
      <c r="BZ48">
        <v>6</v>
      </c>
      <c r="CA48">
        <v>16</v>
      </c>
      <c r="CB48">
        <v>7</v>
      </c>
      <c r="CC48">
        <v>16</v>
      </c>
      <c r="CD48">
        <v>3</v>
      </c>
      <c r="CE48">
        <v>16</v>
      </c>
      <c r="CF48">
        <v>4</v>
      </c>
      <c r="CG48">
        <v>21</v>
      </c>
      <c r="CH48">
        <v>17</v>
      </c>
      <c r="CI48">
        <v>7</v>
      </c>
      <c r="CJ48">
        <v>6</v>
      </c>
      <c r="CL48">
        <v>17</v>
      </c>
      <c r="CM48">
        <v>0</v>
      </c>
      <c r="CN48">
        <v>1</v>
      </c>
      <c r="CO48">
        <v>16</v>
      </c>
      <c r="CP48">
        <v>14</v>
      </c>
      <c r="CQ48">
        <v>0</v>
      </c>
      <c r="CR48">
        <v>14</v>
      </c>
      <c r="CS48">
        <v>0</v>
      </c>
      <c r="CT48">
        <v>15</v>
      </c>
      <c r="CU48">
        <v>0</v>
      </c>
      <c r="CV48">
        <v>14</v>
      </c>
      <c r="CW48">
        <v>0</v>
      </c>
      <c r="CX48">
        <v>18</v>
      </c>
      <c r="CY48">
        <v>16</v>
      </c>
      <c r="CZ48">
        <v>0</v>
      </c>
      <c r="DA48">
        <v>3</v>
      </c>
      <c r="DC48">
        <f>((3/17)*100)</f>
        <v>17.647058823529413</v>
      </c>
      <c r="DD48">
        <f>((2/17)*100)</f>
        <v>11.76470588235294</v>
      </c>
      <c r="DE48">
        <f>((17/17)*100)</f>
        <v>100</v>
      </c>
      <c r="DF48">
        <f>((6/19)*100)</f>
        <v>31.578947368421051</v>
      </c>
      <c r="DG48">
        <f>((16/19)*100)</f>
        <v>84.210526315789465</v>
      </c>
      <c r="DH48">
        <f>((7/19)*100)</f>
        <v>36.84210526315789</v>
      </c>
      <c r="DI48">
        <f>((3/16)*100)</f>
        <v>18.75</v>
      </c>
      <c r="DJ48">
        <f>((16/16)*100)</f>
        <v>100</v>
      </c>
      <c r="DK48">
        <f>((4/16)*100)</f>
        <v>25</v>
      </c>
      <c r="DL48">
        <f>((17/21)*100)</f>
        <v>80.952380952380949</v>
      </c>
      <c r="DM48">
        <f>((7/21)*100)</f>
        <v>33.333333333333329</v>
      </c>
      <c r="DN48">
        <f>((6/21)*100)</f>
        <v>28.571428571428569</v>
      </c>
      <c r="DP48">
        <f>((0/17)*100)</f>
        <v>0</v>
      </c>
      <c r="DQ48">
        <f>((1/17)*100)</f>
        <v>5.8823529411764701</v>
      </c>
      <c r="DR48">
        <f>((16/17)*100)</f>
        <v>94.117647058823522</v>
      </c>
      <c r="DS48">
        <f>((0/14)*100)</f>
        <v>0</v>
      </c>
      <c r="DT48">
        <f>((14/14)*100)</f>
        <v>100</v>
      </c>
      <c r="DU48">
        <f>((0/14)*100)</f>
        <v>0</v>
      </c>
      <c r="DV48">
        <f>((0/15)*100)</f>
        <v>0</v>
      </c>
      <c r="DW48">
        <f>((14/15)*100)</f>
        <v>93.333333333333329</v>
      </c>
      <c r="DX48">
        <f>((0/15)*100)</f>
        <v>0</v>
      </c>
      <c r="DY48">
        <f>((16/18)*100)</f>
        <v>88.888888888888886</v>
      </c>
      <c r="DZ48">
        <f>((0/18)*100)</f>
        <v>0</v>
      </c>
      <c r="EA48">
        <f>((3/18)*100)</f>
        <v>16.666666666666664</v>
      </c>
    </row>
    <row r="49" spans="1:131" x14ac:dyDescent="0.25">
      <c r="A49">
        <v>218.420928</v>
      </c>
      <c r="B49">
        <v>6.3978869999999999</v>
      </c>
      <c r="C49">
        <v>205.582831</v>
      </c>
      <c r="D49">
        <v>6.997268</v>
      </c>
      <c r="E49">
        <v>217.424691</v>
      </c>
      <c r="F49">
        <v>5.9036600000000004</v>
      </c>
      <c r="G49">
        <v>226.008351</v>
      </c>
      <c r="H49">
        <v>10.008298999999999</v>
      </c>
      <c r="K49">
        <f>(18/200)</f>
        <v>0.09</v>
      </c>
      <c r="L49">
        <f>(16/200)</f>
        <v>0.08</v>
      </c>
      <c r="M49">
        <f>(18/200)</f>
        <v>0.09</v>
      </c>
      <c r="N49">
        <f>(19/200)</f>
        <v>9.5000000000000001E-2</v>
      </c>
      <c r="P49">
        <f>(13/200)</f>
        <v>6.5000000000000002E-2</v>
      </c>
      <c r="Q49">
        <f>(13/200)</f>
        <v>6.5000000000000002E-2</v>
      </c>
      <c r="R49">
        <f>(12/200)</f>
        <v>0.06</v>
      </c>
      <c r="S49">
        <f>(12/200)</f>
        <v>0.06</v>
      </c>
      <c r="U49">
        <f>0.09+0.065</f>
        <v>0.155</v>
      </c>
      <c r="V49">
        <f>0.08+0.065</f>
        <v>0.14500000000000002</v>
      </c>
      <c r="W49">
        <f>0.09+0.06</f>
        <v>0.15</v>
      </c>
      <c r="X49">
        <f>0.095+0.06</f>
        <v>0.155</v>
      </c>
      <c r="Z49">
        <f>SQRT((ABS($A$50-$A$49)^2+(ABS($B$50-$B$49)^2)))</f>
        <v>22.157320170267884</v>
      </c>
      <c r="AA49">
        <f>SQRT((ABS($C$50-$C$49)^2+(ABS($D$50-$D$49)^2)))</f>
        <v>24.929388160614778</v>
      </c>
      <c r="AB49">
        <f>SQRT((ABS($E$50-$E$49)^2+(ABS($F$50-$F$49)^2)))</f>
        <v>22.99212038269545</v>
      </c>
      <c r="AC49">
        <f>SQRT((ABS($G$50-$G$49)^2+(ABS($H$50-$H$49)^2)))</f>
        <v>22.350966614036306</v>
      </c>
      <c r="AJ49">
        <f>1/0.155</f>
        <v>6.4516129032258069</v>
      </c>
      <c r="AK49">
        <f>1/0.145</f>
        <v>6.8965517241379315</v>
      </c>
      <c r="AL49">
        <f>1/0.15</f>
        <v>6.666666666666667</v>
      </c>
      <c r="AM49">
        <f>1/0.155</f>
        <v>6.4516129032258069</v>
      </c>
      <c r="AO49">
        <f t="shared" si="16"/>
        <v>142.95045271140569</v>
      </c>
      <c r="AP49">
        <f t="shared" si="17"/>
        <v>171.92681490079156</v>
      </c>
      <c r="AQ49">
        <f t="shared" si="18"/>
        <v>153.280802551303</v>
      </c>
      <c r="AR49">
        <f t="shared" si="19"/>
        <v>144.19978460668585</v>
      </c>
      <c r="AV49">
        <f>((0.09/0.155)*100)</f>
        <v>58.064516129032249</v>
      </c>
      <c r="AW49">
        <f>((0.08/0.145)*100)</f>
        <v>55.172413793103459</v>
      </c>
      <c r="AX49">
        <f>((0.09/0.15)*100)</f>
        <v>60</v>
      </c>
      <c r="AY49">
        <f>((0.095/0.155)*100)</f>
        <v>61.29032258064516</v>
      </c>
      <c r="BA49">
        <f>((0.065/0.155)*100)</f>
        <v>41.935483870967744</v>
      </c>
      <c r="BB49">
        <f>((0.065/0.145)*100)</f>
        <v>44.827586206896555</v>
      </c>
      <c r="BC49">
        <f>((0.06/0.15)*100)</f>
        <v>40</v>
      </c>
      <c r="BD49">
        <f>((0.06/0.155)*100)</f>
        <v>38.70967741935484</v>
      </c>
      <c r="BF49">
        <f>ABS($B$49-$D$49)</f>
        <v>0.59938100000000016</v>
      </c>
      <c r="BG49">
        <f>ABS($F$49-$H$49)</f>
        <v>4.1046389999999988</v>
      </c>
      <c r="BL49">
        <f>SQRT((ABS($A$49-$E$49)^2+(ABS($B$49-$F$49)^2)))</f>
        <v>1.1120919421064137</v>
      </c>
      <c r="BM49">
        <f>SQRT((ABS($C$49-$G$50)^2+(ABS($D$49-$H$50)^2)))</f>
        <v>2.7805762890598835</v>
      </c>
      <c r="BO49">
        <f>SQRT((ABS($A$49-$G$49)^2+(ABS($B$49-$H$49)^2)))</f>
        <v>8.4026223639214574</v>
      </c>
      <c r="BP49">
        <f>SQRT((ABS($C$49-$E$50)^2+(ABS($D$49-$F$50)^2)))</f>
        <v>11.319642949895895</v>
      </c>
      <c r="BR49">
        <f>DEGREES(ACOS((21.1448944905655^2+23.3437282715841^2-5.32863409452713^2)/(2*21.1448944905655*23.3437282715841)))</f>
        <v>12.542526741711811</v>
      </c>
      <c r="BS49">
        <f>DEGREES(ACOS((8.24030924939107^2+20.5822037895158^2-14.2289359933998^2)/(2*8.24030924939107*20.5822037895158)))</f>
        <v>31.549976636142286</v>
      </c>
      <c r="BU49">
        <v>18</v>
      </c>
      <c r="BV49">
        <v>5</v>
      </c>
      <c r="BW49">
        <v>6</v>
      </c>
      <c r="BX49">
        <v>16</v>
      </c>
      <c r="BY49">
        <v>16</v>
      </c>
      <c r="BZ49">
        <v>5</v>
      </c>
      <c r="CA49">
        <v>14</v>
      </c>
      <c r="CB49">
        <v>4</v>
      </c>
      <c r="CC49">
        <v>18</v>
      </c>
      <c r="CD49">
        <v>7</v>
      </c>
      <c r="CE49">
        <v>14</v>
      </c>
      <c r="CF49">
        <v>7</v>
      </c>
      <c r="CG49">
        <v>19</v>
      </c>
      <c r="CH49">
        <v>16</v>
      </c>
      <c r="CI49">
        <v>6</v>
      </c>
      <c r="CJ49">
        <v>7</v>
      </c>
      <c r="CL49">
        <v>13</v>
      </c>
      <c r="CM49">
        <v>0</v>
      </c>
      <c r="CN49">
        <v>0</v>
      </c>
      <c r="CO49">
        <v>10</v>
      </c>
      <c r="CP49">
        <v>13</v>
      </c>
      <c r="CQ49">
        <v>0</v>
      </c>
      <c r="CR49">
        <v>9</v>
      </c>
      <c r="CS49">
        <v>0</v>
      </c>
      <c r="CT49">
        <v>12</v>
      </c>
      <c r="CU49">
        <v>0</v>
      </c>
      <c r="CV49">
        <v>9</v>
      </c>
      <c r="CW49">
        <v>0</v>
      </c>
      <c r="CX49">
        <v>12</v>
      </c>
      <c r="CY49">
        <v>10</v>
      </c>
      <c r="CZ49">
        <v>0</v>
      </c>
      <c r="DA49">
        <v>0</v>
      </c>
      <c r="DC49">
        <f>((5/18)*100)</f>
        <v>27.777777777777779</v>
      </c>
      <c r="DD49">
        <f>((6/18)*100)</f>
        <v>33.333333333333329</v>
      </c>
      <c r="DE49">
        <f>((16/18)*100)</f>
        <v>88.888888888888886</v>
      </c>
      <c r="DF49">
        <f>((5/16)*100)</f>
        <v>31.25</v>
      </c>
      <c r="DG49">
        <f>((14/16)*100)</f>
        <v>87.5</v>
      </c>
      <c r="DH49">
        <f>((4/16)*100)</f>
        <v>25</v>
      </c>
      <c r="DI49">
        <f>((7/18)*100)</f>
        <v>38.888888888888893</v>
      </c>
      <c r="DJ49">
        <f>((14/18)*100)</f>
        <v>77.777777777777786</v>
      </c>
      <c r="DK49">
        <f>((7/18)*100)</f>
        <v>38.888888888888893</v>
      </c>
      <c r="DL49">
        <f>((16/19)*100)</f>
        <v>84.210526315789465</v>
      </c>
      <c r="DM49">
        <f>((6/19)*100)</f>
        <v>31.578947368421051</v>
      </c>
      <c r="DN49">
        <f>((7/19)*100)</f>
        <v>36.84210526315789</v>
      </c>
      <c r="DP49">
        <f>((0/13)*100)</f>
        <v>0</v>
      </c>
      <c r="DQ49">
        <f>((0/13)*100)</f>
        <v>0</v>
      </c>
      <c r="DR49">
        <f>((10/13)*100)</f>
        <v>76.923076923076934</v>
      </c>
      <c r="DS49">
        <f>((0/13)*100)</f>
        <v>0</v>
      </c>
      <c r="DT49">
        <f>((9/13)*100)</f>
        <v>69.230769230769226</v>
      </c>
      <c r="DU49">
        <f>((0/13)*100)</f>
        <v>0</v>
      </c>
      <c r="DV49">
        <f>((0/12)*100)</f>
        <v>0</v>
      </c>
      <c r="DW49">
        <f>((9/12)*100)</f>
        <v>75</v>
      </c>
      <c r="DX49">
        <f>((0/12)*100)</f>
        <v>0</v>
      </c>
      <c r="DY49">
        <f>((10/12)*100)</f>
        <v>83.333333333333343</v>
      </c>
      <c r="DZ49">
        <f>((0/12)*100)</f>
        <v>0</v>
      </c>
      <c r="EA49">
        <f>((0/12)*100)</f>
        <v>0</v>
      </c>
    </row>
    <row r="50" spans="1:131" x14ac:dyDescent="0.25">
      <c r="A50">
        <v>196.28036</v>
      </c>
      <c r="B50">
        <v>5.5364430000000002</v>
      </c>
      <c r="C50">
        <v>180.65344899999999</v>
      </c>
      <c r="D50">
        <v>6.9797419999999999</v>
      </c>
      <c r="E50">
        <v>194.45308900000001</v>
      </c>
      <c r="F50">
        <v>4.9325260000000002</v>
      </c>
      <c r="G50">
        <v>203.67907199999999</v>
      </c>
      <c r="H50">
        <v>9.0239170000000009</v>
      </c>
      <c r="K50">
        <f>(15/200)</f>
        <v>7.4999999999999997E-2</v>
      </c>
      <c r="L50">
        <f>(16/200)</f>
        <v>0.08</v>
      </c>
      <c r="M50">
        <f>(13/200)</f>
        <v>6.5000000000000002E-2</v>
      </c>
      <c r="N50">
        <f>(19/200)</f>
        <v>9.5000000000000001E-2</v>
      </c>
      <c r="P50">
        <f>(11/200)</f>
        <v>5.5E-2</v>
      </c>
      <c r="Q50">
        <f>(13/200)</f>
        <v>6.5000000000000002E-2</v>
      </c>
      <c r="R50">
        <f>(10/200)</f>
        <v>0.05</v>
      </c>
      <c r="S50">
        <f>(12/200)</f>
        <v>0.06</v>
      </c>
      <c r="U50">
        <f>0.075+0.055</f>
        <v>0.13</v>
      </c>
      <c r="V50">
        <f>0.08+0.065</f>
        <v>0.14500000000000002</v>
      </c>
      <c r="W50">
        <f>0.065+0.05</f>
        <v>0.115</v>
      </c>
      <c r="X50">
        <f>0.095+0.06</f>
        <v>0.155</v>
      </c>
      <c r="Z50">
        <f>SQRT((ABS($A$51-$A$50)^2+(ABS($B$51-$B$50)^2)))</f>
        <v>23.548393829354115</v>
      </c>
      <c r="AA50">
        <f>SQRT((ABS($C$51-$C$50)^2+(ABS($D$51-$D$50)^2)))</f>
        <v>22.39859163702674</v>
      </c>
      <c r="AB50">
        <f>SQRT((ABS($E$51-$E$50)^2+(ABS($F$51-$F$50)^2)))</f>
        <v>22.140868458844981</v>
      </c>
      <c r="AC50">
        <f>SQRT((ABS($G$51-$G$50)^2+(ABS($H$51-$H$50)^2)))</f>
        <v>28.194762151854807</v>
      </c>
      <c r="AJ50">
        <f>1/0.13</f>
        <v>7.6923076923076916</v>
      </c>
      <c r="AK50">
        <f>1/0.145</f>
        <v>6.8965517241379315</v>
      </c>
      <c r="AL50">
        <f>1/0.115</f>
        <v>8.695652173913043</v>
      </c>
      <c r="AM50">
        <f>1/0.155</f>
        <v>6.4516129032258069</v>
      </c>
      <c r="AO50">
        <f t="shared" si="16"/>
        <v>181.14149099503166</v>
      </c>
      <c r="AP50">
        <f t="shared" si="17"/>
        <v>154.4730457725982</v>
      </c>
      <c r="AQ50">
        <f t="shared" si="18"/>
        <v>192.52929094647808</v>
      </c>
      <c r="AR50">
        <f t="shared" si="19"/>
        <v>181.90169130228907</v>
      </c>
      <c r="AV50">
        <f>((0.075/0.13)*100)</f>
        <v>57.692307692307686</v>
      </c>
      <c r="AW50">
        <f>((0.08/0.145)*100)</f>
        <v>55.172413793103459</v>
      </c>
      <c r="AX50">
        <f>((0.065/0.115)*100)</f>
        <v>56.521739130434781</v>
      </c>
      <c r="AY50">
        <f>((0.095/0.155)*100)</f>
        <v>61.29032258064516</v>
      </c>
      <c r="BA50">
        <f>((0.055/0.13)*100)</f>
        <v>42.307692307692307</v>
      </c>
      <c r="BB50">
        <f>((0.065/0.145)*100)</f>
        <v>44.827586206896555</v>
      </c>
      <c r="BC50">
        <f>((0.05/0.115)*100)</f>
        <v>43.478260869565219</v>
      </c>
      <c r="BD50">
        <f>((0.06/0.155)*100)</f>
        <v>38.70967741935484</v>
      </c>
      <c r="BF50">
        <f>ABS($B$50-$D$50)</f>
        <v>1.4432989999999997</v>
      </c>
      <c r="BG50">
        <f>ABS($F$50-$H$50)</f>
        <v>4.0913910000000007</v>
      </c>
      <c r="BL50">
        <f>SQRT((ABS($A$50-$E$50)^2+(ABS($B$50-$F$50)^2)))</f>
        <v>1.9244830605463863</v>
      </c>
      <c r="BM50">
        <f>SQRT((ABS($C$50-$G$51)^2+(ABS($D$50-$H$51)^2)))</f>
        <v>5.4168041084466871</v>
      </c>
      <c r="BO50">
        <f>SQRT((ABS($A$50-$G$50)^2+(ABS($B$50-$H$50)^2)))</f>
        <v>8.1794507248115291</v>
      </c>
      <c r="BP50">
        <f>SQRT((ABS($C$50-$E$51)^2+(ABS($D$50-$F$51)^2)))</f>
        <v>8.8174643816627913</v>
      </c>
      <c r="BR50">
        <f>DEGREES(ACOS((18.3655718015103^2+21.2544371152787^2-5.40318178617767^2)/(2*18.3655718015103*21.2544371152787)))</f>
        <v>13.271124279478679</v>
      </c>
      <c r="BS50">
        <f>DEGREES(ACOS((8.48153153273116^2+18.1989294655687^2-11.3444063747708^2)/(2*8.48153153273116*18.1989294655687)))</f>
        <v>27.252537708130529</v>
      </c>
      <c r="BU50">
        <v>15</v>
      </c>
      <c r="BV50">
        <v>5</v>
      </c>
      <c r="BW50">
        <v>5</v>
      </c>
      <c r="BX50">
        <v>11</v>
      </c>
      <c r="BY50">
        <v>16</v>
      </c>
      <c r="BZ50">
        <v>7</v>
      </c>
      <c r="CA50">
        <v>8</v>
      </c>
      <c r="CB50">
        <v>5</v>
      </c>
      <c r="CC50">
        <v>13</v>
      </c>
      <c r="CD50">
        <v>2</v>
      </c>
      <c r="CE50">
        <v>8</v>
      </c>
      <c r="CF50">
        <v>10</v>
      </c>
      <c r="CG50">
        <v>19</v>
      </c>
      <c r="CH50">
        <v>11</v>
      </c>
      <c r="CI50">
        <v>6</v>
      </c>
      <c r="CJ50">
        <v>10</v>
      </c>
      <c r="CL50">
        <v>11</v>
      </c>
      <c r="CM50">
        <v>0</v>
      </c>
      <c r="CN50">
        <v>0</v>
      </c>
      <c r="CO50">
        <v>8</v>
      </c>
      <c r="CP50">
        <v>13</v>
      </c>
      <c r="CQ50">
        <v>3</v>
      </c>
      <c r="CR50">
        <v>8</v>
      </c>
      <c r="CS50">
        <v>0</v>
      </c>
      <c r="CT50">
        <v>10</v>
      </c>
      <c r="CU50">
        <v>0</v>
      </c>
      <c r="CV50">
        <v>8</v>
      </c>
      <c r="CW50">
        <v>1</v>
      </c>
      <c r="CX50">
        <v>12</v>
      </c>
      <c r="CY50">
        <v>8</v>
      </c>
      <c r="CZ50">
        <v>0</v>
      </c>
      <c r="DA50">
        <v>1</v>
      </c>
      <c r="DC50">
        <f>((5/15)*100)</f>
        <v>33.333333333333329</v>
      </c>
      <c r="DD50">
        <f>((5/15)*100)</f>
        <v>33.333333333333329</v>
      </c>
      <c r="DE50">
        <f>((11/15)*100)</f>
        <v>73.333333333333329</v>
      </c>
      <c r="DF50">
        <f>((7/16)*100)</f>
        <v>43.75</v>
      </c>
      <c r="DG50">
        <f>((8/16)*100)</f>
        <v>50</v>
      </c>
      <c r="DH50">
        <f>((5/16)*100)</f>
        <v>31.25</v>
      </c>
      <c r="DI50">
        <f>((2/13)*100)</f>
        <v>15.384615384615385</v>
      </c>
      <c r="DJ50">
        <f>((8/13)*100)</f>
        <v>61.53846153846154</v>
      </c>
      <c r="DK50">
        <f>((10/13)*100)</f>
        <v>76.923076923076934</v>
      </c>
      <c r="DL50">
        <f>((11/19)*100)</f>
        <v>57.894736842105267</v>
      </c>
      <c r="DM50">
        <f>((6/19)*100)</f>
        <v>31.578947368421051</v>
      </c>
      <c r="DN50">
        <f>((10/19)*100)</f>
        <v>52.631578947368418</v>
      </c>
      <c r="DP50">
        <f>((0/11)*100)</f>
        <v>0</v>
      </c>
      <c r="DQ50">
        <f>((0/11)*100)</f>
        <v>0</v>
      </c>
      <c r="DR50">
        <f>((8/11)*100)</f>
        <v>72.727272727272734</v>
      </c>
      <c r="DS50">
        <f>((3/13)*100)</f>
        <v>23.076923076923077</v>
      </c>
      <c r="DT50">
        <f>((8/13)*100)</f>
        <v>61.53846153846154</v>
      </c>
      <c r="DU50">
        <f>((0/13)*100)</f>
        <v>0</v>
      </c>
      <c r="DV50">
        <f>((0/10)*100)</f>
        <v>0</v>
      </c>
      <c r="DW50">
        <f>((8/10)*100)</f>
        <v>80</v>
      </c>
      <c r="DX50">
        <f>((1/10)*100)</f>
        <v>10</v>
      </c>
      <c r="DY50">
        <f>((8/12)*100)</f>
        <v>66.666666666666657</v>
      </c>
      <c r="DZ50">
        <f>((0/12)*100)</f>
        <v>0</v>
      </c>
      <c r="EA50">
        <f>((1/12)*100)</f>
        <v>8.3333333333333321</v>
      </c>
    </row>
    <row r="51" spans="1:131" x14ac:dyDescent="0.25">
      <c r="A51">
        <v>172.74082099999998</v>
      </c>
      <c r="B51">
        <v>4.8907220000000002</v>
      </c>
      <c r="C51">
        <v>158.25515100000001</v>
      </c>
      <c r="D51">
        <v>7.0944330000000004</v>
      </c>
      <c r="E51">
        <v>172.32891499999999</v>
      </c>
      <c r="F51">
        <v>4.0728859999999996</v>
      </c>
      <c r="G51">
        <v>175.487368</v>
      </c>
      <c r="H51">
        <v>8.6086600000000004</v>
      </c>
      <c r="K51">
        <f>(15/200)</f>
        <v>7.4999999999999997E-2</v>
      </c>
      <c r="L51">
        <f>(13/200)</f>
        <v>6.5000000000000002E-2</v>
      </c>
      <c r="M51">
        <f>(14/200)</f>
        <v>7.0000000000000007E-2</v>
      </c>
      <c r="N51">
        <f>(15/200)</f>
        <v>7.4999999999999997E-2</v>
      </c>
      <c r="P51">
        <f>(12/200)</f>
        <v>0.06</v>
      </c>
      <c r="Q51">
        <f>(12/200)</f>
        <v>0.06</v>
      </c>
      <c r="R51">
        <f>(12/200)</f>
        <v>0.06</v>
      </c>
      <c r="S51">
        <f>(12/200)</f>
        <v>0.06</v>
      </c>
      <c r="U51">
        <f>0.075+0.06</f>
        <v>0.13500000000000001</v>
      </c>
      <c r="V51">
        <f>0.065+0.06</f>
        <v>0.125</v>
      </c>
      <c r="W51">
        <f>0.07+0.06</f>
        <v>0.13</v>
      </c>
      <c r="X51">
        <f>0.075+0.06</f>
        <v>0.13500000000000001</v>
      </c>
      <c r="Z51">
        <f>SQRT((ABS($A$52-$A$51)^2+(ABS($B$52-$B$51)^2)))</f>
        <v>19.025908070262616</v>
      </c>
      <c r="AA51">
        <f>SQRT((ABS($C$52-$C$51)^2+(ABS($D$52-$D$51)^2)))</f>
        <v>26.539402273266226</v>
      </c>
      <c r="AB51">
        <f>SQRT((ABS($E$52-$E$51)^2+(ABS($F$52-$F$51)^2)))</f>
        <v>18.667215028043358</v>
      </c>
      <c r="AC51">
        <f>SQRT((ABS($G$52-$G$51)^2+(ABS($H$52-$H$51)^2)))</f>
        <v>20.709928713373468</v>
      </c>
      <c r="AJ51">
        <f>1/0.135</f>
        <v>7.4074074074074066</v>
      </c>
      <c r="AK51">
        <f>1/0.125</f>
        <v>8</v>
      </c>
      <c r="AL51">
        <f>1/0.13</f>
        <v>7.6923076923076916</v>
      </c>
      <c r="AM51">
        <f>1/0.135</f>
        <v>7.4074074074074066</v>
      </c>
      <c r="AO51">
        <f t="shared" si="16"/>
        <v>140.93265237231566</v>
      </c>
      <c r="AP51">
        <f t="shared" si="17"/>
        <v>212.31521818612981</v>
      </c>
      <c r="AQ51">
        <f t="shared" si="18"/>
        <v>143.59396175417967</v>
      </c>
      <c r="AR51">
        <f t="shared" si="19"/>
        <v>153.40687935832199</v>
      </c>
      <c r="AV51">
        <f>((0.075/0.135)*100)</f>
        <v>55.55555555555555</v>
      </c>
      <c r="AW51">
        <f>((0.065/0.125)*100)</f>
        <v>52</v>
      </c>
      <c r="AX51">
        <f>((0.07/0.13)*100)</f>
        <v>53.846153846153854</v>
      </c>
      <c r="AY51">
        <f>((0.075/0.135)*100)</f>
        <v>55.55555555555555</v>
      </c>
      <c r="BA51">
        <f>((0.06/0.135)*100)</f>
        <v>44.444444444444443</v>
      </c>
      <c r="BB51">
        <f>((0.06/0.125)*100)</f>
        <v>48</v>
      </c>
      <c r="BC51">
        <f>((0.06/0.13)*100)</f>
        <v>46.153846153846153</v>
      </c>
      <c r="BD51">
        <f>((0.06/0.135)*100)</f>
        <v>44.444444444444443</v>
      </c>
      <c r="BF51">
        <f>ABS($B$51-$D$51)</f>
        <v>2.2037110000000002</v>
      </c>
      <c r="BG51">
        <f>ABS($F$51-$H$51)</f>
        <v>4.5357740000000009</v>
      </c>
      <c r="BL51">
        <f>SQRT((ABS($A$51-$E$51)^2+(ABS($B$51-$F$51)^2)))</f>
        <v>0.91570861944834336</v>
      </c>
      <c r="BM51">
        <f>SQRT((ABS($C$51-$G$52)^2+(ABS($D$51-$H$52)^2)))</f>
        <v>3.8335439518534544</v>
      </c>
      <c r="BO51">
        <f>SQRT((ABS($A$51-$G$51)^2+(ABS($B$51-$H$51)^2)))</f>
        <v>4.6224001768619205</v>
      </c>
      <c r="BP51">
        <f>SQRT((ABS($C$51-$E$52)^2+(ABS($D$51-$F$52)^2)))</f>
        <v>5.213672901376639</v>
      </c>
      <c r="BR51">
        <f>DEGREES(ACOS((11.4381273336373^2+17.6595360372151^2-8.24030924939107^2)/(2*11.4381273336373*17.6595360372151)))</f>
        <v>21.916636684714216</v>
      </c>
      <c r="BU51">
        <v>15</v>
      </c>
      <c r="BV51">
        <v>7</v>
      </c>
      <c r="BW51">
        <v>4</v>
      </c>
      <c r="BX51">
        <v>7</v>
      </c>
      <c r="BY51">
        <v>13</v>
      </c>
      <c r="BZ51">
        <v>7</v>
      </c>
      <c r="CA51">
        <v>6</v>
      </c>
      <c r="CB51">
        <v>4</v>
      </c>
      <c r="CC51">
        <v>14</v>
      </c>
      <c r="CD51">
        <v>4</v>
      </c>
      <c r="CE51">
        <v>6</v>
      </c>
      <c r="CF51">
        <v>12</v>
      </c>
      <c r="CG51">
        <v>15</v>
      </c>
      <c r="CH51">
        <v>7</v>
      </c>
      <c r="CI51">
        <v>4</v>
      </c>
      <c r="CJ51">
        <v>12</v>
      </c>
      <c r="CL51">
        <v>12</v>
      </c>
      <c r="CM51">
        <v>3</v>
      </c>
      <c r="CN51">
        <v>1</v>
      </c>
      <c r="CO51">
        <v>4</v>
      </c>
      <c r="CP51">
        <v>12</v>
      </c>
      <c r="CQ51">
        <v>4</v>
      </c>
      <c r="CR51">
        <v>4</v>
      </c>
      <c r="CS51">
        <v>1</v>
      </c>
      <c r="CT51">
        <v>12</v>
      </c>
      <c r="CU51">
        <v>1</v>
      </c>
      <c r="CV51">
        <v>4</v>
      </c>
      <c r="CW51">
        <v>9</v>
      </c>
      <c r="CX51">
        <v>12</v>
      </c>
      <c r="CY51">
        <v>4</v>
      </c>
      <c r="CZ51">
        <v>1</v>
      </c>
      <c r="DA51">
        <v>9</v>
      </c>
      <c r="DC51">
        <f>((7/15)*100)</f>
        <v>46.666666666666664</v>
      </c>
      <c r="DD51">
        <f>((4/15)*100)</f>
        <v>26.666666666666668</v>
      </c>
      <c r="DE51">
        <f>((7/15)*100)</f>
        <v>46.666666666666664</v>
      </c>
      <c r="DF51">
        <f>((7/13)*100)</f>
        <v>53.846153846153847</v>
      </c>
      <c r="DG51">
        <f>((6/13)*100)</f>
        <v>46.153846153846153</v>
      </c>
      <c r="DH51">
        <f>((4/13)*100)</f>
        <v>30.76923076923077</v>
      </c>
      <c r="DI51">
        <f>((4/14)*100)</f>
        <v>28.571428571428569</v>
      </c>
      <c r="DJ51">
        <f>((6/14)*100)</f>
        <v>42.857142857142854</v>
      </c>
      <c r="DK51">
        <f>((12/14)*100)</f>
        <v>85.714285714285708</v>
      </c>
      <c r="DL51">
        <f>((7/15)*100)</f>
        <v>46.666666666666664</v>
      </c>
      <c r="DM51">
        <f>((4/15)*100)</f>
        <v>26.666666666666668</v>
      </c>
      <c r="DN51">
        <f>((12/15)*100)</f>
        <v>80</v>
      </c>
      <c r="DP51">
        <f>((3/12)*100)</f>
        <v>25</v>
      </c>
      <c r="DQ51">
        <f>((1/12)*100)</f>
        <v>8.3333333333333321</v>
      </c>
      <c r="DR51">
        <f>((4/12)*100)</f>
        <v>33.333333333333329</v>
      </c>
      <c r="DS51">
        <f>((4/12)*100)</f>
        <v>33.333333333333329</v>
      </c>
      <c r="DT51">
        <f>((4/12)*100)</f>
        <v>33.333333333333329</v>
      </c>
      <c r="DU51">
        <f>((1/12)*100)</f>
        <v>8.3333333333333321</v>
      </c>
      <c r="DV51">
        <f>((1/12)*100)</f>
        <v>8.3333333333333321</v>
      </c>
      <c r="DW51">
        <f>((4/12)*100)</f>
        <v>33.333333333333329</v>
      </c>
      <c r="DX51">
        <f>((9/12)*100)</f>
        <v>75</v>
      </c>
      <c r="DY51">
        <f>((4/12)*100)</f>
        <v>33.333333333333329</v>
      </c>
      <c r="DZ51">
        <f>((1/12)*100)</f>
        <v>8.3333333333333321</v>
      </c>
      <c r="EA51">
        <f>((9/12)*100)</f>
        <v>75</v>
      </c>
    </row>
    <row r="52" spans="1:131" x14ac:dyDescent="0.25">
      <c r="A52">
        <v>153.720358</v>
      </c>
      <c r="B52">
        <v>5.3458759999999996</v>
      </c>
      <c r="C52">
        <v>131.71734600000002</v>
      </c>
      <c r="D52">
        <v>6.8032649999999997</v>
      </c>
      <c r="E52">
        <v>153.669533</v>
      </c>
      <c r="F52">
        <v>4.6136080000000002</v>
      </c>
      <c r="G52">
        <v>154.77767699999998</v>
      </c>
      <c r="H52">
        <v>8.7078869999999995</v>
      </c>
      <c r="K52">
        <f>(15/200)</f>
        <v>7.4999999999999997E-2</v>
      </c>
      <c r="L52">
        <f>(14/200)</f>
        <v>7.0000000000000007E-2</v>
      </c>
      <c r="M52">
        <f>(15/200)</f>
        <v>7.4999999999999997E-2</v>
      </c>
      <c r="N52">
        <f>(14/200)</f>
        <v>7.0000000000000007E-2</v>
      </c>
      <c r="P52">
        <f>(10/200)</f>
        <v>0.05</v>
      </c>
      <c r="Q52">
        <f>(13/200)</f>
        <v>6.5000000000000002E-2</v>
      </c>
      <c r="R52">
        <f>(11/200)</f>
        <v>5.5E-2</v>
      </c>
      <c r="S52">
        <f>(11/200)</f>
        <v>5.5E-2</v>
      </c>
      <c r="U52">
        <f>0.075+0.05</f>
        <v>0.125</v>
      </c>
      <c r="V52">
        <f>0.07+0.065</f>
        <v>0.13500000000000001</v>
      </c>
      <c r="W52">
        <f>0.075+0.055</f>
        <v>0.13</v>
      </c>
      <c r="X52">
        <f>0.07+0.055</f>
        <v>0.125</v>
      </c>
      <c r="Z52">
        <f>SQRT((ABS($A$53-$A$52)^2+(ABS($B$53-$B$52)^2)))</f>
        <v>28.125933456518247</v>
      </c>
      <c r="AA52">
        <f>SQRT((ABS($C$53-$C$52)^2+(ABS($D$53-$D$52)^2)))</f>
        <v>22.215699287792066</v>
      </c>
      <c r="AB52">
        <f>SQRT((ABS($E$53-$E$52)^2+(ABS($F$53-$F$52)^2)))</f>
        <v>28.088088288024601</v>
      </c>
      <c r="AC52">
        <f>SQRT((ABS($G$53-$G$52)^2+(ABS($H$53-$H$52)^2)))</f>
        <v>26.677604359909953</v>
      </c>
      <c r="AJ52">
        <f>1/0.125</f>
        <v>8</v>
      </c>
      <c r="AK52">
        <f>1/0.135</f>
        <v>7.4074074074074066</v>
      </c>
      <c r="AL52">
        <f>1/0.13</f>
        <v>7.6923076923076916</v>
      </c>
      <c r="AM52">
        <f>1/0.125</f>
        <v>8</v>
      </c>
      <c r="AO52">
        <f t="shared" si="16"/>
        <v>225.00746765214598</v>
      </c>
      <c r="AP52">
        <f t="shared" si="17"/>
        <v>164.56073546512641</v>
      </c>
      <c r="AQ52">
        <f t="shared" si="18"/>
        <v>216.06221760018923</v>
      </c>
      <c r="AR52">
        <f t="shared" si="19"/>
        <v>213.42083487927962</v>
      </c>
      <c r="AV52">
        <f>((0.075/0.125)*100)</f>
        <v>60</v>
      </c>
      <c r="AW52">
        <f>((0.07/0.135)*100)</f>
        <v>51.851851851851848</v>
      </c>
      <c r="AX52">
        <f>((0.075/0.13)*100)</f>
        <v>57.692307692307686</v>
      </c>
      <c r="AY52">
        <f>((0.07/0.125)*100)</f>
        <v>56.000000000000007</v>
      </c>
      <c r="BA52">
        <f>((0.05/0.125)*100)</f>
        <v>40</v>
      </c>
      <c r="BB52">
        <f>((0.065/0.135)*100)</f>
        <v>48.148148148148145</v>
      </c>
      <c r="BC52">
        <f>((0.055/0.13)*100)</f>
        <v>42.307692307692307</v>
      </c>
      <c r="BD52">
        <f>((0.055/0.125)*100)</f>
        <v>44</v>
      </c>
      <c r="BF52">
        <f>ABS($B$52-$D$52)</f>
        <v>1.457389</v>
      </c>
      <c r="BG52">
        <f>ABS($F$52-$H$52)</f>
        <v>4.0942789999999993</v>
      </c>
      <c r="BL52">
        <f>SQRT((ABS($A$52-$E$52)^2+(ABS($B$52-$F$52)^2)))</f>
        <v>0.73402970270214507</v>
      </c>
      <c r="BM52">
        <f>SQRT((ABS($C$52-$G$53)^2+(ABS($D$52-$H$53)^2)))</f>
        <v>4.1075571438942946</v>
      </c>
      <c r="BO52">
        <f>SQRT((ABS($A$52-$G$52)^2+(ABS($B$52-$H$52)^2)))</f>
        <v>3.5243497885258144</v>
      </c>
      <c r="BP52">
        <f>SQRT((ABS($C$52-$E$53)^2+(ABS($D$52-$F$53)^2)))</f>
        <v>6.7336417272154598</v>
      </c>
      <c r="BR52">
        <f>DEGREES(ACOS((14.2289359933998^2+21.305279609774^2-8.48153153273116^2)/(2*14.2289359933998*21.305279609774)))</f>
        <v>15.432945431303848</v>
      </c>
      <c r="BU52">
        <v>15</v>
      </c>
      <c r="BV52">
        <v>7</v>
      </c>
      <c r="BW52">
        <v>4</v>
      </c>
      <c r="BX52">
        <v>6</v>
      </c>
      <c r="BY52">
        <v>14</v>
      </c>
      <c r="BZ52">
        <v>7</v>
      </c>
      <c r="CA52">
        <v>6</v>
      </c>
      <c r="CB52">
        <v>3</v>
      </c>
      <c r="CC52">
        <v>15</v>
      </c>
      <c r="CD52">
        <v>4</v>
      </c>
      <c r="CE52">
        <v>6</v>
      </c>
      <c r="CF52">
        <v>12</v>
      </c>
      <c r="CG52">
        <v>14</v>
      </c>
      <c r="CH52">
        <v>6</v>
      </c>
      <c r="CI52">
        <v>3</v>
      </c>
      <c r="CJ52">
        <v>12</v>
      </c>
      <c r="CL52">
        <v>10</v>
      </c>
      <c r="CM52">
        <v>4</v>
      </c>
      <c r="CN52">
        <v>0</v>
      </c>
      <c r="CO52">
        <v>2</v>
      </c>
      <c r="CP52">
        <v>13</v>
      </c>
      <c r="CQ52">
        <v>5</v>
      </c>
      <c r="CR52">
        <v>4</v>
      </c>
      <c r="CS52">
        <v>2</v>
      </c>
      <c r="CT52">
        <v>11</v>
      </c>
      <c r="CU52">
        <v>0</v>
      </c>
      <c r="CV52">
        <v>4</v>
      </c>
      <c r="CW52">
        <v>9</v>
      </c>
      <c r="CX52">
        <v>11</v>
      </c>
      <c r="CY52">
        <v>2</v>
      </c>
      <c r="CZ52">
        <v>2</v>
      </c>
      <c r="DA52">
        <v>9</v>
      </c>
      <c r="DC52">
        <f>((7/15)*100)</f>
        <v>46.666666666666664</v>
      </c>
      <c r="DD52">
        <f>((4/15)*100)</f>
        <v>26.666666666666668</v>
      </c>
      <c r="DE52">
        <f>((6/15)*100)</f>
        <v>40</v>
      </c>
      <c r="DF52">
        <f>((7/14)*100)</f>
        <v>50</v>
      </c>
      <c r="DG52">
        <f>((6/14)*100)</f>
        <v>42.857142857142854</v>
      </c>
      <c r="DH52">
        <f>((3/14)*100)</f>
        <v>21.428571428571427</v>
      </c>
      <c r="DI52">
        <f>((4/15)*100)</f>
        <v>26.666666666666668</v>
      </c>
      <c r="DJ52">
        <f>((6/15)*100)</f>
        <v>40</v>
      </c>
      <c r="DK52">
        <f>((12/15)*100)</f>
        <v>80</v>
      </c>
      <c r="DL52">
        <f>((6/14)*100)</f>
        <v>42.857142857142854</v>
      </c>
      <c r="DM52">
        <f>((3/14)*100)</f>
        <v>21.428571428571427</v>
      </c>
      <c r="DN52">
        <f>((12/14)*100)</f>
        <v>85.714285714285708</v>
      </c>
      <c r="DP52">
        <f>((4/10)*100)</f>
        <v>40</v>
      </c>
      <c r="DQ52">
        <f>((0/10)*100)</f>
        <v>0</v>
      </c>
      <c r="DR52">
        <f>((2/10)*100)</f>
        <v>20</v>
      </c>
      <c r="DS52">
        <f>((5/13)*100)</f>
        <v>38.461538461538467</v>
      </c>
      <c r="DT52">
        <f>((4/13)*100)</f>
        <v>30.76923076923077</v>
      </c>
      <c r="DU52">
        <f>((2/13)*100)</f>
        <v>15.384615384615385</v>
      </c>
      <c r="DV52">
        <f>((0/11)*100)</f>
        <v>0</v>
      </c>
      <c r="DW52">
        <f>((4/11)*100)</f>
        <v>36.363636363636367</v>
      </c>
      <c r="DX52">
        <f>((9/11)*100)</f>
        <v>81.818181818181827</v>
      </c>
      <c r="DY52">
        <f>((2/11)*100)</f>
        <v>18.181818181818183</v>
      </c>
      <c r="DZ52">
        <f>((2/11)*100)</f>
        <v>18.181818181818183</v>
      </c>
      <c r="EA52">
        <f>((9/11)*100)</f>
        <v>81.818181818181827</v>
      </c>
    </row>
    <row r="53" spans="1:131" x14ac:dyDescent="0.25">
      <c r="A53">
        <v>125.59714500000001</v>
      </c>
      <c r="B53">
        <v>4.9546939999999999</v>
      </c>
      <c r="C53">
        <v>109.502296</v>
      </c>
      <c r="D53">
        <v>6.9731129999999997</v>
      </c>
      <c r="E53">
        <v>125.58781</v>
      </c>
      <c r="F53">
        <v>4.0156640000000001</v>
      </c>
      <c r="G53">
        <v>128.10010500000001</v>
      </c>
      <c r="H53">
        <v>8.7494390000000006</v>
      </c>
      <c r="K53">
        <f>(16/200)</f>
        <v>0.08</v>
      </c>
      <c r="L53">
        <f>(14/200)</f>
        <v>7.0000000000000007E-2</v>
      </c>
      <c r="M53">
        <f>(15/200)</f>
        <v>7.4999999999999997E-2</v>
      </c>
      <c r="N53">
        <f>(15/200)</f>
        <v>7.4999999999999997E-2</v>
      </c>
      <c r="P53">
        <f>(12/200)</f>
        <v>0.06</v>
      </c>
      <c r="Q53">
        <f>(13/200)</f>
        <v>6.5000000000000002E-2</v>
      </c>
      <c r="R53">
        <f>(13/200)</f>
        <v>6.5000000000000002E-2</v>
      </c>
      <c r="S53">
        <f>(13/200)</f>
        <v>6.5000000000000002E-2</v>
      </c>
      <c r="U53">
        <f>0.08+0.06</f>
        <v>0.14000000000000001</v>
      </c>
      <c r="V53">
        <f>0.07+0.065</f>
        <v>0.13500000000000001</v>
      </c>
      <c r="W53">
        <f>0.075+0.065</f>
        <v>0.14000000000000001</v>
      </c>
      <c r="X53">
        <f>0.075+0.065</f>
        <v>0.14000000000000001</v>
      </c>
      <c r="Z53">
        <f>SQRT((ABS($A$54-$A$53)^2+(ABS($B$54-$B$53)^2)))</f>
        <v>22.812243712105001</v>
      </c>
      <c r="AA53">
        <f>SQRT((ABS($C$54-$C$53)^2+(ABS($D$54-$D$53)^2)))</f>
        <v>21.641398298745965</v>
      </c>
      <c r="AB53">
        <f>SQRT((ABS($E$54-$E$53)^2+(ABS($F$54-$F$53)^2)))</f>
        <v>23.343728271584084</v>
      </c>
      <c r="AC53">
        <f>SQRT((ABS($G$54-$G$53)^2+(ABS($H$54-$H$53)^2)))</f>
        <v>23.154560318200076</v>
      </c>
      <c r="AJ53">
        <f>1/0.14</f>
        <v>7.1428571428571423</v>
      </c>
      <c r="AK53">
        <f>1/0.135</f>
        <v>7.4074074074074066</v>
      </c>
      <c r="AL53">
        <f>1/0.14</f>
        <v>7.1428571428571423</v>
      </c>
      <c r="AM53">
        <f>1/0.14</f>
        <v>7.1428571428571423</v>
      </c>
      <c r="AO53">
        <f t="shared" si="16"/>
        <v>162.94459794360714</v>
      </c>
      <c r="AP53">
        <f t="shared" si="17"/>
        <v>160.30665406478491</v>
      </c>
      <c r="AQ53">
        <f t="shared" si="18"/>
        <v>166.74091622560059</v>
      </c>
      <c r="AR53">
        <f t="shared" si="19"/>
        <v>165.38971655857196</v>
      </c>
      <c r="AV53">
        <f>((0.08/0.14)*100)</f>
        <v>57.142857142857139</v>
      </c>
      <c r="AW53">
        <f>((0.07/0.135)*100)</f>
        <v>51.851851851851848</v>
      </c>
      <c r="AX53">
        <f>((0.075/0.14)*100)</f>
        <v>53.571428571428569</v>
      </c>
      <c r="AY53">
        <f>((0.075/0.14)*100)</f>
        <v>53.571428571428569</v>
      </c>
      <c r="BA53">
        <f>((0.06/0.14)*100)</f>
        <v>42.857142857142847</v>
      </c>
      <c r="BB53">
        <f>((0.065/0.135)*100)</f>
        <v>48.148148148148145</v>
      </c>
      <c r="BC53">
        <f>((0.065/0.14)*100)</f>
        <v>46.428571428571423</v>
      </c>
      <c r="BD53">
        <f>((0.065/0.14)*100)</f>
        <v>46.428571428571423</v>
      </c>
      <c r="BF53">
        <f>ABS($B$53-$D$53)</f>
        <v>2.0184189999999997</v>
      </c>
      <c r="BG53">
        <f>ABS($F$53-$H$53)</f>
        <v>4.7337750000000005</v>
      </c>
      <c r="BL53">
        <f>SQRT((ABS($A$53-$E$53)^2+(ABS($B$53-$F$53)^2)))</f>
        <v>0.93907639898199968</v>
      </c>
      <c r="BM53">
        <f>SQRT((ABS($C$53-$G$54)^2+(ABS($D$53-$H$54)^2)))</f>
        <v>4.8382728112602358</v>
      </c>
      <c r="BO53">
        <f>SQRT((ABS($A$53-$G$53)^2+(ABS($B$53-$H$53)^2)))</f>
        <v>4.5458660755267539</v>
      </c>
      <c r="BP53">
        <f>SQRT((ABS($C$53-$E$54)^2+(ABS($D$53-$F$54)^2)))</f>
        <v>7.8405225716839162</v>
      </c>
      <c r="BS53">
        <f>DEGREES(ACOS((12.1420962758144^2+24.9692522125678^2-13.490676742504^2)/(2*12.1420962758144*24.9692522125678)))</f>
        <v>13.783933673123547</v>
      </c>
      <c r="BU53">
        <v>16</v>
      </c>
      <c r="BV53">
        <v>7</v>
      </c>
      <c r="BW53">
        <v>4</v>
      </c>
      <c r="BX53">
        <v>7</v>
      </c>
      <c r="BY53">
        <v>14</v>
      </c>
      <c r="BZ53">
        <v>7</v>
      </c>
      <c r="CA53">
        <v>7</v>
      </c>
      <c r="CB53">
        <v>4</v>
      </c>
      <c r="CC53">
        <v>15</v>
      </c>
      <c r="CD53">
        <v>4</v>
      </c>
      <c r="CE53">
        <v>7</v>
      </c>
      <c r="CF53">
        <v>12</v>
      </c>
      <c r="CG53">
        <v>15</v>
      </c>
      <c r="CH53">
        <v>7</v>
      </c>
      <c r="CI53">
        <v>4</v>
      </c>
      <c r="CJ53">
        <v>12</v>
      </c>
      <c r="CL53">
        <v>12</v>
      </c>
      <c r="CM53">
        <v>5</v>
      </c>
      <c r="CN53">
        <v>1</v>
      </c>
      <c r="CO53">
        <v>4</v>
      </c>
      <c r="CP53">
        <v>13</v>
      </c>
      <c r="CQ53">
        <v>4</v>
      </c>
      <c r="CR53">
        <v>5</v>
      </c>
      <c r="CS53">
        <v>2</v>
      </c>
      <c r="CT53">
        <v>13</v>
      </c>
      <c r="CU53">
        <v>1</v>
      </c>
      <c r="CV53">
        <v>5</v>
      </c>
      <c r="CW53">
        <v>10</v>
      </c>
      <c r="CX53">
        <v>13</v>
      </c>
      <c r="CY53">
        <v>4</v>
      </c>
      <c r="CZ53">
        <v>2</v>
      </c>
      <c r="DA53">
        <v>10</v>
      </c>
      <c r="DC53">
        <f>((7/16)*100)</f>
        <v>43.75</v>
      </c>
      <c r="DD53">
        <f>((4/16)*100)</f>
        <v>25</v>
      </c>
      <c r="DE53">
        <f>((7/16)*100)</f>
        <v>43.75</v>
      </c>
      <c r="DF53">
        <f>((7/14)*100)</f>
        <v>50</v>
      </c>
      <c r="DG53">
        <f>((7/14)*100)</f>
        <v>50</v>
      </c>
      <c r="DH53">
        <f>((4/14)*100)</f>
        <v>28.571428571428569</v>
      </c>
      <c r="DI53">
        <f>((4/15)*100)</f>
        <v>26.666666666666668</v>
      </c>
      <c r="DJ53">
        <f>((7/15)*100)</f>
        <v>46.666666666666664</v>
      </c>
      <c r="DK53">
        <f>((12/15)*100)</f>
        <v>80</v>
      </c>
      <c r="DL53">
        <f>((7/15)*100)</f>
        <v>46.666666666666664</v>
      </c>
      <c r="DM53">
        <f>((4/15)*100)</f>
        <v>26.666666666666668</v>
      </c>
      <c r="DN53">
        <f>((12/15)*100)</f>
        <v>80</v>
      </c>
      <c r="DP53">
        <f>((5/12)*100)</f>
        <v>41.666666666666671</v>
      </c>
      <c r="DQ53">
        <f>((1/12)*100)</f>
        <v>8.3333333333333321</v>
      </c>
      <c r="DR53">
        <f>((4/12)*100)</f>
        <v>33.333333333333329</v>
      </c>
      <c r="DS53">
        <f>((4/13)*100)</f>
        <v>30.76923076923077</v>
      </c>
      <c r="DT53">
        <f>((5/13)*100)</f>
        <v>38.461538461538467</v>
      </c>
      <c r="DU53">
        <f>((2/13)*100)</f>
        <v>15.384615384615385</v>
      </c>
      <c r="DV53">
        <f>((1/13)*100)</f>
        <v>7.6923076923076925</v>
      </c>
      <c r="DW53">
        <f>((5/13)*100)</f>
        <v>38.461538461538467</v>
      </c>
      <c r="DX53">
        <f>((10/13)*100)</f>
        <v>76.923076923076934</v>
      </c>
      <c r="DY53">
        <f>((4/13)*100)</f>
        <v>30.76923076923077</v>
      </c>
      <c r="DZ53">
        <f>((2/13)*100)</f>
        <v>15.384615384615385</v>
      </c>
      <c r="EA53">
        <f>((10/13)*100)</f>
        <v>76.923076923076934</v>
      </c>
    </row>
    <row r="54" spans="1:131" x14ac:dyDescent="0.25">
      <c r="A54">
        <v>102.78495000000001</v>
      </c>
      <c r="B54">
        <v>5.0018370000000001</v>
      </c>
      <c r="C54">
        <v>87.869898000000006</v>
      </c>
      <c r="D54">
        <v>7.597194</v>
      </c>
      <c r="E54">
        <v>102.244083</v>
      </c>
      <c r="F54">
        <v>4.0079589999999996</v>
      </c>
      <c r="G54">
        <v>104.946022</v>
      </c>
      <c r="H54">
        <v>8.6007650000000009</v>
      </c>
      <c r="K54">
        <f>(17/200)</f>
        <v>8.5000000000000006E-2</v>
      </c>
      <c r="L54">
        <f>(15/200)</f>
        <v>7.4999999999999997E-2</v>
      </c>
      <c r="M54">
        <f>(16/200)</f>
        <v>0.08</v>
      </c>
      <c r="N54">
        <f>(14/200)</f>
        <v>7.0000000000000007E-2</v>
      </c>
      <c r="P54">
        <f>(11/200)</f>
        <v>5.5E-2</v>
      </c>
      <c r="Q54">
        <f>(13/200)</f>
        <v>6.5000000000000002E-2</v>
      </c>
      <c r="R54">
        <f>(12/200)</f>
        <v>0.06</v>
      </c>
      <c r="S54">
        <f>(13/200)</f>
        <v>6.5000000000000002E-2</v>
      </c>
      <c r="U54">
        <f>0.085+0.055</f>
        <v>0.14000000000000001</v>
      </c>
      <c r="V54">
        <f>0.075+0.065</f>
        <v>0.14000000000000001</v>
      </c>
      <c r="W54">
        <f>0.08+0.06</f>
        <v>0.14000000000000001</v>
      </c>
      <c r="X54">
        <f>0.07+0.065</f>
        <v>0.13500000000000001</v>
      </c>
      <c r="Z54">
        <f>SQRT((ABS($A$55-$A$54)^2+(ABS($B$55-$B$54)^2)))</f>
        <v>21.694785189844616</v>
      </c>
      <c r="AA54">
        <f>SQRT((ABS($C$55-$C$54)^2+(ABS($D$55-$D$54)^2)))</f>
        <v>16.780872271815937</v>
      </c>
      <c r="AB54">
        <f>SQRT((ABS($E$55-$E$54)^2+(ABS($F$55-$F$54)^2)))</f>
        <v>21.254437115278701</v>
      </c>
      <c r="AC54">
        <f>SQRT((ABS($G$55-$G$54)^2+(ABS($H$55-$H$54)^2)))</f>
        <v>20.294441629684513</v>
      </c>
      <c r="AJ54">
        <f>1/0.14</f>
        <v>7.1428571428571423</v>
      </c>
      <c r="AK54">
        <f>1/0.14</f>
        <v>7.1428571428571423</v>
      </c>
      <c r="AL54">
        <f>1/0.14</f>
        <v>7.1428571428571423</v>
      </c>
      <c r="AM54">
        <f>1/0.135</f>
        <v>7.4074074074074066</v>
      </c>
      <c r="AO54">
        <f t="shared" si="16"/>
        <v>154.96275135603295</v>
      </c>
      <c r="AP54">
        <f t="shared" si="17"/>
        <v>119.86337337011382</v>
      </c>
      <c r="AQ54">
        <f t="shared" si="18"/>
        <v>151.81740796627642</v>
      </c>
      <c r="AR54">
        <f t="shared" si="19"/>
        <v>150.3291972569223</v>
      </c>
      <c r="AV54">
        <f>((0.085/0.14)*100)</f>
        <v>60.714285714285708</v>
      </c>
      <c r="AW54">
        <f>((0.075/0.14)*100)</f>
        <v>53.571428571428569</v>
      </c>
      <c r="AX54">
        <f>((0.08/0.14)*100)</f>
        <v>57.142857142857139</v>
      </c>
      <c r="AY54">
        <f>((0.07/0.135)*100)</f>
        <v>51.851851851851848</v>
      </c>
      <c r="BA54">
        <f>((0.055/0.14)*100)</f>
        <v>39.285714285714285</v>
      </c>
      <c r="BB54">
        <f>((0.065/0.14)*100)</f>
        <v>46.428571428571423</v>
      </c>
      <c r="BC54">
        <f>((0.06/0.14)*100)</f>
        <v>42.857142857142847</v>
      </c>
      <c r="BD54">
        <f>((0.065/0.135)*100)</f>
        <v>48.148148148148145</v>
      </c>
      <c r="BF54">
        <f>ABS($B$54-$D$54)</f>
        <v>2.5953569999999999</v>
      </c>
      <c r="BG54">
        <f>ABS($F$54-$H$54)</f>
        <v>4.5928060000000013</v>
      </c>
      <c r="BL54">
        <f>SQRT((ABS($A$54-$E$54)^2+(ABS($B$54-$F$54)^2)))</f>
        <v>1.1315169422386071</v>
      </c>
      <c r="BM54">
        <f>SQRT((ABS($C$54-$G$55)^2+(ABS($D$54-$H$55)^2)))</f>
        <v>3.6405481336316665</v>
      </c>
      <c r="BO54">
        <f>SQRT((ABS($A$54-$G$54)^2+(ABS($B$54-$H$54)^2)))</f>
        <v>4.1979179289700221</v>
      </c>
      <c r="BP54">
        <f>SQRT((ABS($C$54-$E$55)^2+(ABS($D$54-$F$55)^2)))</f>
        <v>7.2071568115545386</v>
      </c>
      <c r="BS54">
        <f>DEGREES(ACOS((7.71782012912312^2+19.622906384552^2-13.0379437015463^2)/(2*7.71782012912312*19.622906384552)))</f>
        <v>24.945455676635763</v>
      </c>
      <c r="BU54">
        <v>17</v>
      </c>
      <c r="BV54">
        <v>7</v>
      </c>
      <c r="BW54">
        <v>5</v>
      </c>
      <c r="BX54">
        <v>7</v>
      </c>
      <c r="BY54">
        <v>15</v>
      </c>
      <c r="BZ54">
        <v>5</v>
      </c>
      <c r="CA54">
        <v>8</v>
      </c>
      <c r="CB54">
        <v>4</v>
      </c>
      <c r="CC54">
        <v>16</v>
      </c>
      <c r="CD54">
        <v>5</v>
      </c>
      <c r="CE54">
        <v>8</v>
      </c>
      <c r="CF54">
        <v>12</v>
      </c>
      <c r="CG54">
        <v>14</v>
      </c>
      <c r="CH54">
        <v>7</v>
      </c>
      <c r="CI54">
        <v>4</v>
      </c>
      <c r="CJ54">
        <v>12</v>
      </c>
      <c r="CL54">
        <v>11</v>
      </c>
      <c r="CM54">
        <v>4</v>
      </c>
      <c r="CN54">
        <v>0</v>
      </c>
      <c r="CO54">
        <v>3</v>
      </c>
      <c r="CP54">
        <v>13</v>
      </c>
      <c r="CQ54">
        <v>3</v>
      </c>
      <c r="CR54">
        <v>5</v>
      </c>
      <c r="CS54">
        <v>3</v>
      </c>
      <c r="CT54">
        <v>12</v>
      </c>
      <c r="CU54">
        <v>0</v>
      </c>
      <c r="CV54">
        <v>5</v>
      </c>
      <c r="CW54">
        <v>10</v>
      </c>
      <c r="CX54">
        <v>13</v>
      </c>
      <c r="CY54">
        <v>3</v>
      </c>
      <c r="CZ54">
        <v>3</v>
      </c>
      <c r="DA54">
        <v>10</v>
      </c>
      <c r="DC54">
        <f>((7/17)*100)</f>
        <v>41.17647058823529</v>
      </c>
      <c r="DD54">
        <f>((5/17)*100)</f>
        <v>29.411764705882355</v>
      </c>
      <c r="DE54">
        <f>((7/17)*100)</f>
        <v>41.17647058823529</v>
      </c>
      <c r="DF54">
        <f>((5/15)*100)</f>
        <v>33.333333333333329</v>
      </c>
      <c r="DG54">
        <f>((8/15)*100)</f>
        <v>53.333333333333336</v>
      </c>
      <c r="DH54">
        <f>((4/15)*100)</f>
        <v>26.666666666666668</v>
      </c>
      <c r="DI54">
        <f>((5/16)*100)</f>
        <v>31.25</v>
      </c>
      <c r="DJ54">
        <f>((8/16)*100)</f>
        <v>50</v>
      </c>
      <c r="DK54">
        <f>((12/16)*100)</f>
        <v>75</v>
      </c>
      <c r="DL54">
        <f>((7/14)*100)</f>
        <v>50</v>
      </c>
      <c r="DM54">
        <f>((4/14)*100)</f>
        <v>28.571428571428569</v>
      </c>
      <c r="DN54">
        <f>((12/14)*100)</f>
        <v>85.714285714285708</v>
      </c>
      <c r="DP54">
        <f>((4/11)*100)</f>
        <v>36.363636363636367</v>
      </c>
      <c r="DQ54">
        <f>((0/11)*100)</f>
        <v>0</v>
      </c>
      <c r="DR54">
        <f>((3/11)*100)</f>
        <v>27.27272727272727</v>
      </c>
      <c r="DS54">
        <f>((3/13)*100)</f>
        <v>23.076923076923077</v>
      </c>
      <c r="DT54">
        <f>((5/13)*100)</f>
        <v>38.461538461538467</v>
      </c>
      <c r="DU54">
        <f>((3/13)*100)</f>
        <v>23.076923076923077</v>
      </c>
      <c r="DV54">
        <f>((0/12)*100)</f>
        <v>0</v>
      </c>
      <c r="DW54">
        <f>((5/12)*100)</f>
        <v>41.666666666666671</v>
      </c>
      <c r="DX54">
        <f>((10/12)*100)</f>
        <v>83.333333333333343</v>
      </c>
      <c r="DY54">
        <f>((3/13)*100)</f>
        <v>23.076923076923077</v>
      </c>
      <c r="DZ54">
        <f>((3/13)*100)</f>
        <v>23.076923076923077</v>
      </c>
      <c r="EA54">
        <f>((10/13)*100)</f>
        <v>76.923076923076934</v>
      </c>
    </row>
    <row r="55" spans="1:131" x14ac:dyDescent="0.25">
      <c r="A55">
        <v>81.143776000000003</v>
      </c>
      <c r="B55">
        <v>6.5260720000000001</v>
      </c>
      <c r="C55">
        <v>71.089847000000006</v>
      </c>
      <c r="D55">
        <v>7.7632139999999996</v>
      </c>
      <c r="E55">
        <v>81.030459000000008</v>
      </c>
      <c r="F55">
        <v>5.3244899999999999</v>
      </c>
      <c r="G55">
        <v>84.664438000000004</v>
      </c>
      <c r="H55">
        <v>9.3230609999999992</v>
      </c>
      <c r="K55">
        <f>(17/200)</f>
        <v>8.5000000000000006E-2</v>
      </c>
      <c r="L55">
        <f>(15/200)</f>
        <v>7.4999999999999997E-2</v>
      </c>
      <c r="M55">
        <f>(18/200)</f>
        <v>0.09</v>
      </c>
      <c r="N55">
        <f>(15/200)</f>
        <v>7.4999999999999997E-2</v>
      </c>
      <c r="P55">
        <f>(13/200)</f>
        <v>6.5000000000000002E-2</v>
      </c>
      <c r="Q55">
        <f>(15/200)</f>
        <v>7.4999999999999997E-2</v>
      </c>
      <c r="R55">
        <f>(15/200)</f>
        <v>7.4999999999999997E-2</v>
      </c>
      <c r="S55">
        <f>(13/200)</f>
        <v>6.5000000000000002E-2</v>
      </c>
      <c r="U55">
        <f>0.085+0.065</f>
        <v>0.15000000000000002</v>
      </c>
      <c r="V55">
        <f>0.075+0.075</f>
        <v>0.15</v>
      </c>
      <c r="W55">
        <f>0.09+0.075</f>
        <v>0.16499999999999998</v>
      </c>
      <c r="X55">
        <f>0.075+0.065</f>
        <v>0.14000000000000001</v>
      </c>
      <c r="Z55">
        <f>SQRT((ABS($A$56-$A$55)^2+(ABS($B$56-$B$55)^2)))</f>
        <v>18.033437961787122</v>
      </c>
      <c r="AA55">
        <f>SQRT((ABS($C$56-$C$55)^2+(ABS($D$56-$D$55)^2)))</f>
        <v>19.917373948706519</v>
      </c>
      <c r="AB55">
        <f>SQRT((ABS($E$56-$E$55)^2+(ABS($F$56-$F$55)^2)))</f>
        <v>17.65953603721514</v>
      </c>
      <c r="AC55">
        <f>SQRT((ABS($G$56-$G$55)^2+(ABS($H$56-$H$55)^2)))</f>
        <v>14.33455185238526</v>
      </c>
      <c r="AJ55">
        <f>1/0.15</f>
        <v>6.666666666666667</v>
      </c>
      <c r="AK55">
        <f>1/0.15</f>
        <v>6.666666666666667</v>
      </c>
      <c r="AL55">
        <f>1/0.165</f>
        <v>6.0606060606060606</v>
      </c>
      <c r="AM55">
        <f>1/0.14</f>
        <v>7.1428571428571423</v>
      </c>
      <c r="AO55">
        <f t="shared" si="16"/>
        <v>120.22291974524747</v>
      </c>
      <c r="AP55">
        <f t="shared" si="17"/>
        <v>132.78249299137681</v>
      </c>
      <c r="AQ55">
        <f t="shared" si="18"/>
        <v>107.02749113463723</v>
      </c>
      <c r="AR55">
        <f t="shared" si="19"/>
        <v>102.38965608846614</v>
      </c>
      <c r="AV55">
        <f>((0.085/0.15)*100)</f>
        <v>56.666666666666679</v>
      </c>
      <c r="AW55">
        <f>((0.075/0.15)*100)</f>
        <v>50</v>
      </c>
      <c r="AX55">
        <f>((0.09/0.165)*100)</f>
        <v>54.54545454545454</v>
      </c>
      <c r="AY55">
        <f>((0.075/0.14)*100)</f>
        <v>53.571428571428569</v>
      </c>
      <c r="BA55">
        <f>((0.065/0.15)*100)</f>
        <v>43.333333333333336</v>
      </c>
      <c r="BB55">
        <f>((0.075/0.15)*100)</f>
        <v>50</v>
      </c>
      <c r="BC55">
        <f>((0.075/0.165)*100)</f>
        <v>45.454545454545453</v>
      </c>
      <c r="BD55">
        <f>((0.065/0.14)*100)</f>
        <v>46.428571428571423</v>
      </c>
      <c r="BF55">
        <f>ABS($B$55-$D$55)</f>
        <v>1.2371419999999995</v>
      </c>
      <c r="BG55">
        <f>ABS($F$55-$H$55)</f>
        <v>3.9985709999999992</v>
      </c>
      <c r="BL55">
        <f>SQRT((ABS($A$55-$E$55)^2+(ABS($B$55-$F$55)^2)))</f>
        <v>1.2069134373321888</v>
      </c>
      <c r="BM55">
        <f>SQRT((ABS($C$55-$G$56)^2+(ABS($D$55-$H$56)^2)))</f>
        <v>1.7733576745879529</v>
      </c>
      <c r="BO55">
        <f>SQRT((ABS($A$55-$G$55)^2+(ABS($B$55-$H$55)^2)))</f>
        <v>4.4964662107442779</v>
      </c>
      <c r="BP55">
        <f>SQRT((ABS($C$55-$E$56)^2+(ABS($D$55-$F$56)^2)))</f>
        <v>8.2131158232975192</v>
      </c>
      <c r="BR55">
        <f>DEGREES(ACOS((12.2746418356484^2+23.7754909564405^2-12.1420962758144^2)/(2*12.2746418356484*23.7754909564405)))</f>
        <v>13.0876468885292</v>
      </c>
      <c r="BS55">
        <f>DEGREES(ACOS((8.50030883747761^2+26.2438284289585^2-19.0767911445097^2)/(2*8.50030883747761*26.2438284289585)))</f>
        <v>27.130620029971219</v>
      </c>
      <c r="BU55">
        <v>17</v>
      </c>
      <c r="BV55">
        <v>5</v>
      </c>
      <c r="BW55">
        <v>4</v>
      </c>
      <c r="BX55">
        <v>10</v>
      </c>
      <c r="BY55">
        <v>15</v>
      </c>
      <c r="BZ55">
        <v>4</v>
      </c>
      <c r="CA55">
        <v>11</v>
      </c>
      <c r="CB55">
        <v>2</v>
      </c>
      <c r="CC55">
        <v>18</v>
      </c>
      <c r="CD55">
        <v>4</v>
      </c>
      <c r="CE55">
        <v>11</v>
      </c>
      <c r="CF55">
        <v>9</v>
      </c>
      <c r="CG55">
        <v>15</v>
      </c>
      <c r="CH55">
        <v>10</v>
      </c>
      <c r="CI55">
        <v>2</v>
      </c>
      <c r="CJ55">
        <v>9</v>
      </c>
      <c r="CL55">
        <v>13</v>
      </c>
      <c r="CM55">
        <v>3</v>
      </c>
      <c r="CN55">
        <v>2</v>
      </c>
      <c r="CO55">
        <v>6</v>
      </c>
      <c r="CP55">
        <v>15</v>
      </c>
      <c r="CQ55">
        <v>3</v>
      </c>
      <c r="CR55">
        <v>8</v>
      </c>
      <c r="CS55">
        <v>2</v>
      </c>
      <c r="CT55">
        <v>15</v>
      </c>
      <c r="CU55">
        <v>2</v>
      </c>
      <c r="CV55">
        <v>8</v>
      </c>
      <c r="CW55">
        <v>9</v>
      </c>
      <c r="CX55">
        <v>13</v>
      </c>
      <c r="CY55">
        <v>6</v>
      </c>
      <c r="CZ55">
        <v>2</v>
      </c>
      <c r="DA55">
        <v>9</v>
      </c>
      <c r="DC55">
        <f>((5/17)*100)</f>
        <v>29.411764705882355</v>
      </c>
      <c r="DD55">
        <f>((4/17)*100)</f>
        <v>23.52941176470588</v>
      </c>
      <c r="DE55">
        <f>((10/17)*100)</f>
        <v>58.82352941176471</v>
      </c>
      <c r="DF55">
        <f>((4/15)*100)</f>
        <v>26.666666666666668</v>
      </c>
      <c r="DG55">
        <f>((11/15)*100)</f>
        <v>73.333333333333329</v>
      </c>
      <c r="DH55">
        <f>((2/15)*100)</f>
        <v>13.333333333333334</v>
      </c>
      <c r="DI55">
        <f>((4/18)*100)</f>
        <v>22.222222222222221</v>
      </c>
      <c r="DJ55">
        <f>((11/18)*100)</f>
        <v>61.111111111111114</v>
      </c>
      <c r="DK55">
        <f>((9/18)*100)</f>
        <v>50</v>
      </c>
      <c r="DL55">
        <f>((10/15)*100)</f>
        <v>66.666666666666657</v>
      </c>
      <c r="DM55">
        <f>((2/15)*100)</f>
        <v>13.333333333333334</v>
      </c>
      <c r="DN55">
        <f>((9/15)*100)</f>
        <v>60</v>
      </c>
      <c r="DP55">
        <f>((3/13)*100)</f>
        <v>23.076923076923077</v>
      </c>
      <c r="DQ55">
        <f>((2/13)*100)</f>
        <v>15.384615384615385</v>
      </c>
      <c r="DR55">
        <f>((6/13)*100)</f>
        <v>46.153846153846153</v>
      </c>
      <c r="DS55">
        <f>((3/15)*100)</f>
        <v>20</v>
      </c>
      <c r="DT55">
        <f>((8/15)*100)</f>
        <v>53.333333333333336</v>
      </c>
      <c r="DU55">
        <f>((2/15)*100)</f>
        <v>13.333333333333334</v>
      </c>
      <c r="DV55">
        <f>((2/15)*100)</f>
        <v>13.333333333333334</v>
      </c>
      <c r="DW55">
        <f>((8/15)*100)</f>
        <v>53.333333333333336</v>
      </c>
      <c r="DX55">
        <f>((9/15)*100)</f>
        <v>60</v>
      </c>
      <c r="DY55">
        <f>((6/13)*100)</f>
        <v>46.153846153846153</v>
      </c>
      <c r="DZ55">
        <f>((2/13)*100)</f>
        <v>15.384615384615385</v>
      </c>
      <c r="EA55">
        <f>((9/13)*100)</f>
        <v>69.230769230769226</v>
      </c>
    </row>
    <row r="56" spans="1:131" x14ac:dyDescent="0.25">
      <c r="A56">
        <v>63.164916000000005</v>
      </c>
      <c r="B56">
        <v>5.124117</v>
      </c>
      <c r="C56">
        <v>51.172569000000003</v>
      </c>
      <c r="D56">
        <v>7.825037</v>
      </c>
      <c r="E56">
        <v>63.374977000000001</v>
      </c>
      <c r="F56">
        <v>4.9461139999999997</v>
      </c>
      <c r="G56">
        <v>70.329949000000013</v>
      </c>
      <c r="H56">
        <v>9.3655100000000004</v>
      </c>
      <c r="K56">
        <f>(17/200)</f>
        <v>8.5000000000000006E-2</v>
      </c>
      <c r="L56">
        <f>(15/200)</f>
        <v>7.4999999999999997E-2</v>
      </c>
      <c r="M56">
        <f>(17/200)</f>
        <v>8.5000000000000006E-2</v>
      </c>
      <c r="N56">
        <f>(16/200)</f>
        <v>0.08</v>
      </c>
      <c r="P56">
        <f>(14/200)</f>
        <v>7.0000000000000007E-2</v>
      </c>
      <c r="Q56">
        <f>(16/200)</f>
        <v>0.08</v>
      </c>
      <c r="R56">
        <f>(16/200)</f>
        <v>0.08</v>
      </c>
      <c r="S56">
        <f>(15/200)</f>
        <v>7.4999999999999997E-2</v>
      </c>
      <c r="U56">
        <f>0.085+0.07</f>
        <v>0.15500000000000003</v>
      </c>
      <c r="V56">
        <f>0.075+0.08</f>
        <v>0.155</v>
      </c>
      <c r="W56">
        <f>0.085+0.08</f>
        <v>0.16500000000000001</v>
      </c>
      <c r="X56">
        <f>0.08+0.075</f>
        <v>0.155</v>
      </c>
      <c r="Z56">
        <f>SQRT((ABS($A$57-$A$56)^2+(ABS($B$57-$B$56)^2)))</f>
        <v>20.184105876454897</v>
      </c>
      <c r="AA56">
        <f>SQRT((ABS($C$57-$C$56)^2+(ABS($D$57-$D$56)^2)))</f>
        <v>19.367995102731825</v>
      </c>
      <c r="AB56">
        <f>SQRT((ABS($E$57-$E$56)^2+(ABS($F$57-$F$56)^2)))</f>
        <v>21.305279609773951</v>
      </c>
      <c r="AC56">
        <f>SQRT((ABS($G$57-$G$56)^2+(ABS($H$57-$H$56)^2)))</f>
        <v>20.582203789515773</v>
      </c>
      <c r="AJ56">
        <f>1/0.155</f>
        <v>6.4516129032258069</v>
      </c>
      <c r="AK56">
        <f>1/0.155</f>
        <v>6.4516129032258069</v>
      </c>
      <c r="AL56">
        <f>1/0.165</f>
        <v>6.0606060606060606</v>
      </c>
      <c r="AM56">
        <f>1/0.155</f>
        <v>6.4516129032258069</v>
      </c>
      <c r="AO56">
        <f t="shared" si="16"/>
        <v>130.22003791261221</v>
      </c>
      <c r="AP56">
        <f t="shared" si="17"/>
        <v>124.95480711439888</v>
      </c>
      <c r="AQ56">
        <f t="shared" si="18"/>
        <v>129.12290672590274</v>
      </c>
      <c r="AR56">
        <f t="shared" si="19"/>
        <v>132.78841154526305</v>
      </c>
      <c r="AV56">
        <f>((0.085/0.155)*100)</f>
        <v>54.838709677419359</v>
      </c>
      <c r="AW56">
        <f>((0.075/0.155)*100)</f>
        <v>48.387096774193544</v>
      </c>
      <c r="AX56">
        <f>((0.085/0.165)*100)</f>
        <v>51.515151515151516</v>
      </c>
      <c r="AY56">
        <f>((0.08/0.155)*100)</f>
        <v>51.612903225806448</v>
      </c>
      <c r="BA56">
        <f>((0.07/0.155)*100)</f>
        <v>45.161290322580648</v>
      </c>
      <c r="BB56">
        <f>((0.08/0.155)*100)</f>
        <v>51.612903225806448</v>
      </c>
      <c r="BC56">
        <f>((0.08/0.165)*100)</f>
        <v>48.484848484848484</v>
      </c>
      <c r="BD56">
        <f>((0.075/0.155)*100)</f>
        <v>48.387096774193544</v>
      </c>
      <c r="BF56">
        <f>ABS($B$56-$D$56)</f>
        <v>2.70092</v>
      </c>
      <c r="BG56">
        <f>ABS($F$56-$H$56)</f>
        <v>4.4193960000000008</v>
      </c>
      <c r="BL56">
        <f>SQRT((ABS($A$56-$E$56)^2+(ABS($B$56-$F$56)^2)))</f>
        <v>0.27533741433012415</v>
      </c>
      <c r="BM56">
        <f>SQRT((ABS($C$56-$G$57)^2+(ABS($D$56-$H$57)^2)))</f>
        <v>1.8760317808208899</v>
      </c>
      <c r="BO56">
        <f>SQRT((ABS($A$56-$G$56)^2+(ABS($B$56-$H$56)^2)))</f>
        <v>8.3262904388171641</v>
      </c>
      <c r="BP56">
        <f>SQRT((ABS($C$56-$E$57)^2+(ABS($D$56-$F$57)^2)))</f>
        <v>9.4051310876370522</v>
      </c>
      <c r="BR56">
        <f>DEGREES(ACOS((13.490676742504^2+20.4605788255622^2-7.71782012912312^2)/(2*13.490676742504*20.4605788255622)))</f>
        <v>11.4491657029654</v>
      </c>
      <c r="BS56">
        <f>DEGREES(ACOS((14.1088264293527^2+25.7697715009209^2-13.1432009920557^2)/(2*14.1088264293527*25.7697715009209)))</f>
        <v>18.297540099019812</v>
      </c>
      <c r="BU56">
        <v>17</v>
      </c>
      <c r="BV56">
        <v>4</v>
      </c>
      <c r="BW56">
        <v>1</v>
      </c>
      <c r="BX56">
        <v>11</v>
      </c>
      <c r="BY56">
        <v>15</v>
      </c>
      <c r="BZ56">
        <v>3</v>
      </c>
      <c r="CA56">
        <v>13</v>
      </c>
      <c r="CB56">
        <v>2</v>
      </c>
      <c r="CC56">
        <v>17</v>
      </c>
      <c r="CD56">
        <v>2</v>
      </c>
      <c r="CE56">
        <v>13</v>
      </c>
      <c r="CF56">
        <v>6</v>
      </c>
      <c r="CG56">
        <v>16</v>
      </c>
      <c r="CH56">
        <v>11</v>
      </c>
      <c r="CI56">
        <v>2</v>
      </c>
      <c r="CJ56">
        <v>6</v>
      </c>
      <c r="CL56">
        <v>14</v>
      </c>
      <c r="CM56">
        <v>3</v>
      </c>
      <c r="CN56">
        <v>0</v>
      </c>
      <c r="CO56">
        <v>9</v>
      </c>
      <c r="CP56">
        <v>16</v>
      </c>
      <c r="CQ56">
        <v>3</v>
      </c>
      <c r="CR56">
        <v>12</v>
      </c>
      <c r="CS56">
        <v>2</v>
      </c>
      <c r="CT56">
        <v>16</v>
      </c>
      <c r="CU56">
        <v>0</v>
      </c>
      <c r="CV56">
        <v>12</v>
      </c>
      <c r="CW56">
        <v>6</v>
      </c>
      <c r="CX56">
        <v>15</v>
      </c>
      <c r="CY56">
        <v>9</v>
      </c>
      <c r="CZ56">
        <v>2</v>
      </c>
      <c r="DA56">
        <v>6</v>
      </c>
      <c r="DC56">
        <f>((4/17)*100)</f>
        <v>23.52941176470588</v>
      </c>
      <c r="DD56">
        <f>((1/17)*100)</f>
        <v>5.8823529411764701</v>
      </c>
      <c r="DE56">
        <f>((11/17)*100)</f>
        <v>64.705882352941174</v>
      </c>
      <c r="DF56">
        <f>((3/15)*100)</f>
        <v>20</v>
      </c>
      <c r="DG56">
        <f>((13/15)*100)</f>
        <v>86.666666666666671</v>
      </c>
      <c r="DH56">
        <f>((2/15)*100)</f>
        <v>13.333333333333334</v>
      </c>
      <c r="DI56">
        <f>((2/17)*100)</f>
        <v>11.76470588235294</v>
      </c>
      <c r="DJ56">
        <f>((13/17)*100)</f>
        <v>76.470588235294116</v>
      </c>
      <c r="DK56">
        <f>((6/17)*100)</f>
        <v>35.294117647058826</v>
      </c>
      <c r="DL56">
        <f>((11/16)*100)</f>
        <v>68.75</v>
      </c>
      <c r="DM56">
        <f>((2/16)*100)</f>
        <v>12.5</v>
      </c>
      <c r="DN56">
        <f>((6/16)*100)</f>
        <v>37.5</v>
      </c>
      <c r="DP56">
        <f>((3/14)*100)</f>
        <v>21.428571428571427</v>
      </c>
      <c r="DQ56">
        <f>((0/14)*100)</f>
        <v>0</v>
      </c>
      <c r="DR56">
        <f>((9/14)*100)</f>
        <v>64.285714285714292</v>
      </c>
      <c r="DS56">
        <f>((3/16)*100)</f>
        <v>18.75</v>
      </c>
      <c r="DT56">
        <f>((12/16)*100)</f>
        <v>75</v>
      </c>
      <c r="DU56">
        <f>((2/16)*100)</f>
        <v>12.5</v>
      </c>
      <c r="DV56">
        <f>((0/16)*100)</f>
        <v>0</v>
      </c>
      <c r="DW56">
        <f>((12/16)*100)</f>
        <v>75</v>
      </c>
      <c r="DX56">
        <f>((6/16)*100)</f>
        <v>37.5</v>
      </c>
      <c r="DY56">
        <f>((9/15)*100)</f>
        <v>60</v>
      </c>
      <c r="DZ56">
        <f>((2/15)*100)</f>
        <v>13.333333333333334</v>
      </c>
      <c r="EA56">
        <f>((6/15)*100)</f>
        <v>40</v>
      </c>
    </row>
    <row r="57" spans="1:131" x14ac:dyDescent="0.25">
      <c r="A57">
        <v>43.000595000000004</v>
      </c>
      <c r="B57">
        <v>6.0175869999999998</v>
      </c>
      <c r="C57">
        <v>31.812149000000005</v>
      </c>
      <c r="D57">
        <v>8.3666750000000008</v>
      </c>
      <c r="E57">
        <v>42.075378000000008</v>
      </c>
      <c r="F57">
        <v>5.4380709999999999</v>
      </c>
      <c r="G57">
        <v>49.750190000000003</v>
      </c>
      <c r="H57">
        <v>9.0482840000000007</v>
      </c>
      <c r="K57">
        <f>(16/200)</f>
        <v>0.08</v>
      </c>
      <c r="N57">
        <f>(16/200)</f>
        <v>0.08</v>
      </c>
      <c r="P57">
        <f>(15/200)</f>
        <v>7.4999999999999997E-2</v>
      </c>
      <c r="Q57">
        <f>(19/200)</f>
        <v>9.5000000000000001E-2</v>
      </c>
      <c r="R57">
        <f>(18/200)</f>
        <v>0.09</v>
      </c>
      <c r="S57">
        <f>(17/200)</f>
        <v>8.5000000000000006E-2</v>
      </c>
      <c r="U57">
        <f>0.08+0.075</f>
        <v>0.155</v>
      </c>
      <c r="X57">
        <f>0.08+0.085</f>
        <v>0.16500000000000001</v>
      </c>
      <c r="Z57">
        <f>SQRT((ABS($A$58-$A$57)^2+(ABS($B$58-$B$57)^2)))</f>
        <v>17.00648431199841</v>
      </c>
      <c r="AC57">
        <f>SQRT((ABS($G$58-$G$57)^2+(ABS($H$58-$H$57)^2)))</f>
        <v>18.198929465568703</v>
      </c>
      <c r="AJ57">
        <f>1/0.155</f>
        <v>6.4516129032258069</v>
      </c>
      <c r="AM57">
        <f>1/0.165</f>
        <v>6.0606060606060606</v>
      </c>
      <c r="AO57">
        <f t="shared" si="16"/>
        <v>109.7192536257962</v>
      </c>
      <c r="AR57">
        <f t="shared" si="19"/>
        <v>110.2965422155679</v>
      </c>
      <c r="AV57">
        <f>((0.08/0.155)*100)</f>
        <v>51.612903225806448</v>
      </c>
      <c r="AY57">
        <f>((0.08/0.165)*100)</f>
        <v>48.484848484848484</v>
      </c>
      <c r="BA57">
        <f>((0.075/0.155)*100)</f>
        <v>48.387096774193544</v>
      </c>
      <c r="BD57">
        <f>((0.085/0.165)*100)</f>
        <v>51.515151515151516</v>
      </c>
      <c r="BF57">
        <f>ABS($B$57-$D$57)</f>
        <v>2.349088000000001</v>
      </c>
      <c r="BG57">
        <f>ABS($F$57-$H$57)</f>
        <v>3.6102130000000008</v>
      </c>
      <c r="BL57">
        <f>SQRT((ABS($A$57-$E$57)^2+(ABS($B$57-$F$57)^2)))</f>
        <v>1.0917258315827254</v>
      </c>
      <c r="BO57">
        <f>SQRT((ABS($A$57-$G$57)^2+(ABS($B$57-$H$57)^2)))</f>
        <v>7.3987942916284677</v>
      </c>
      <c r="BR57">
        <f>DEGREES(ACOS((13.0379437015463^2+20.0055307677246^2-8.50030883747761^2)/(2*13.0379437015463*20.0055307677246)))</f>
        <v>17.33999576418827</v>
      </c>
      <c r="BS57">
        <f>DEGREES(ACOS((5.04431690779434^2+21.6345226570547^2-19.0672215290023^2)/(2*5.04431690779434*21.6345226570547)))</f>
        <v>53.463712647705421</v>
      </c>
      <c r="BU57">
        <v>16</v>
      </c>
      <c r="BV57">
        <v>3</v>
      </c>
      <c r="BW57">
        <v>1</v>
      </c>
      <c r="BX57">
        <v>9</v>
      </c>
      <c r="CG57">
        <v>16</v>
      </c>
      <c r="CH57">
        <v>9</v>
      </c>
      <c r="CI57">
        <v>1</v>
      </c>
      <c r="CJ57">
        <v>4</v>
      </c>
      <c r="CL57">
        <v>15</v>
      </c>
      <c r="CM57">
        <v>3</v>
      </c>
      <c r="CN57">
        <v>0</v>
      </c>
      <c r="CO57">
        <v>10</v>
      </c>
      <c r="CP57">
        <v>19</v>
      </c>
      <c r="CQ57">
        <v>6</v>
      </c>
      <c r="CR57">
        <v>16</v>
      </c>
      <c r="CS57">
        <v>4</v>
      </c>
      <c r="CT57">
        <v>18</v>
      </c>
      <c r="CU57">
        <v>3</v>
      </c>
      <c r="CV57">
        <v>16</v>
      </c>
      <c r="CW57">
        <v>6</v>
      </c>
      <c r="CX57">
        <v>17</v>
      </c>
      <c r="CY57">
        <v>10</v>
      </c>
      <c r="CZ57">
        <v>4</v>
      </c>
      <c r="DA57">
        <v>6</v>
      </c>
      <c r="DC57">
        <f>((3/16)*100)</f>
        <v>18.75</v>
      </c>
      <c r="DD57">
        <f>((1/16)*100)</f>
        <v>6.25</v>
      </c>
      <c r="DE57">
        <f>((9/16)*100)</f>
        <v>56.25</v>
      </c>
      <c r="DL57">
        <f>((9/16)*100)</f>
        <v>56.25</v>
      </c>
      <c r="DM57">
        <f>((1/16)*100)</f>
        <v>6.25</v>
      </c>
      <c r="DN57">
        <f>((4/16)*100)</f>
        <v>25</v>
      </c>
      <c r="DP57">
        <f>((3/15)*100)</f>
        <v>20</v>
      </c>
      <c r="DQ57">
        <f>((0/15)*100)</f>
        <v>0</v>
      </c>
      <c r="DR57">
        <f>((10/15)*100)</f>
        <v>66.666666666666657</v>
      </c>
      <c r="DS57">
        <f>((6/19)*100)</f>
        <v>31.578947368421051</v>
      </c>
      <c r="DT57">
        <f>((16/19)*100)</f>
        <v>84.210526315789465</v>
      </c>
      <c r="DU57">
        <f>((4/19)*100)</f>
        <v>21.052631578947366</v>
      </c>
      <c r="DV57">
        <f>((3/18)*100)</f>
        <v>16.666666666666664</v>
      </c>
      <c r="DW57">
        <f>((16/18)*100)</f>
        <v>88.888888888888886</v>
      </c>
      <c r="DX57">
        <f>((6/18)*100)</f>
        <v>33.333333333333329</v>
      </c>
      <c r="DY57">
        <f>((10/17)*100)</f>
        <v>58.82352941176471</v>
      </c>
      <c r="DZ57">
        <f>((4/17)*100)</f>
        <v>23.52941176470588</v>
      </c>
      <c r="EA57">
        <f>((6/17)*100)</f>
        <v>35.294117647058826</v>
      </c>
    </row>
    <row r="58" spans="1:131" x14ac:dyDescent="0.25">
      <c r="A58">
        <v>25.998693000000003</v>
      </c>
      <c r="B58">
        <v>6.4123489999999999</v>
      </c>
      <c r="G58">
        <v>31.563026000000008</v>
      </c>
      <c r="H58">
        <v>9.7025769999999998</v>
      </c>
      <c r="BI58">
        <v>3.8134319999999997</v>
      </c>
      <c r="BJ58">
        <v>3.2373529999999997</v>
      </c>
      <c r="BO58">
        <f>SQRT((ABS($A$58-$G$58)^2+(ABS($B$58-$H$58)^2)))</f>
        <v>6.4643175994742901</v>
      </c>
      <c r="BR58">
        <f>DEGREES(ACOS((19.0767911445097^2+23.2122377035347^2-6.22061061585059^2)/(2*19.0767911445097*23.2122377035347)))</f>
        <v>12.678422255874626</v>
      </c>
      <c r="BS58">
        <f>DEGREES(ACOS((5.36851135479223^2+21.8011005169978^2-19.3997451456133^2)/(2*5.36851135479223*21.8011005169978)))</f>
        <v>56.921083590331278</v>
      </c>
    </row>
    <row r="59" spans="1:131" x14ac:dyDescent="0.25">
      <c r="A59" t="s">
        <v>22</v>
      </c>
      <c r="B59" t="s">
        <v>22</v>
      </c>
      <c r="C59" t="s">
        <v>22</v>
      </c>
      <c r="D59" t="s">
        <v>22</v>
      </c>
      <c r="E59" t="s">
        <v>22</v>
      </c>
      <c r="F59" t="s">
        <v>22</v>
      </c>
      <c r="G59" t="s">
        <v>22</v>
      </c>
      <c r="H59" t="s">
        <v>22</v>
      </c>
      <c r="BR59">
        <f>DEGREES(ACOS((17.0752331012157^2+29.7958753967758^2-14.1088264293527^2)/(2*17.0752331012157*29.7958753967758)))</f>
        <v>15.549787801849638</v>
      </c>
      <c r="BS59">
        <f>DEGREES(ACOS((7.29946322030998^2+18.3145554574139^2-13.7100956053264^2)/(2*7.29946322030998*18.3145554574139)))</f>
        <v>41.341947067437438</v>
      </c>
    </row>
    <row r="60" spans="1:131" x14ac:dyDescent="0.25">
      <c r="A60">
        <v>54.278659000000005</v>
      </c>
      <c r="B60">
        <v>9.3389430000000004</v>
      </c>
      <c r="C60">
        <v>44.607467000000007</v>
      </c>
      <c r="D60">
        <v>7.3807510000000001</v>
      </c>
      <c r="E60">
        <v>32.932941</v>
      </c>
      <c r="F60">
        <v>8.575704</v>
      </c>
      <c r="G60">
        <v>45.023876000000001</v>
      </c>
      <c r="H60">
        <v>6.460019</v>
      </c>
      <c r="K60">
        <f>(18/200)</f>
        <v>0.09</v>
      </c>
      <c r="L60">
        <f>(17/200)</f>
        <v>8.5000000000000006E-2</v>
      </c>
      <c r="M60">
        <f>(18/200)</f>
        <v>0.09</v>
      </c>
      <c r="N60">
        <f>(18/200)</f>
        <v>0.09</v>
      </c>
      <c r="P60">
        <f>(13/200)</f>
        <v>6.5000000000000002E-2</v>
      </c>
      <c r="Q60">
        <f>(17/200)</f>
        <v>8.5000000000000006E-2</v>
      </c>
      <c r="R60">
        <f>(17/200)</f>
        <v>8.5000000000000006E-2</v>
      </c>
      <c r="S60">
        <f>(15/200)</f>
        <v>7.4999999999999997E-2</v>
      </c>
      <c r="U60">
        <f>0.09+0.065</f>
        <v>0.155</v>
      </c>
      <c r="V60">
        <f>0.085+0.085</f>
        <v>0.17</v>
      </c>
      <c r="W60">
        <f>0.09+0.085</f>
        <v>0.17499999999999999</v>
      </c>
      <c r="X60">
        <f>0.09+0.075</f>
        <v>0.16499999999999998</v>
      </c>
      <c r="Z60">
        <f>SQRT((ABS($A$61-$A$60)^2+(ABS($B$61-$B$60)^2)))</f>
        <v>21.345526471581653</v>
      </c>
      <c r="AA60">
        <f>SQRT((ABS($C$61-$C$60)^2+(ABS($D$61-$D$60)^2)))</f>
        <v>24.449115891357788</v>
      </c>
      <c r="AB60">
        <f>SQRT((ABS($E$61-$E$60)^2+(ABS($F$61-$F$60)^2)))</f>
        <v>23.775490956440528</v>
      </c>
      <c r="AC60">
        <f>SQRT((ABS($G$61-$G$60)^2+(ABS($H$61-$H$60)^2)))</f>
        <v>24.969252212567767</v>
      </c>
      <c r="AJ60">
        <f>1/0.155</f>
        <v>6.4516129032258069</v>
      </c>
      <c r="AK60">
        <f>1/0.17</f>
        <v>5.8823529411764701</v>
      </c>
      <c r="AL60">
        <f>1/0.175</f>
        <v>5.7142857142857144</v>
      </c>
      <c r="AM60">
        <f>1/0.165</f>
        <v>6.0606060606060606</v>
      </c>
      <c r="AO60">
        <f t="shared" ref="AO60:AO69" si="20">$Z60/$U60</f>
        <v>137.71307401020422</v>
      </c>
      <c r="AP60">
        <f t="shared" ref="AP60:AP69" si="21">$AA60/$V60</f>
        <v>143.81832877269287</v>
      </c>
      <c r="AQ60">
        <f t="shared" ref="AQ60:AQ69" si="22">$AB60/$W60</f>
        <v>135.85994832251731</v>
      </c>
      <c r="AR60">
        <f t="shared" ref="AR60:AR68" si="23">$AC60/$X60</f>
        <v>151.32880128828953</v>
      </c>
      <c r="AV60">
        <f>((0.09/0.155)*100)</f>
        <v>58.064516129032249</v>
      </c>
      <c r="AW60">
        <f>((0.085/0.17)*100)</f>
        <v>50</v>
      </c>
      <c r="AX60">
        <f>((0.09/0.175)*100)</f>
        <v>51.428571428571438</v>
      </c>
      <c r="AY60">
        <f>((0.09/0.165)*100)</f>
        <v>54.54545454545454</v>
      </c>
      <c r="BA60">
        <f>((0.065/0.155)*100)</f>
        <v>41.935483870967744</v>
      </c>
      <c r="BB60">
        <f>((0.085/0.17)*100)</f>
        <v>50</v>
      </c>
      <c r="BC60">
        <f>((0.085/0.175)*100)</f>
        <v>48.571428571428577</v>
      </c>
      <c r="BD60">
        <f>((0.075/0.165)*100)</f>
        <v>45.454545454545453</v>
      </c>
      <c r="BF60">
        <f>ABS($B$60-$D$60)</f>
        <v>1.9581920000000004</v>
      </c>
      <c r="BG60">
        <f>ABS($F$60-$H$60)</f>
        <v>2.115685</v>
      </c>
      <c r="BL60">
        <f>SQRT((ABS($A$60-$E$61)^2+(ABS($B$60-$F$61)^2)))</f>
        <v>2.4555829440073893</v>
      </c>
      <c r="BM60">
        <f>SQRT((ABS($C$60-$G$60)^2+(ABS($D$60-$H$60)^2)))</f>
        <v>1.0105166357388657</v>
      </c>
      <c r="BO60">
        <f>SQRT((ABS($A$60-$G$60)^2+(ABS($B$60-$H$60)^2)))</f>
        <v>9.6922242944984021</v>
      </c>
      <c r="BP60">
        <f>SQRT((ABS($C$60-$E$61)^2+(ABS($D$60-$F$61)^2)))</f>
        <v>12.32239136267648</v>
      </c>
      <c r="BR60">
        <f>DEGREES(ACOS((13.1432009920557^2+15.5943436227252^2-5.04431690779434^2)/(2*13.1432009920557*15.5943436227252)))</f>
        <v>17.714735715975046</v>
      </c>
      <c r="BS60">
        <f>DEGREES(ACOS((6.2880039335685^2+18.8884995446648^2-14.8917229617117^2)/(2*6.2880039335685*18.8884995446648)))</f>
        <v>42.707833958794325</v>
      </c>
      <c r="BU60">
        <v>18</v>
      </c>
      <c r="BV60">
        <v>4</v>
      </c>
      <c r="BW60">
        <v>4</v>
      </c>
      <c r="BX60">
        <v>15</v>
      </c>
      <c r="BY60">
        <v>17</v>
      </c>
      <c r="BZ60">
        <v>4</v>
      </c>
      <c r="CA60">
        <v>16</v>
      </c>
      <c r="CB60">
        <v>2</v>
      </c>
      <c r="CC60">
        <v>18</v>
      </c>
      <c r="CD60">
        <v>5</v>
      </c>
      <c r="CE60">
        <v>16</v>
      </c>
      <c r="CF60">
        <v>3</v>
      </c>
      <c r="CG60">
        <v>18</v>
      </c>
      <c r="CH60">
        <v>15</v>
      </c>
      <c r="CI60">
        <v>4</v>
      </c>
      <c r="CJ60">
        <v>4</v>
      </c>
      <c r="CL60">
        <v>13</v>
      </c>
      <c r="CM60">
        <v>0</v>
      </c>
      <c r="CN60">
        <v>0</v>
      </c>
      <c r="CO60">
        <v>12</v>
      </c>
      <c r="CP60">
        <v>17</v>
      </c>
      <c r="CQ60">
        <v>0</v>
      </c>
      <c r="CR60">
        <v>15</v>
      </c>
      <c r="CS60">
        <v>0</v>
      </c>
      <c r="CT60">
        <v>17</v>
      </c>
      <c r="CU60">
        <v>0</v>
      </c>
      <c r="CV60">
        <v>15</v>
      </c>
      <c r="CW60">
        <v>0</v>
      </c>
      <c r="CX60">
        <v>15</v>
      </c>
      <c r="CY60">
        <v>12</v>
      </c>
      <c r="CZ60">
        <v>0</v>
      </c>
      <c r="DA60">
        <v>0</v>
      </c>
      <c r="DC60">
        <f>((4/18)*100)</f>
        <v>22.222222222222221</v>
      </c>
      <c r="DD60">
        <f>((4/18)*100)</f>
        <v>22.222222222222221</v>
      </c>
      <c r="DE60">
        <f>((15/18)*100)</f>
        <v>83.333333333333343</v>
      </c>
      <c r="DF60">
        <f>((4/17)*100)</f>
        <v>23.52941176470588</v>
      </c>
      <c r="DG60">
        <f>((16/17)*100)</f>
        <v>94.117647058823522</v>
      </c>
      <c r="DH60">
        <f>((2/17)*100)</f>
        <v>11.76470588235294</v>
      </c>
      <c r="DI60">
        <f>((5/18)*100)</f>
        <v>27.777777777777779</v>
      </c>
      <c r="DJ60">
        <f>((16/18)*100)</f>
        <v>88.888888888888886</v>
      </c>
      <c r="DK60">
        <f>((3/18)*100)</f>
        <v>16.666666666666664</v>
      </c>
      <c r="DL60">
        <f>((15/18)*100)</f>
        <v>83.333333333333343</v>
      </c>
      <c r="DM60">
        <f>((4/18)*100)</f>
        <v>22.222222222222221</v>
      </c>
      <c r="DN60">
        <f>((4/18)*100)</f>
        <v>22.222222222222221</v>
      </c>
      <c r="DP60">
        <f>((0/13)*100)</f>
        <v>0</v>
      </c>
      <c r="DQ60">
        <f>((0/13)*100)</f>
        <v>0</v>
      </c>
      <c r="DR60">
        <f>((12/13)*100)</f>
        <v>92.307692307692307</v>
      </c>
      <c r="DS60">
        <f>((0/17)*100)</f>
        <v>0</v>
      </c>
      <c r="DT60">
        <f>((15/17)*100)</f>
        <v>88.235294117647058</v>
      </c>
      <c r="DU60">
        <f>((0/17)*100)</f>
        <v>0</v>
      </c>
      <c r="DV60">
        <f>((0/17)*100)</f>
        <v>0</v>
      </c>
      <c r="DW60">
        <f>((15/17)*100)</f>
        <v>88.235294117647058</v>
      </c>
      <c r="DX60">
        <f>((0/17)*100)</f>
        <v>0</v>
      </c>
      <c r="DY60">
        <f>((12/15)*100)</f>
        <v>80</v>
      </c>
      <c r="DZ60">
        <f>((0/15)*100)</f>
        <v>0</v>
      </c>
      <c r="EA60">
        <f>((0/15)*100)</f>
        <v>0</v>
      </c>
    </row>
    <row r="61" spans="1:131" x14ac:dyDescent="0.25">
      <c r="A61">
        <v>75.619847000000007</v>
      </c>
      <c r="B61">
        <v>9.7692859999999992</v>
      </c>
      <c r="C61">
        <v>69.020255000000006</v>
      </c>
      <c r="D61">
        <v>8.7130609999999997</v>
      </c>
      <c r="E61">
        <v>56.672225000000005</v>
      </c>
      <c r="F61">
        <v>9.8873309999999996</v>
      </c>
      <c r="G61">
        <v>69.967194000000006</v>
      </c>
      <c r="H61">
        <v>7.5977550000000003</v>
      </c>
      <c r="K61">
        <f>(17/200)</f>
        <v>8.5000000000000006E-2</v>
      </c>
      <c r="L61">
        <f>(18/200)</f>
        <v>0.09</v>
      </c>
      <c r="M61">
        <f>(15/200)</f>
        <v>7.4999999999999997E-2</v>
      </c>
      <c r="N61">
        <f>(18/200)</f>
        <v>0.09</v>
      </c>
      <c r="P61">
        <f>(13/200)</f>
        <v>6.5000000000000002E-2</v>
      </c>
      <c r="Q61">
        <f>(14/200)</f>
        <v>7.0000000000000007E-2</v>
      </c>
      <c r="R61">
        <f>(14/200)</f>
        <v>7.0000000000000007E-2</v>
      </c>
      <c r="S61">
        <f>(13/200)</f>
        <v>6.5000000000000002E-2</v>
      </c>
      <c r="U61">
        <f>0.085+0.065</f>
        <v>0.15000000000000002</v>
      </c>
      <c r="V61">
        <f>0.09+0.07</f>
        <v>0.16</v>
      </c>
      <c r="W61">
        <f>0.075+0.07</f>
        <v>0.14500000000000002</v>
      </c>
      <c r="X61">
        <f>0.09+0.065</f>
        <v>0.155</v>
      </c>
      <c r="Z61">
        <f>SQRT((ABS($A$62-$A$61)^2+(ABS($B$62-$B$61)^2)))</f>
        <v>20.272960421088577</v>
      </c>
      <c r="AA61">
        <f>SQRT((ABS($C$62-$C$61)^2+(ABS($D$62-$D$61)^2)))</f>
        <v>17.850611828806237</v>
      </c>
      <c r="AB61">
        <f>SQRT((ABS($E$62-$E$61)^2+(ABS($F$62-$F$61)^2)))</f>
        <v>20.460578825562216</v>
      </c>
      <c r="AC61">
        <f>SQRT((ABS($G$62-$G$61)^2+(ABS($H$62-$H$61)^2)))</f>
        <v>19.622906384551957</v>
      </c>
      <c r="AJ61">
        <f>1/0.15</f>
        <v>6.666666666666667</v>
      </c>
      <c r="AK61">
        <f>1/0.16</f>
        <v>6.25</v>
      </c>
      <c r="AL61">
        <f>1/0.145</f>
        <v>6.8965517241379315</v>
      </c>
      <c r="AM61">
        <f>1/0.155</f>
        <v>6.4516129032258069</v>
      </c>
      <c r="AO61">
        <f t="shared" si="20"/>
        <v>135.15306947392384</v>
      </c>
      <c r="AP61">
        <f t="shared" si="21"/>
        <v>111.56632393003898</v>
      </c>
      <c r="AQ61">
        <f t="shared" si="22"/>
        <v>141.10744017629114</v>
      </c>
      <c r="AR61">
        <f t="shared" si="23"/>
        <v>126.59939602936747</v>
      </c>
      <c r="AV61">
        <f>((0.085/0.15)*100)</f>
        <v>56.666666666666679</v>
      </c>
      <c r="AW61">
        <f>((0.09/0.16)*100)</f>
        <v>56.25</v>
      </c>
      <c r="AX61">
        <f>((0.075/0.145)*100)</f>
        <v>51.724137931034484</v>
      </c>
      <c r="AY61">
        <f>((0.09/0.155)*100)</f>
        <v>58.064516129032249</v>
      </c>
      <c r="BA61">
        <f>((0.065/0.15)*100)</f>
        <v>43.333333333333336</v>
      </c>
      <c r="BB61">
        <f>((0.07/0.16)*100)</f>
        <v>43.750000000000007</v>
      </c>
      <c r="BC61">
        <f>((0.07/0.145)*100)</f>
        <v>48.275862068965523</v>
      </c>
      <c r="BD61">
        <f>((0.065/0.155)*100)</f>
        <v>41.935483870967744</v>
      </c>
      <c r="BF61">
        <f>ABS($B$61-$D$61)</f>
        <v>1.0562249999999995</v>
      </c>
      <c r="BG61">
        <f>ABS($F$61-$H$61)</f>
        <v>2.2895759999999994</v>
      </c>
      <c r="BL61">
        <f>SQRT((ABS($A$61-$E$62)^2+(ABS($B$61-$F$62)^2)))</f>
        <v>1.6663919568996926</v>
      </c>
      <c r="BM61">
        <f>SQRT((ABS($C$61-$G$61)^2+(ABS($D$61-$H$61)^2)))</f>
        <v>1.4630792676259887</v>
      </c>
      <c r="BO61">
        <f>SQRT((ABS($A$61-$G$61)^2+(ABS($B$61-$H$61)^2)))</f>
        <v>6.0554135137387606</v>
      </c>
      <c r="BP61">
        <f>SQRT((ABS($C$61-$E$62)^2+(ABS($D$61-$F$62)^2)))</f>
        <v>8.2955419337656853</v>
      </c>
      <c r="BR61">
        <f>DEGREES(ACOS((19.0672215290023^2+21.5610913088661^2-5.36851135479223^2)/(2*19.0672215290023*21.5610913088661)))</f>
        <v>13.46518563291562</v>
      </c>
      <c r="BU61">
        <v>17</v>
      </c>
      <c r="BV61">
        <v>5</v>
      </c>
      <c r="BW61">
        <v>3</v>
      </c>
      <c r="BX61">
        <v>14</v>
      </c>
      <c r="BY61">
        <v>18</v>
      </c>
      <c r="BZ61">
        <v>5</v>
      </c>
      <c r="CA61">
        <v>14</v>
      </c>
      <c r="CB61">
        <v>5</v>
      </c>
      <c r="CC61">
        <v>15</v>
      </c>
      <c r="CD61">
        <v>2</v>
      </c>
      <c r="CE61">
        <v>14</v>
      </c>
      <c r="CF61">
        <v>4</v>
      </c>
      <c r="CG61">
        <v>18</v>
      </c>
      <c r="CH61">
        <v>14</v>
      </c>
      <c r="CI61">
        <v>5</v>
      </c>
      <c r="CJ61">
        <v>6</v>
      </c>
      <c r="CL61">
        <v>13</v>
      </c>
      <c r="CM61">
        <v>0</v>
      </c>
      <c r="CN61">
        <v>0</v>
      </c>
      <c r="CO61">
        <v>10</v>
      </c>
      <c r="CP61">
        <v>14</v>
      </c>
      <c r="CQ61">
        <v>0</v>
      </c>
      <c r="CR61">
        <v>13</v>
      </c>
      <c r="CS61">
        <v>0</v>
      </c>
      <c r="CT61">
        <v>14</v>
      </c>
      <c r="CU61">
        <v>0</v>
      </c>
      <c r="CV61">
        <v>13</v>
      </c>
      <c r="CW61">
        <v>0</v>
      </c>
      <c r="CX61">
        <v>13</v>
      </c>
      <c r="CY61">
        <v>10</v>
      </c>
      <c r="CZ61">
        <v>0</v>
      </c>
      <c r="DA61">
        <v>2</v>
      </c>
      <c r="DC61">
        <f>((5/17)*100)</f>
        <v>29.411764705882355</v>
      </c>
      <c r="DD61">
        <f>((3/17)*100)</f>
        <v>17.647058823529413</v>
      </c>
      <c r="DE61">
        <f>((14/17)*100)</f>
        <v>82.35294117647058</v>
      </c>
      <c r="DF61">
        <f>((5/18)*100)</f>
        <v>27.777777777777779</v>
      </c>
      <c r="DG61">
        <f>((14/18)*100)</f>
        <v>77.777777777777786</v>
      </c>
      <c r="DH61">
        <f>((5/18)*100)</f>
        <v>27.777777777777779</v>
      </c>
      <c r="DI61">
        <f>((2/15)*100)</f>
        <v>13.333333333333334</v>
      </c>
      <c r="DJ61">
        <f>((14/15)*100)</f>
        <v>93.333333333333329</v>
      </c>
      <c r="DK61">
        <f>((4/15)*100)</f>
        <v>26.666666666666668</v>
      </c>
      <c r="DL61">
        <f>((14/18)*100)</f>
        <v>77.777777777777786</v>
      </c>
      <c r="DM61">
        <f>((5/18)*100)</f>
        <v>27.777777777777779</v>
      </c>
      <c r="DN61">
        <f>((6/18)*100)</f>
        <v>33.333333333333329</v>
      </c>
      <c r="DP61">
        <f>((0/13)*100)</f>
        <v>0</v>
      </c>
      <c r="DQ61">
        <f>((0/13)*100)</f>
        <v>0</v>
      </c>
      <c r="DR61">
        <f>((10/13)*100)</f>
        <v>76.923076923076934</v>
      </c>
      <c r="DS61">
        <f>((0/14)*100)</f>
        <v>0</v>
      </c>
      <c r="DT61">
        <f>((13/14)*100)</f>
        <v>92.857142857142861</v>
      </c>
      <c r="DU61">
        <f>((0/14)*100)</f>
        <v>0</v>
      </c>
      <c r="DV61">
        <f>((0/14)*100)</f>
        <v>0</v>
      </c>
      <c r="DW61">
        <f>((13/14)*100)</f>
        <v>92.857142857142861</v>
      </c>
      <c r="DX61">
        <f>((0/14)*100)</f>
        <v>0</v>
      </c>
      <c r="DY61">
        <f>((10/13)*100)</f>
        <v>76.923076923076934</v>
      </c>
      <c r="DZ61">
        <f>((0/13)*100)</f>
        <v>0</v>
      </c>
      <c r="EA61">
        <f>((2/13)*100)</f>
        <v>15.384615384615385</v>
      </c>
    </row>
    <row r="62" spans="1:131" x14ac:dyDescent="0.25">
      <c r="A62">
        <v>95.892807000000005</v>
      </c>
      <c r="B62">
        <v>9.7734179999999995</v>
      </c>
      <c r="C62">
        <v>86.870561000000009</v>
      </c>
      <c r="D62">
        <v>8.8175519999999992</v>
      </c>
      <c r="E62">
        <v>77.124031000000002</v>
      </c>
      <c r="F62">
        <v>10.486428</v>
      </c>
      <c r="G62">
        <v>89.563827000000003</v>
      </c>
      <c r="H62">
        <v>6.5826539999999998</v>
      </c>
      <c r="K62">
        <f>(17/200)</f>
        <v>8.5000000000000006E-2</v>
      </c>
      <c r="L62">
        <f>(17/200)</f>
        <v>8.5000000000000006E-2</v>
      </c>
      <c r="M62">
        <f>(15/200)</f>
        <v>7.4999999999999997E-2</v>
      </c>
      <c r="N62">
        <f>(17/200)</f>
        <v>8.5000000000000006E-2</v>
      </c>
      <c r="P62">
        <f>(11/200)</f>
        <v>5.5E-2</v>
      </c>
      <c r="Q62">
        <f>(13/200)</f>
        <v>6.5000000000000002E-2</v>
      </c>
      <c r="R62">
        <f>(14/200)</f>
        <v>7.0000000000000007E-2</v>
      </c>
      <c r="S62">
        <f>(13/200)</f>
        <v>6.5000000000000002E-2</v>
      </c>
      <c r="U62">
        <f>0.085+0.055</f>
        <v>0.14000000000000001</v>
      </c>
      <c r="V62">
        <f>0.085+0.065</f>
        <v>0.15000000000000002</v>
      </c>
      <c r="W62">
        <f>0.075+0.07</f>
        <v>0.14500000000000002</v>
      </c>
      <c r="X62">
        <f>0.085+0.065</f>
        <v>0.15000000000000002</v>
      </c>
      <c r="Z62">
        <f>SQRT((ABS($A$63-$A$62)^2+(ABS($B$63-$B$62)^2)))</f>
        <v>23.806655479704531</v>
      </c>
      <c r="AA62">
        <f>SQRT((ABS($C$63-$C$62)^2+(ABS($D$63-$D$62)^2)))</f>
        <v>24.481939533942747</v>
      </c>
      <c r="AB62">
        <f>SQRT((ABS($E$63-$E$62)^2+(ABS($F$63-$F$62)^2)))</f>
        <v>20.005530767724611</v>
      </c>
      <c r="AC62">
        <f>SQRT((ABS($G$63-$G$62)^2+(ABS($H$63-$H$62)^2)))</f>
        <v>26.24382842895848</v>
      </c>
      <c r="AJ62">
        <f>1/0.14</f>
        <v>7.1428571428571423</v>
      </c>
      <c r="AK62">
        <f>1/0.15</f>
        <v>6.666666666666667</v>
      </c>
      <c r="AL62">
        <f>1/0.145</f>
        <v>6.8965517241379315</v>
      </c>
      <c r="AM62">
        <f>1/0.15</f>
        <v>6.666666666666667</v>
      </c>
      <c r="AO62">
        <f t="shared" si="20"/>
        <v>170.04753914074664</v>
      </c>
      <c r="AP62">
        <f t="shared" si="21"/>
        <v>163.21293022628495</v>
      </c>
      <c r="AQ62">
        <f t="shared" si="22"/>
        <v>137.96917770844559</v>
      </c>
      <c r="AR62">
        <f t="shared" si="23"/>
        <v>174.9588561930565</v>
      </c>
      <c r="AV62">
        <f>((0.085/0.14)*100)</f>
        <v>60.714285714285708</v>
      </c>
      <c r="AW62">
        <f>((0.085/0.15)*100)</f>
        <v>56.666666666666679</v>
      </c>
      <c r="AX62">
        <f>((0.075/0.145)*100)</f>
        <v>51.724137931034484</v>
      </c>
      <c r="AY62">
        <f>((0.085/0.15)*100)</f>
        <v>56.666666666666679</v>
      </c>
      <c r="BA62">
        <f>((0.055/0.14)*100)</f>
        <v>39.285714285714285</v>
      </c>
      <c r="BB62">
        <f>((0.065/0.15)*100)</f>
        <v>43.333333333333336</v>
      </c>
      <c r="BC62">
        <f>((0.07/0.145)*100)</f>
        <v>48.275862068965523</v>
      </c>
      <c r="BD62">
        <f>((0.065/0.15)*100)</f>
        <v>43.333333333333336</v>
      </c>
      <c r="BF62">
        <f>ABS($B$62-$D$62)</f>
        <v>0.95586600000000033</v>
      </c>
      <c r="BG62">
        <f>ABS($F$62-$H$62)</f>
        <v>3.9037740000000003</v>
      </c>
      <c r="BL62">
        <f>SQRT((ABS($A$62-$E$63)^2+(ABS($B$62-$F$63)^2)))</f>
        <v>1.4133714064646972</v>
      </c>
      <c r="BM62">
        <f>SQRT((ABS($C$62-$G$62)^2+(ABS($D$62-$H$62)^2)))</f>
        <v>3.4997786811682774</v>
      </c>
      <c r="BO62">
        <f>SQRT((ABS($A$62-$G$62)^2+(ABS($B$62-$H$62)^2)))</f>
        <v>7.0878038025961194</v>
      </c>
      <c r="BP62">
        <f>SQRT((ABS($C$62-$E$63)^2+(ABS($D$62-$F$63)^2)))</f>
        <v>10.389246105608427</v>
      </c>
      <c r="BR62">
        <f>DEGREES(ACOS((19.3997451456133^2+24.0611466025863^2-7.29946322030998^2)/(2*19.3997451456133*24.0611466025863)))</f>
        <v>14.938985648752567</v>
      </c>
      <c r="BU62">
        <v>17</v>
      </c>
      <c r="BV62">
        <v>7</v>
      </c>
      <c r="BW62">
        <v>5</v>
      </c>
      <c r="BX62">
        <v>11</v>
      </c>
      <c r="BY62">
        <v>17</v>
      </c>
      <c r="BZ62">
        <v>7</v>
      </c>
      <c r="CA62">
        <v>12</v>
      </c>
      <c r="CB62">
        <v>4</v>
      </c>
      <c r="CC62">
        <v>15</v>
      </c>
      <c r="CD62">
        <v>4</v>
      </c>
      <c r="CE62">
        <v>12</v>
      </c>
      <c r="CF62">
        <v>6</v>
      </c>
      <c r="CG62">
        <v>17</v>
      </c>
      <c r="CH62">
        <v>11</v>
      </c>
      <c r="CI62">
        <v>4</v>
      </c>
      <c r="CJ62">
        <v>9</v>
      </c>
      <c r="CL62">
        <v>11</v>
      </c>
      <c r="CM62">
        <v>1</v>
      </c>
      <c r="CN62">
        <v>0</v>
      </c>
      <c r="CO62">
        <v>7</v>
      </c>
      <c r="CP62">
        <v>13</v>
      </c>
      <c r="CQ62">
        <v>1</v>
      </c>
      <c r="CR62">
        <v>10</v>
      </c>
      <c r="CS62">
        <v>0</v>
      </c>
      <c r="CT62">
        <v>14</v>
      </c>
      <c r="CU62">
        <v>0</v>
      </c>
      <c r="CV62">
        <v>10</v>
      </c>
      <c r="CW62">
        <v>2</v>
      </c>
      <c r="CX62">
        <v>13</v>
      </c>
      <c r="CY62">
        <v>7</v>
      </c>
      <c r="CZ62">
        <v>0</v>
      </c>
      <c r="DA62">
        <v>4</v>
      </c>
      <c r="DC62">
        <f>((7/17)*100)</f>
        <v>41.17647058823529</v>
      </c>
      <c r="DD62">
        <f>((5/17)*100)</f>
        <v>29.411764705882355</v>
      </c>
      <c r="DE62">
        <f>((11/17)*100)</f>
        <v>64.705882352941174</v>
      </c>
      <c r="DF62">
        <f>((7/17)*100)</f>
        <v>41.17647058823529</v>
      </c>
      <c r="DG62">
        <f>((12/17)*100)</f>
        <v>70.588235294117652</v>
      </c>
      <c r="DH62">
        <f>((4/17)*100)</f>
        <v>23.52941176470588</v>
      </c>
      <c r="DI62">
        <f>((4/15)*100)</f>
        <v>26.666666666666668</v>
      </c>
      <c r="DJ62">
        <f>((12/15)*100)</f>
        <v>80</v>
      </c>
      <c r="DK62">
        <f>((6/15)*100)</f>
        <v>40</v>
      </c>
      <c r="DL62">
        <f>((11/17)*100)</f>
        <v>64.705882352941174</v>
      </c>
      <c r="DM62">
        <f>((4/17)*100)</f>
        <v>23.52941176470588</v>
      </c>
      <c r="DN62">
        <f>((9/17)*100)</f>
        <v>52.941176470588239</v>
      </c>
      <c r="DP62">
        <f>((1/11)*100)</f>
        <v>9.0909090909090917</v>
      </c>
      <c r="DQ62">
        <f>((0/11)*100)</f>
        <v>0</v>
      </c>
      <c r="DR62">
        <f>((7/11)*100)</f>
        <v>63.636363636363633</v>
      </c>
      <c r="DS62">
        <f>((1/13)*100)</f>
        <v>7.6923076923076925</v>
      </c>
      <c r="DT62">
        <f>((10/13)*100)</f>
        <v>76.923076923076934</v>
      </c>
      <c r="DU62">
        <f>((0/13)*100)</f>
        <v>0</v>
      </c>
      <c r="DV62">
        <f>((0/14)*100)</f>
        <v>0</v>
      </c>
      <c r="DW62">
        <f>((10/14)*100)</f>
        <v>71.428571428571431</v>
      </c>
      <c r="DX62">
        <f>((2/14)*100)</f>
        <v>14.285714285714285</v>
      </c>
      <c r="DY62">
        <f>((7/13)*100)</f>
        <v>53.846153846153847</v>
      </c>
      <c r="DZ62">
        <f>((0/13)*100)</f>
        <v>0</v>
      </c>
      <c r="EA62">
        <f>((4/13)*100)</f>
        <v>30.76923076923077</v>
      </c>
    </row>
    <row r="63" spans="1:131" x14ac:dyDescent="0.25">
      <c r="A63">
        <v>119.697452</v>
      </c>
      <c r="B63">
        <v>10.082807000000001</v>
      </c>
      <c r="C63">
        <v>111.35168400000001</v>
      </c>
      <c r="D63">
        <v>8.6176019999999998</v>
      </c>
      <c r="E63">
        <v>97.129541000000003</v>
      </c>
      <c r="F63">
        <v>10.457602</v>
      </c>
      <c r="G63">
        <v>115.80765500000001</v>
      </c>
      <c r="H63">
        <v>6.577909</v>
      </c>
      <c r="K63">
        <f>(16/200)</f>
        <v>0.08</v>
      </c>
      <c r="L63">
        <f>(13/200)</f>
        <v>6.5000000000000002E-2</v>
      </c>
      <c r="M63">
        <f>(14/200)</f>
        <v>7.0000000000000007E-2</v>
      </c>
      <c r="N63">
        <f>(15/200)</f>
        <v>7.4999999999999997E-2</v>
      </c>
      <c r="P63">
        <f>(12/200)</f>
        <v>0.06</v>
      </c>
      <c r="Q63">
        <f>(13/200)</f>
        <v>6.5000000000000002E-2</v>
      </c>
      <c r="R63">
        <f>(12/200)</f>
        <v>0.06</v>
      </c>
      <c r="S63">
        <f>(12/200)</f>
        <v>0.06</v>
      </c>
      <c r="U63">
        <f>0.08+0.06</f>
        <v>0.14000000000000001</v>
      </c>
      <c r="V63">
        <f>0.065+0.065</f>
        <v>0.13</v>
      </c>
      <c r="W63">
        <f>0.07+0.06</f>
        <v>0.13</v>
      </c>
      <c r="X63">
        <f>0.075+0.06</f>
        <v>0.13500000000000001</v>
      </c>
      <c r="Z63">
        <f>SQRT((ABS($A$64-$A$63)^2+(ABS($B$64-$B$63)^2)))</f>
        <v>30.210433118767192</v>
      </c>
      <c r="AA63">
        <f>SQRT((ABS($C$64-$C$63)^2+(ABS($D$64-$D$63)^2)))</f>
        <v>22.071103800961669</v>
      </c>
      <c r="AB63">
        <f>SQRT((ABS($E$64-$E$63)^2+(ABS($F$64-$F$63)^2)))</f>
        <v>23.212237703534658</v>
      </c>
      <c r="AC63">
        <f>SQRT((ABS($G$64-$G$63)^2+(ABS($H$64-$H$63)^2)))</f>
        <v>21.067910743458199</v>
      </c>
      <c r="AJ63">
        <f>1/0.14</f>
        <v>7.1428571428571423</v>
      </c>
      <c r="AK63">
        <f>1/0.13</f>
        <v>7.6923076923076916</v>
      </c>
      <c r="AL63">
        <f>1/0.13</f>
        <v>7.6923076923076916</v>
      </c>
      <c r="AM63">
        <f>1/0.135</f>
        <v>7.4074074074074066</v>
      </c>
      <c r="AO63">
        <f t="shared" si="20"/>
        <v>215.7888079911942</v>
      </c>
      <c r="AP63">
        <f t="shared" si="21"/>
        <v>169.77772154585898</v>
      </c>
      <c r="AQ63">
        <f t="shared" si="22"/>
        <v>178.55567464257427</v>
      </c>
      <c r="AR63">
        <f t="shared" si="23"/>
        <v>156.05859809969036</v>
      </c>
      <c r="AV63">
        <f>((0.08/0.14)*100)</f>
        <v>57.142857142857139</v>
      </c>
      <c r="AW63">
        <f>((0.065/0.13)*100)</f>
        <v>50</v>
      </c>
      <c r="AX63">
        <f>((0.07/0.13)*100)</f>
        <v>53.846153846153854</v>
      </c>
      <c r="AY63">
        <f>((0.075/0.135)*100)</f>
        <v>55.55555555555555</v>
      </c>
      <c r="BA63">
        <f>((0.06/0.14)*100)</f>
        <v>42.857142857142847</v>
      </c>
      <c r="BB63">
        <f>((0.065/0.13)*100)</f>
        <v>50</v>
      </c>
      <c r="BC63">
        <f>((0.06/0.13)*100)</f>
        <v>46.153846153846153</v>
      </c>
      <c r="BD63">
        <f>((0.06/0.135)*100)</f>
        <v>44.444444444444443</v>
      </c>
      <c r="BF63">
        <f>ABS($B$63-$D$63)</f>
        <v>1.465205000000001</v>
      </c>
      <c r="BG63">
        <f>ABS($F$63-$H$63)</f>
        <v>3.8796929999999996</v>
      </c>
      <c r="BL63">
        <f>SQRT((ABS($A$63-$E$64)^2+(ABS($B$63-$F$64)^2)))</f>
        <v>0.9922706776127187</v>
      </c>
      <c r="BM63">
        <f>SQRT((ABS($C$63-$G$63)^2+(ABS($D$63-$H$63)^2)))</f>
        <v>4.9006147662400528</v>
      </c>
      <c r="BO63">
        <f>SQRT((ABS($A$63-$G$63)^2+(ABS($B$63-$H$63)^2)))</f>
        <v>5.2359173686769456</v>
      </c>
      <c r="BP63">
        <f>SQRT((ABS($C$63-$E$64)^2+(ABS($D$63-$F$64)^2)))</f>
        <v>9.257680634762087</v>
      </c>
      <c r="BR63">
        <f>DEGREES(ACOS((13.7100956053264^2+17.6091329278645^2-6.2880039335685^2)/(2*13.7100956053264*17.6091329278645)))</f>
        <v>18.2685335983549</v>
      </c>
      <c r="BU63">
        <v>16</v>
      </c>
      <c r="BV63">
        <v>4</v>
      </c>
      <c r="BW63">
        <v>4</v>
      </c>
      <c r="BX63">
        <v>10</v>
      </c>
      <c r="BY63">
        <v>13</v>
      </c>
      <c r="BZ63">
        <v>4</v>
      </c>
      <c r="CA63">
        <v>8</v>
      </c>
      <c r="CB63">
        <v>3</v>
      </c>
      <c r="CC63">
        <v>14</v>
      </c>
      <c r="CD63">
        <v>3</v>
      </c>
      <c r="CE63">
        <v>8</v>
      </c>
      <c r="CF63">
        <v>9</v>
      </c>
      <c r="CG63">
        <v>15</v>
      </c>
      <c r="CH63">
        <v>10</v>
      </c>
      <c r="CI63">
        <v>3</v>
      </c>
      <c r="CJ63">
        <v>9</v>
      </c>
      <c r="CL63">
        <v>12</v>
      </c>
      <c r="CM63">
        <v>3</v>
      </c>
      <c r="CN63">
        <v>1</v>
      </c>
      <c r="CO63">
        <v>6</v>
      </c>
      <c r="CP63">
        <v>13</v>
      </c>
      <c r="CQ63">
        <v>3</v>
      </c>
      <c r="CR63">
        <v>7</v>
      </c>
      <c r="CS63">
        <v>0</v>
      </c>
      <c r="CT63">
        <v>12</v>
      </c>
      <c r="CU63">
        <v>0</v>
      </c>
      <c r="CV63">
        <v>7</v>
      </c>
      <c r="CW63">
        <v>4</v>
      </c>
      <c r="CX63">
        <v>12</v>
      </c>
      <c r="CY63">
        <v>6</v>
      </c>
      <c r="CZ63">
        <v>2</v>
      </c>
      <c r="DA63">
        <v>7</v>
      </c>
      <c r="DC63">
        <f>((4/16)*100)</f>
        <v>25</v>
      </c>
      <c r="DD63">
        <f>((4/16)*100)</f>
        <v>25</v>
      </c>
      <c r="DE63">
        <f>((10/16)*100)</f>
        <v>62.5</v>
      </c>
      <c r="DF63">
        <f>((4/13)*100)</f>
        <v>30.76923076923077</v>
      </c>
      <c r="DG63">
        <f>((8/13)*100)</f>
        <v>61.53846153846154</v>
      </c>
      <c r="DH63">
        <f>((3/13)*100)</f>
        <v>23.076923076923077</v>
      </c>
      <c r="DI63">
        <f>((3/14)*100)</f>
        <v>21.428571428571427</v>
      </c>
      <c r="DJ63">
        <f>((8/14)*100)</f>
        <v>57.142857142857139</v>
      </c>
      <c r="DK63">
        <f>((9/14)*100)</f>
        <v>64.285714285714292</v>
      </c>
      <c r="DL63">
        <f>((10/15)*100)</f>
        <v>66.666666666666657</v>
      </c>
      <c r="DM63">
        <f>((3/15)*100)</f>
        <v>20</v>
      </c>
      <c r="DN63">
        <f>((9/15)*100)</f>
        <v>60</v>
      </c>
      <c r="DP63">
        <f>((3/12)*100)</f>
        <v>25</v>
      </c>
      <c r="DQ63">
        <f>((1/12)*100)</f>
        <v>8.3333333333333321</v>
      </c>
      <c r="DR63">
        <f>((6/12)*100)</f>
        <v>50</v>
      </c>
      <c r="DS63">
        <f>((3/13)*100)</f>
        <v>23.076923076923077</v>
      </c>
      <c r="DT63">
        <f>((7/13)*100)</f>
        <v>53.846153846153847</v>
      </c>
      <c r="DU63">
        <f>((0/13)*100)</f>
        <v>0</v>
      </c>
      <c r="DV63">
        <f>((0/12)*100)</f>
        <v>0</v>
      </c>
      <c r="DW63">
        <f>((7/12)*100)</f>
        <v>58.333333333333336</v>
      </c>
      <c r="DX63">
        <f>((4/12)*100)</f>
        <v>33.333333333333329</v>
      </c>
      <c r="DY63">
        <f>((6/12)*100)</f>
        <v>50</v>
      </c>
      <c r="DZ63">
        <f>((2/12)*100)</f>
        <v>16.666666666666664</v>
      </c>
      <c r="EA63">
        <f>((7/12)*100)</f>
        <v>58.333333333333336</v>
      </c>
    </row>
    <row r="64" spans="1:131" x14ac:dyDescent="0.25">
      <c r="A64">
        <v>149.90010000000001</v>
      </c>
      <c r="B64">
        <v>10.768608</v>
      </c>
      <c r="C64">
        <v>133.422607</v>
      </c>
      <c r="D64">
        <v>8.5282660000000003</v>
      </c>
      <c r="E64">
        <v>120.338627</v>
      </c>
      <c r="F64">
        <v>10.840102</v>
      </c>
      <c r="G64">
        <v>136.875564</v>
      </c>
      <c r="H64">
        <v>6.5864799999999999</v>
      </c>
      <c r="K64">
        <f>(16/200)</f>
        <v>0.08</v>
      </c>
      <c r="L64">
        <f>(15/200)</f>
        <v>7.4999999999999997E-2</v>
      </c>
      <c r="M64">
        <f>(15/200)</f>
        <v>7.4999999999999997E-2</v>
      </c>
      <c r="N64">
        <f>(16/200)</f>
        <v>0.08</v>
      </c>
      <c r="P64">
        <f>(10/200)</f>
        <v>0.05</v>
      </c>
      <c r="Q64">
        <f>(14/200)</f>
        <v>7.0000000000000007E-2</v>
      </c>
      <c r="R64">
        <f>(13/200)</f>
        <v>6.5000000000000002E-2</v>
      </c>
      <c r="S64">
        <f>(13/200)</f>
        <v>6.5000000000000002E-2</v>
      </c>
      <c r="U64">
        <f>0.08+0.05</f>
        <v>0.13</v>
      </c>
      <c r="V64">
        <f>0.075+0.07</f>
        <v>0.14500000000000002</v>
      </c>
      <c r="W64">
        <f>0.075+0.065</f>
        <v>0.14000000000000001</v>
      </c>
      <c r="X64">
        <f>0.08+0.065</f>
        <v>0.14500000000000002</v>
      </c>
      <c r="Z64">
        <f>SQRT((ABS($A$65-$A$64)^2+(ABS($B$65-$B$64)^2)))</f>
        <v>16.001982911295716</v>
      </c>
      <c r="AA64">
        <f>SQRT((ABS($C$65-$C$64)^2+(ABS($D$65-$D$64)^2)))</f>
        <v>26.68043910199772</v>
      </c>
      <c r="AB64">
        <f>SQRT((ABS($E$65-$E$64)^2+(ABS($F$65-$F$64)^2)))</f>
        <v>29.795875396775791</v>
      </c>
      <c r="AC64">
        <f>SQRT((ABS($G$65-$G$64)^2+(ABS($H$65-$H$64)^2)))</f>
        <v>25.769771500920946</v>
      </c>
      <c r="AJ64">
        <f>1/0.13</f>
        <v>7.6923076923076916</v>
      </c>
      <c r="AK64">
        <f>1/0.145</f>
        <v>6.8965517241379315</v>
      </c>
      <c r="AL64">
        <f>1/0.14</f>
        <v>7.1428571428571423</v>
      </c>
      <c r="AM64">
        <f>1/0.145</f>
        <v>6.8965517241379315</v>
      </c>
      <c r="AO64">
        <f t="shared" si="20"/>
        <v>123.09217624073628</v>
      </c>
      <c r="AP64">
        <f t="shared" si="21"/>
        <v>184.00302828963942</v>
      </c>
      <c r="AQ64">
        <f t="shared" si="22"/>
        <v>212.82768140554134</v>
      </c>
      <c r="AR64">
        <f t="shared" si="23"/>
        <v>177.72256207531686</v>
      </c>
      <c r="AV64">
        <f>((0.08/0.13)*100)</f>
        <v>61.53846153846154</v>
      </c>
      <c r="AW64">
        <f>((0.075/0.145)*100)</f>
        <v>51.724137931034484</v>
      </c>
      <c r="AX64">
        <f>((0.075/0.14)*100)</f>
        <v>53.571428571428569</v>
      </c>
      <c r="AY64">
        <f>((0.08/0.145)*100)</f>
        <v>55.172413793103459</v>
      </c>
      <c r="BA64">
        <f>((0.05/0.13)*100)</f>
        <v>38.461538461538467</v>
      </c>
      <c r="BB64">
        <f>((0.07/0.145)*100)</f>
        <v>48.275862068965523</v>
      </c>
      <c r="BC64">
        <f>((0.065/0.14)*100)</f>
        <v>46.428571428571423</v>
      </c>
      <c r="BD64">
        <f>((0.065/0.145)*100)</f>
        <v>44.827586206896555</v>
      </c>
      <c r="BF64">
        <f>ABS($B$64-$D$64)</f>
        <v>2.2403420000000001</v>
      </c>
      <c r="BG64">
        <f>ABS($F$64-$H$64)</f>
        <v>4.253622</v>
      </c>
      <c r="BL64">
        <f>SQRT((ABS($A$64-$E$65)^2+(ABS($B$64-$F$65)^2)))</f>
        <v>0.69512885189437823</v>
      </c>
      <c r="BM64">
        <f>SQRT((ABS($C$64-$G$64)^2+(ABS($D$64-$H$64)^2)))</f>
        <v>3.9614952875959588</v>
      </c>
      <c r="BO64">
        <f>SQRT((ABS($A$64-$G$64)^2+(ABS($B$64-$H$64)^2)))</f>
        <v>13.67950045227092</v>
      </c>
      <c r="BP64">
        <f>SQRT((ABS($C$64-$E$65)^2+(ABS($D$64-$F$65)^2)))</f>
        <v>16.955439162381047</v>
      </c>
      <c r="BR64">
        <f>DEGREES(ACOS((14.8917229617117^2+22.6599066343261^2-9.22675866298719^2)/(2*14.8917229617117*22.6599066343261)))</f>
        <v>15.576994197109782</v>
      </c>
      <c r="BU64">
        <v>16</v>
      </c>
      <c r="BV64">
        <v>7</v>
      </c>
      <c r="BW64">
        <v>3</v>
      </c>
      <c r="BX64">
        <v>8</v>
      </c>
      <c r="BY64">
        <v>15</v>
      </c>
      <c r="BZ64">
        <v>7</v>
      </c>
      <c r="CA64">
        <v>9</v>
      </c>
      <c r="CB64">
        <v>3</v>
      </c>
      <c r="CC64">
        <v>15</v>
      </c>
      <c r="CD64">
        <v>5</v>
      </c>
      <c r="CE64">
        <v>9</v>
      </c>
      <c r="CF64">
        <v>9</v>
      </c>
      <c r="CG64">
        <v>16</v>
      </c>
      <c r="CH64">
        <v>8</v>
      </c>
      <c r="CI64">
        <v>3</v>
      </c>
      <c r="CJ64">
        <v>10</v>
      </c>
      <c r="CL64">
        <v>10</v>
      </c>
      <c r="CM64">
        <v>2</v>
      </c>
      <c r="CN64">
        <v>0</v>
      </c>
      <c r="CO64">
        <v>5</v>
      </c>
      <c r="CP64">
        <v>14</v>
      </c>
      <c r="CQ64">
        <v>2</v>
      </c>
      <c r="CR64">
        <v>8</v>
      </c>
      <c r="CS64">
        <v>2</v>
      </c>
      <c r="CT64">
        <v>13</v>
      </c>
      <c r="CU64">
        <v>1</v>
      </c>
      <c r="CV64">
        <v>8</v>
      </c>
      <c r="CW64">
        <v>7</v>
      </c>
      <c r="CX64">
        <v>13</v>
      </c>
      <c r="CY64">
        <v>5</v>
      </c>
      <c r="CZ64">
        <v>1</v>
      </c>
      <c r="DA64">
        <v>7</v>
      </c>
      <c r="DC64">
        <f>((7/16)*100)</f>
        <v>43.75</v>
      </c>
      <c r="DD64">
        <f>((3/16)*100)</f>
        <v>18.75</v>
      </c>
      <c r="DE64">
        <f>((8/16)*100)</f>
        <v>50</v>
      </c>
      <c r="DF64">
        <f>((7/15)*100)</f>
        <v>46.666666666666664</v>
      </c>
      <c r="DG64">
        <f>((9/15)*100)</f>
        <v>60</v>
      </c>
      <c r="DH64">
        <f>((3/15)*100)</f>
        <v>20</v>
      </c>
      <c r="DI64">
        <f>((5/15)*100)</f>
        <v>33.333333333333329</v>
      </c>
      <c r="DJ64">
        <f>((9/15)*100)</f>
        <v>60</v>
      </c>
      <c r="DK64">
        <f>((9/15)*100)</f>
        <v>60</v>
      </c>
      <c r="DL64">
        <f>((8/16)*100)</f>
        <v>50</v>
      </c>
      <c r="DM64">
        <f>((3/16)*100)</f>
        <v>18.75</v>
      </c>
      <c r="DN64">
        <f>((10/16)*100)</f>
        <v>62.5</v>
      </c>
      <c r="DP64">
        <f>((2/10)*100)</f>
        <v>20</v>
      </c>
      <c r="DQ64">
        <f>((0/10)*100)</f>
        <v>0</v>
      </c>
      <c r="DR64">
        <f>((5/10)*100)</f>
        <v>50</v>
      </c>
      <c r="DS64">
        <f>((2/14)*100)</f>
        <v>14.285714285714285</v>
      </c>
      <c r="DT64">
        <f>((8/14)*100)</f>
        <v>57.142857142857139</v>
      </c>
      <c r="DU64">
        <f>((2/14)*100)</f>
        <v>14.285714285714285</v>
      </c>
      <c r="DV64">
        <f>((1/13)*100)</f>
        <v>7.6923076923076925</v>
      </c>
      <c r="DW64">
        <f>((8/13)*100)</f>
        <v>61.53846153846154</v>
      </c>
      <c r="DX64">
        <f>((7/13)*100)</f>
        <v>53.846153846153847</v>
      </c>
      <c r="DY64">
        <f>((5/13)*100)</f>
        <v>38.461538461538467</v>
      </c>
      <c r="DZ64">
        <f>((1/13)*100)</f>
        <v>7.6923076923076925</v>
      </c>
      <c r="EA64">
        <f>((7/13)*100)</f>
        <v>53.846153846153847</v>
      </c>
    </row>
    <row r="65" spans="1:131" x14ac:dyDescent="0.25">
      <c r="A65">
        <v>165.89839999999998</v>
      </c>
      <c r="B65">
        <v>11.111907</v>
      </c>
      <c r="C65">
        <v>160.089327</v>
      </c>
      <c r="D65">
        <v>9.3837630000000001</v>
      </c>
      <c r="E65">
        <v>150.12876</v>
      </c>
      <c r="F65">
        <v>11.425052000000001</v>
      </c>
      <c r="G65">
        <v>162.63319300000001</v>
      </c>
      <c r="H65">
        <v>7.3774740000000003</v>
      </c>
      <c r="K65">
        <f>(17/200)</f>
        <v>8.5000000000000006E-2</v>
      </c>
      <c r="L65">
        <f>(15/200)</f>
        <v>7.4999999999999997E-2</v>
      </c>
      <c r="M65">
        <f>(15/200)</f>
        <v>7.4999999999999997E-2</v>
      </c>
      <c r="N65">
        <f>(16/200)</f>
        <v>0.08</v>
      </c>
      <c r="P65">
        <f>(13/200)</f>
        <v>6.5000000000000002E-2</v>
      </c>
      <c r="Q65">
        <f>(14/200)</f>
        <v>7.0000000000000007E-2</v>
      </c>
      <c r="R65">
        <f>(13/200)</f>
        <v>6.5000000000000002E-2</v>
      </c>
      <c r="S65">
        <f>(14/200)</f>
        <v>7.0000000000000007E-2</v>
      </c>
      <c r="U65">
        <f>0.085+0.065</f>
        <v>0.15000000000000002</v>
      </c>
      <c r="V65">
        <f>0.075+0.07</f>
        <v>0.14500000000000002</v>
      </c>
      <c r="W65">
        <f>0.075+0.065</f>
        <v>0.14000000000000001</v>
      </c>
      <c r="X65">
        <f>0.08+0.07</f>
        <v>0.15000000000000002</v>
      </c>
      <c r="Z65">
        <f>SQRT((ABS($A$66-$A$65)^2+(ABS($B$66-$B$65)^2)))</f>
        <v>21.67492637636996</v>
      </c>
      <c r="AA65">
        <f>SQRT((ABS($C$66-$C$65)^2+(ABS($D$66-$D$65)^2)))</f>
        <v>20.155822875509983</v>
      </c>
      <c r="AB65">
        <f>SQRT((ABS($E$66-$E$65)^2+(ABS($F$66-$F$65)^2)))</f>
        <v>15.594343622725154</v>
      </c>
      <c r="AC65">
        <f>SQRT((ABS($G$66-$G$65)^2+(ABS($H$66-$H$65)^2)))</f>
        <v>21.63452265705466</v>
      </c>
      <c r="AJ65">
        <f>1/0.15</f>
        <v>6.666666666666667</v>
      </c>
      <c r="AK65">
        <f>1/0.145</f>
        <v>6.8965517241379315</v>
      </c>
      <c r="AL65">
        <f>1/0.14</f>
        <v>7.1428571428571423</v>
      </c>
      <c r="AM65">
        <f>1/0.15</f>
        <v>6.666666666666667</v>
      </c>
      <c r="AO65">
        <f t="shared" si="20"/>
        <v>144.49950917579972</v>
      </c>
      <c r="AP65">
        <f t="shared" si="21"/>
        <v>139.0056750035171</v>
      </c>
      <c r="AQ65">
        <f t="shared" si="22"/>
        <v>111.38816873375109</v>
      </c>
      <c r="AR65">
        <f t="shared" si="23"/>
        <v>144.23015104703106</v>
      </c>
      <c r="AV65">
        <f>((0.085/0.15)*100)</f>
        <v>56.666666666666679</v>
      </c>
      <c r="AW65">
        <f>((0.075/0.145)*100)</f>
        <v>51.724137931034484</v>
      </c>
      <c r="AX65">
        <f>((0.075/0.14)*100)</f>
        <v>53.571428571428569</v>
      </c>
      <c r="AY65">
        <f>((0.08/0.15)*100)</f>
        <v>53.333333333333336</v>
      </c>
      <c r="BA65">
        <f>((0.065/0.15)*100)</f>
        <v>43.333333333333336</v>
      </c>
      <c r="BB65">
        <f>((0.07/0.145)*100)</f>
        <v>48.275862068965523</v>
      </c>
      <c r="BC65">
        <f>((0.065/0.14)*100)</f>
        <v>46.428571428571423</v>
      </c>
      <c r="BD65">
        <f>((0.07/0.15)*100)</f>
        <v>46.666666666666671</v>
      </c>
      <c r="BF65">
        <f>ABS($B$65-$D$65)</f>
        <v>1.7281440000000003</v>
      </c>
      <c r="BG65">
        <f>ABS($F$65-$H$65)</f>
        <v>4.0475780000000006</v>
      </c>
      <c r="BL65">
        <f>SQRT((ABS($A$65-$E$66)^2+(ABS($B$65-$F$66)^2)))</f>
        <v>0.30772594592266145</v>
      </c>
      <c r="BM65">
        <f>SQRT((ABS($C$65-$G$65)^2+(ABS($D$65-$H$65)^2)))</f>
        <v>3.2398224916617022</v>
      </c>
      <c r="BO65">
        <f>SQRT((ABS($A$65-$G$65)^2+(ABS($B$65-$H$65)^2)))</f>
        <v>4.960601433731382</v>
      </c>
      <c r="BP65">
        <f>SQRT((ABS($C$65-$E$66)^2+(ABS($D$65-$F$66)^2)))</f>
        <v>5.9718006324760129</v>
      </c>
      <c r="BU65">
        <v>17</v>
      </c>
      <c r="BV65">
        <v>7</v>
      </c>
      <c r="BW65">
        <v>4</v>
      </c>
      <c r="BX65">
        <v>8</v>
      </c>
      <c r="BY65">
        <v>15</v>
      </c>
      <c r="BZ65">
        <v>7</v>
      </c>
      <c r="CA65">
        <v>8</v>
      </c>
      <c r="CB65">
        <v>3</v>
      </c>
      <c r="CC65">
        <v>15</v>
      </c>
      <c r="CD65">
        <v>2</v>
      </c>
      <c r="CE65">
        <v>8</v>
      </c>
      <c r="CF65">
        <v>10</v>
      </c>
      <c r="CG65">
        <v>16</v>
      </c>
      <c r="CH65">
        <v>8</v>
      </c>
      <c r="CI65">
        <v>4</v>
      </c>
      <c r="CJ65">
        <v>12</v>
      </c>
      <c r="CL65">
        <v>13</v>
      </c>
      <c r="CM65">
        <v>5</v>
      </c>
      <c r="CN65">
        <v>0</v>
      </c>
      <c r="CO65">
        <v>5</v>
      </c>
      <c r="CP65">
        <v>14</v>
      </c>
      <c r="CQ65">
        <v>5</v>
      </c>
      <c r="CR65">
        <v>7</v>
      </c>
      <c r="CS65">
        <v>1</v>
      </c>
      <c r="CT65">
        <v>13</v>
      </c>
      <c r="CU65">
        <v>0</v>
      </c>
      <c r="CV65">
        <v>7</v>
      </c>
      <c r="CW65">
        <v>7</v>
      </c>
      <c r="CX65">
        <v>14</v>
      </c>
      <c r="CY65">
        <v>5</v>
      </c>
      <c r="CZ65">
        <v>2</v>
      </c>
      <c r="DA65">
        <v>9</v>
      </c>
      <c r="DC65">
        <f>((7/17)*100)</f>
        <v>41.17647058823529</v>
      </c>
      <c r="DD65">
        <f>((4/17)*100)</f>
        <v>23.52941176470588</v>
      </c>
      <c r="DE65">
        <f>((8/17)*100)</f>
        <v>47.058823529411761</v>
      </c>
      <c r="DF65">
        <f>((7/15)*100)</f>
        <v>46.666666666666664</v>
      </c>
      <c r="DG65">
        <f>((8/15)*100)</f>
        <v>53.333333333333336</v>
      </c>
      <c r="DH65">
        <f>((3/15)*100)</f>
        <v>20</v>
      </c>
      <c r="DI65">
        <f>((2/15)*100)</f>
        <v>13.333333333333334</v>
      </c>
      <c r="DJ65">
        <f>((8/15)*100)</f>
        <v>53.333333333333336</v>
      </c>
      <c r="DK65">
        <f>((10/15)*100)</f>
        <v>66.666666666666657</v>
      </c>
      <c r="DL65">
        <f>((8/16)*100)</f>
        <v>50</v>
      </c>
      <c r="DM65">
        <f>((4/16)*100)</f>
        <v>25</v>
      </c>
      <c r="DN65">
        <f>((12/16)*100)</f>
        <v>75</v>
      </c>
      <c r="DP65">
        <f>((5/13)*100)</f>
        <v>38.461538461538467</v>
      </c>
      <c r="DQ65">
        <f>((0/13)*100)</f>
        <v>0</v>
      </c>
      <c r="DR65">
        <f>((5/13)*100)</f>
        <v>38.461538461538467</v>
      </c>
      <c r="DS65">
        <f>((5/14)*100)</f>
        <v>35.714285714285715</v>
      </c>
      <c r="DT65">
        <f>((7/14)*100)</f>
        <v>50</v>
      </c>
      <c r="DU65">
        <f>((1/14)*100)</f>
        <v>7.1428571428571423</v>
      </c>
      <c r="DV65">
        <f>((0/13)*100)</f>
        <v>0</v>
      </c>
      <c r="DW65">
        <f>((7/13)*100)</f>
        <v>53.846153846153847</v>
      </c>
      <c r="DX65">
        <f>((7/13)*100)</f>
        <v>53.846153846153847</v>
      </c>
      <c r="DY65">
        <f>((5/14)*100)</f>
        <v>35.714285714285715</v>
      </c>
      <c r="DZ65">
        <f>((2/14)*100)</f>
        <v>14.285714285714285</v>
      </c>
      <c r="EA65">
        <f>((9/14)*100)</f>
        <v>64.285714285714292</v>
      </c>
    </row>
    <row r="66" spans="1:131" x14ac:dyDescent="0.25">
      <c r="A66">
        <v>187.56329600000001</v>
      </c>
      <c r="B66">
        <v>10.452578000000001</v>
      </c>
      <c r="C66">
        <v>180.22742299999999</v>
      </c>
      <c r="D66">
        <v>8.5386089999999992</v>
      </c>
      <c r="E66">
        <v>165.72298699999999</v>
      </c>
      <c r="F66">
        <v>11.364742</v>
      </c>
      <c r="G66">
        <v>184.26267899999999</v>
      </c>
      <c r="H66">
        <v>6.9106699999999996</v>
      </c>
      <c r="K66">
        <f>(17/200)</f>
        <v>8.5000000000000006E-2</v>
      </c>
      <c r="L66">
        <f>(14/200)</f>
        <v>7.0000000000000007E-2</v>
      </c>
      <c r="M66">
        <f>(15/200)</f>
        <v>7.4999999999999997E-2</v>
      </c>
      <c r="N66">
        <f>(14/200)</f>
        <v>7.0000000000000007E-2</v>
      </c>
      <c r="P66">
        <f>(12/200)</f>
        <v>0.06</v>
      </c>
      <c r="Q66">
        <f>(14/200)</f>
        <v>7.0000000000000007E-2</v>
      </c>
      <c r="R66">
        <f>(13/200)</f>
        <v>6.5000000000000002E-2</v>
      </c>
      <c r="S66">
        <f>(13/200)</f>
        <v>6.5000000000000002E-2</v>
      </c>
      <c r="U66">
        <f>0.085+0.06</f>
        <v>0.14500000000000002</v>
      </c>
      <c r="V66">
        <f>0.07+0.07</f>
        <v>0.14000000000000001</v>
      </c>
      <c r="W66">
        <f>0.075+0.065</f>
        <v>0.14000000000000001</v>
      </c>
      <c r="X66">
        <f>0.07+0.065</f>
        <v>0.13500000000000001</v>
      </c>
      <c r="Z66">
        <f>SQRT((ABS($A$67-$A$66)^2+(ABS($B$67-$B$66)^2)))</f>
        <v>21.738203254003714</v>
      </c>
      <c r="AA66">
        <f>SQRT((ABS($C$67-$C$66)^2+(ABS($D$67-$D$66)^2)))</f>
        <v>22.196098738913609</v>
      </c>
      <c r="AB66">
        <f>SQRT((ABS($E$67-$E$66)^2+(ABS($F$67-$F$66)^2)))</f>
        <v>21.561091308866114</v>
      </c>
      <c r="AC66">
        <f>SQRT((ABS($G$67-$G$66)^2+(ABS($H$67-$H$66)^2)))</f>
        <v>21.801100516997877</v>
      </c>
      <c r="AJ66">
        <f>1/0.145</f>
        <v>6.8965517241379315</v>
      </c>
      <c r="AK66">
        <f>1/0.14</f>
        <v>7.1428571428571423</v>
      </c>
      <c r="AL66">
        <f>1/0.14</f>
        <v>7.1428571428571423</v>
      </c>
      <c r="AM66">
        <f>1/0.135</f>
        <v>7.4074074074074066</v>
      </c>
      <c r="AO66">
        <f t="shared" si="20"/>
        <v>149.91864313106009</v>
      </c>
      <c r="AP66">
        <f t="shared" si="21"/>
        <v>158.54356242081147</v>
      </c>
      <c r="AQ66">
        <f t="shared" si="22"/>
        <v>154.00779506332938</v>
      </c>
      <c r="AR66">
        <f t="shared" si="23"/>
        <v>161.48963345924352</v>
      </c>
      <c r="AV66">
        <f>((0.085/0.145)*100)</f>
        <v>58.62068965517242</v>
      </c>
      <c r="AW66">
        <f>((0.07/0.14)*100)</f>
        <v>50</v>
      </c>
      <c r="AX66">
        <f>((0.075/0.14)*100)</f>
        <v>53.571428571428569</v>
      </c>
      <c r="AY66">
        <f>((0.07/0.135)*100)</f>
        <v>51.851851851851848</v>
      </c>
      <c r="BA66">
        <f>((0.06/0.145)*100)</f>
        <v>41.379310344827587</v>
      </c>
      <c r="BB66">
        <f>((0.07/0.14)*100)</f>
        <v>50</v>
      </c>
      <c r="BC66">
        <f>((0.065/0.14)*100)</f>
        <v>46.428571428571423</v>
      </c>
      <c r="BD66">
        <f>((0.065/0.135)*100)</f>
        <v>48.148148148148145</v>
      </c>
      <c r="BF66">
        <f>ABS($B$66-$D$66)</f>
        <v>1.9139690000000016</v>
      </c>
      <c r="BG66">
        <f>ABS($F$66-$H$66)</f>
        <v>4.454072</v>
      </c>
      <c r="BL66">
        <f>SQRT((ABS($A$66-$E$67)^2+(ABS($B$66-$F$67)^2)))</f>
        <v>0.93818483843856593</v>
      </c>
      <c r="BM66">
        <f>SQRT((ABS($C$66-$G$66)^2+(ABS($D$66-$H$66)^2)))</f>
        <v>4.3512614691899438</v>
      </c>
      <c r="BO66">
        <f>SQRT((ABS($A$66-$G$66)^2+(ABS($B$66-$H$66)^2)))</f>
        <v>4.8414031913437165</v>
      </c>
      <c r="BP66">
        <f>SQRT((ABS($C$66-$E$67)^2+(ABS($D$66-$F$67)^2)))</f>
        <v>7.5954174618333061</v>
      </c>
      <c r="BU66">
        <v>17</v>
      </c>
      <c r="BV66">
        <v>6</v>
      </c>
      <c r="BW66">
        <v>5</v>
      </c>
      <c r="BX66">
        <v>8</v>
      </c>
      <c r="BY66">
        <v>14</v>
      </c>
      <c r="BZ66">
        <v>6</v>
      </c>
      <c r="CA66">
        <v>7</v>
      </c>
      <c r="CB66">
        <v>4</v>
      </c>
      <c r="CC66">
        <v>15</v>
      </c>
      <c r="CD66">
        <v>4</v>
      </c>
      <c r="CE66">
        <v>7</v>
      </c>
      <c r="CF66">
        <v>12</v>
      </c>
      <c r="CG66">
        <v>14</v>
      </c>
      <c r="CH66">
        <v>8</v>
      </c>
      <c r="CI66">
        <v>3</v>
      </c>
      <c r="CJ66">
        <v>11</v>
      </c>
      <c r="CL66">
        <v>12</v>
      </c>
      <c r="CM66">
        <v>4</v>
      </c>
      <c r="CN66">
        <v>1</v>
      </c>
      <c r="CO66">
        <v>4</v>
      </c>
      <c r="CP66">
        <v>14</v>
      </c>
      <c r="CQ66">
        <v>4</v>
      </c>
      <c r="CR66">
        <v>6</v>
      </c>
      <c r="CS66">
        <v>2</v>
      </c>
      <c r="CT66">
        <v>13</v>
      </c>
      <c r="CU66">
        <v>0</v>
      </c>
      <c r="CV66">
        <v>6</v>
      </c>
      <c r="CW66">
        <v>9</v>
      </c>
      <c r="CX66">
        <v>13</v>
      </c>
      <c r="CY66">
        <v>4</v>
      </c>
      <c r="CZ66">
        <v>3</v>
      </c>
      <c r="DA66">
        <v>10</v>
      </c>
      <c r="DC66">
        <f>((6/17)*100)</f>
        <v>35.294117647058826</v>
      </c>
      <c r="DD66">
        <f>((5/17)*100)</f>
        <v>29.411764705882355</v>
      </c>
      <c r="DE66">
        <f>((8/17)*100)</f>
        <v>47.058823529411761</v>
      </c>
      <c r="DF66">
        <f>((6/14)*100)</f>
        <v>42.857142857142854</v>
      </c>
      <c r="DG66">
        <f>((7/14)*100)</f>
        <v>50</v>
      </c>
      <c r="DH66">
        <f>((4/14)*100)</f>
        <v>28.571428571428569</v>
      </c>
      <c r="DI66">
        <f>((4/15)*100)</f>
        <v>26.666666666666668</v>
      </c>
      <c r="DJ66">
        <f>((7/15)*100)</f>
        <v>46.666666666666664</v>
      </c>
      <c r="DK66">
        <f>((12/15)*100)</f>
        <v>80</v>
      </c>
      <c r="DL66">
        <f>((8/14)*100)</f>
        <v>57.142857142857139</v>
      </c>
      <c r="DM66">
        <f>((3/14)*100)</f>
        <v>21.428571428571427</v>
      </c>
      <c r="DN66">
        <f>((11/14)*100)</f>
        <v>78.571428571428569</v>
      </c>
      <c r="DP66">
        <f>((4/12)*100)</f>
        <v>33.333333333333329</v>
      </c>
      <c r="DQ66">
        <f>((1/12)*100)</f>
        <v>8.3333333333333321</v>
      </c>
      <c r="DR66">
        <f>((4/12)*100)</f>
        <v>33.333333333333329</v>
      </c>
      <c r="DS66">
        <f>((4/14)*100)</f>
        <v>28.571428571428569</v>
      </c>
      <c r="DT66">
        <f>((6/14)*100)</f>
        <v>42.857142857142854</v>
      </c>
      <c r="DU66">
        <f>((2/14)*100)</f>
        <v>14.285714285714285</v>
      </c>
      <c r="DV66">
        <f>((0/13)*100)</f>
        <v>0</v>
      </c>
      <c r="DW66">
        <f>((6/13)*100)</f>
        <v>46.153846153846153</v>
      </c>
      <c r="DX66">
        <f>((9/13)*100)</f>
        <v>69.230769230769226</v>
      </c>
      <c r="DY66">
        <f>((4/13)*100)</f>
        <v>30.76923076923077</v>
      </c>
      <c r="DZ66">
        <f>((3/13)*100)</f>
        <v>23.076923076923077</v>
      </c>
      <c r="EA66">
        <f>((10/13)*100)</f>
        <v>76.923076923076934</v>
      </c>
    </row>
    <row r="67" spans="1:131" x14ac:dyDescent="0.25">
      <c r="A67">
        <v>209.287779</v>
      </c>
      <c r="B67">
        <v>9.6803609999999995</v>
      </c>
      <c r="C67">
        <v>202.423194</v>
      </c>
      <c r="D67">
        <v>8.4179899999999996</v>
      </c>
      <c r="E67">
        <v>187.28407200000001</v>
      </c>
      <c r="F67">
        <v>11.348248</v>
      </c>
      <c r="G67">
        <v>206.05922900000002</v>
      </c>
      <c r="H67">
        <v>6.4652580000000004</v>
      </c>
      <c r="K67">
        <f>(16/200)</f>
        <v>0.08</v>
      </c>
      <c r="L67">
        <f>(14/200)</f>
        <v>7.0000000000000007E-2</v>
      </c>
      <c r="M67">
        <f>(17/200)</f>
        <v>8.5000000000000006E-2</v>
      </c>
      <c r="N67">
        <f>(15/200)</f>
        <v>7.4999999999999997E-2</v>
      </c>
      <c r="P67">
        <f>(12/200)</f>
        <v>0.06</v>
      </c>
      <c r="Q67">
        <f>(14/200)</f>
        <v>7.0000000000000007E-2</v>
      </c>
      <c r="R67">
        <f>(13/200)</f>
        <v>6.5000000000000002E-2</v>
      </c>
      <c r="S67">
        <f>(13/200)</f>
        <v>6.5000000000000002E-2</v>
      </c>
      <c r="U67">
        <f>0.08+0.06</f>
        <v>0.14000000000000001</v>
      </c>
      <c r="V67">
        <f>0.07+0.07</f>
        <v>0.14000000000000001</v>
      </c>
      <c r="W67">
        <f>0.085+0.065</f>
        <v>0.15000000000000002</v>
      </c>
      <c r="X67">
        <f>0.075+0.065</f>
        <v>0.14000000000000001</v>
      </c>
      <c r="Z67">
        <f>SQRT((ABS($A$68-$A$67)^2+(ABS($B$68-$B$67)^2)))</f>
        <v>19.603457153762783</v>
      </c>
      <c r="AA67">
        <f>SQRT((ABS($C$68-$C$67)^2+(ABS($D$68-$D$67)^2)))</f>
        <v>19.386036901100201</v>
      </c>
      <c r="AB67">
        <f>SQRT((ABS($E$68-$E$67)^2+(ABS($F$68-$F$67)^2)))</f>
        <v>24.061146602586263</v>
      </c>
      <c r="AC67">
        <f>SQRT((ABS($G$68-$G$67)^2+(ABS($H$68-$H$67)^2)))</f>
        <v>18.314555457413885</v>
      </c>
      <c r="AJ67">
        <f>1/0.14</f>
        <v>7.1428571428571423</v>
      </c>
      <c r="AK67">
        <f>1/0.14</f>
        <v>7.1428571428571423</v>
      </c>
      <c r="AL67">
        <f>1/0.15</f>
        <v>6.666666666666667</v>
      </c>
      <c r="AM67">
        <f>1/0.14</f>
        <v>7.1428571428571423</v>
      </c>
      <c r="AO67">
        <f t="shared" si="20"/>
        <v>140.02469395544844</v>
      </c>
      <c r="AP67">
        <f t="shared" si="21"/>
        <v>138.47169215071571</v>
      </c>
      <c r="AQ67">
        <f t="shared" si="22"/>
        <v>160.40764401724172</v>
      </c>
      <c r="AR67">
        <f t="shared" si="23"/>
        <v>130.81825326724203</v>
      </c>
      <c r="AV67">
        <f>((0.08/0.14)*100)</f>
        <v>57.142857142857139</v>
      </c>
      <c r="AW67">
        <f>((0.07/0.14)*100)</f>
        <v>50</v>
      </c>
      <c r="AX67">
        <f>((0.085/0.15)*100)</f>
        <v>56.666666666666679</v>
      </c>
      <c r="AY67">
        <f>((0.075/0.14)*100)</f>
        <v>53.571428571428569</v>
      </c>
      <c r="BA67">
        <f>((0.06/0.14)*100)</f>
        <v>42.857142857142847</v>
      </c>
      <c r="BB67">
        <f>((0.07/0.14)*100)</f>
        <v>50</v>
      </c>
      <c r="BC67">
        <f>((0.065/0.15)*100)</f>
        <v>43.333333333333336</v>
      </c>
      <c r="BD67">
        <f>((0.065/0.14)*100)</f>
        <v>46.428571428571423</v>
      </c>
      <c r="BF67">
        <f>ABS($B$67-$D$67)</f>
        <v>1.2623709999999999</v>
      </c>
      <c r="BG67">
        <f>ABS($F$67-$H$67)</f>
        <v>4.8829899999999995</v>
      </c>
      <c r="BL67">
        <f>SQRT((ABS($A$67-$E$68)^2+(ABS($B$67-$F$68)^2)))</f>
        <v>2.7460987659348648</v>
      </c>
      <c r="BM67">
        <f>SQRT((ABS($C$67-$G$67)^2+(ABS($D$67-$H$67)^2)))</f>
        <v>4.12721610593014</v>
      </c>
      <c r="BO67">
        <f>SQRT((ABS($A$67-$G$67)^2+(ABS($B$67-$H$67)^2)))</f>
        <v>4.5563606533184897</v>
      </c>
      <c r="BP67">
        <f>SQRT((ABS($C$67-$E$68)^2+(ABS($D$67-$F$68)^2)))</f>
        <v>9.4387975807146667</v>
      </c>
      <c r="BU67">
        <v>16</v>
      </c>
      <c r="BV67">
        <v>5</v>
      </c>
      <c r="BW67">
        <v>4</v>
      </c>
      <c r="BX67">
        <v>9</v>
      </c>
      <c r="BY67">
        <v>14</v>
      </c>
      <c r="BZ67">
        <v>5</v>
      </c>
      <c r="CA67">
        <v>9</v>
      </c>
      <c r="CB67">
        <v>3</v>
      </c>
      <c r="CC67">
        <v>17</v>
      </c>
      <c r="CD67">
        <v>5</v>
      </c>
      <c r="CE67">
        <v>9</v>
      </c>
      <c r="CF67">
        <v>11</v>
      </c>
      <c r="CG67">
        <v>15</v>
      </c>
      <c r="CH67">
        <v>9</v>
      </c>
      <c r="CI67">
        <v>3</v>
      </c>
      <c r="CJ67">
        <v>10</v>
      </c>
      <c r="CL67">
        <v>12</v>
      </c>
      <c r="CM67">
        <v>3</v>
      </c>
      <c r="CN67">
        <v>0</v>
      </c>
      <c r="CO67">
        <v>6</v>
      </c>
      <c r="CP67">
        <v>14</v>
      </c>
      <c r="CQ67">
        <v>3</v>
      </c>
      <c r="CR67">
        <v>6</v>
      </c>
      <c r="CS67">
        <v>3</v>
      </c>
      <c r="CT67">
        <v>13</v>
      </c>
      <c r="CU67">
        <v>1</v>
      </c>
      <c r="CV67">
        <v>6</v>
      </c>
      <c r="CW67">
        <v>10</v>
      </c>
      <c r="CX67">
        <v>13</v>
      </c>
      <c r="CY67">
        <v>6</v>
      </c>
      <c r="CZ67">
        <v>2</v>
      </c>
      <c r="DA67">
        <v>7</v>
      </c>
      <c r="DC67">
        <f>((5/16)*100)</f>
        <v>31.25</v>
      </c>
      <c r="DD67">
        <f>((4/16)*100)</f>
        <v>25</v>
      </c>
      <c r="DE67">
        <f>((9/16)*100)</f>
        <v>56.25</v>
      </c>
      <c r="DF67">
        <f>((5/14)*100)</f>
        <v>35.714285714285715</v>
      </c>
      <c r="DG67">
        <f>((9/14)*100)</f>
        <v>64.285714285714292</v>
      </c>
      <c r="DH67">
        <f>((3/14)*100)</f>
        <v>21.428571428571427</v>
      </c>
      <c r="DI67">
        <f>((5/17)*100)</f>
        <v>29.411764705882355</v>
      </c>
      <c r="DJ67">
        <f>((9/17)*100)</f>
        <v>52.941176470588239</v>
      </c>
      <c r="DK67">
        <f>((11/17)*100)</f>
        <v>64.705882352941174</v>
      </c>
      <c r="DL67">
        <f>((9/15)*100)</f>
        <v>60</v>
      </c>
      <c r="DM67">
        <f>((3/15)*100)</f>
        <v>20</v>
      </c>
      <c r="DN67">
        <f>((10/15)*100)</f>
        <v>66.666666666666657</v>
      </c>
      <c r="DP67">
        <f>((3/12)*100)</f>
        <v>25</v>
      </c>
      <c r="DQ67">
        <f>((0/12)*100)</f>
        <v>0</v>
      </c>
      <c r="DR67">
        <f>((6/12)*100)</f>
        <v>50</v>
      </c>
      <c r="DS67">
        <f>((3/14)*100)</f>
        <v>21.428571428571427</v>
      </c>
      <c r="DT67">
        <f>((6/14)*100)</f>
        <v>42.857142857142854</v>
      </c>
      <c r="DU67">
        <f>((3/14)*100)</f>
        <v>21.428571428571427</v>
      </c>
      <c r="DV67">
        <f>((1/13)*100)</f>
        <v>7.6923076923076925</v>
      </c>
      <c r="DW67">
        <f>((6/13)*100)</f>
        <v>46.153846153846153</v>
      </c>
      <c r="DX67">
        <f>((10/13)*100)</f>
        <v>76.923076923076934</v>
      </c>
      <c r="DY67">
        <f>((6/13)*100)</f>
        <v>46.153846153846153</v>
      </c>
      <c r="DZ67">
        <f>((2/13)*100)</f>
        <v>15.384615384615385</v>
      </c>
      <c r="EA67">
        <f>((7/13)*100)</f>
        <v>53.846153846153847</v>
      </c>
    </row>
    <row r="68" spans="1:131" x14ac:dyDescent="0.25">
      <c r="A68">
        <v>228.86340200000001</v>
      </c>
      <c r="B68">
        <v>10.724639</v>
      </c>
      <c r="C68">
        <v>221.80489700000001</v>
      </c>
      <c r="D68">
        <v>8.8278870000000005</v>
      </c>
      <c r="E68">
        <v>211.344742</v>
      </c>
      <c r="F68">
        <v>11.499691</v>
      </c>
      <c r="G68">
        <v>224.35948400000001</v>
      </c>
      <c r="H68">
        <v>7.188866</v>
      </c>
      <c r="K68">
        <f>(17/200)</f>
        <v>8.5000000000000006E-2</v>
      </c>
      <c r="L68">
        <f>(14/200)</f>
        <v>7.0000000000000007E-2</v>
      </c>
      <c r="M68">
        <f>(17/200)</f>
        <v>8.5000000000000006E-2</v>
      </c>
      <c r="N68">
        <f>(14/200)</f>
        <v>7.0000000000000007E-2</v>
      </c>
      <c r="P68">
        <f>(13/200)</f>
        <v>6.5000000000000002E-2</v>
      </c>
      <c r="Q68">
        <f>(14/200)</f>
        <v>7.0000000000000007E-2</v>
      </c>
      <c r="R68">
        <f>(12/200)</f>
        <v>0.06</v>
      </c>
      <c r="S68">
        <f>(14/200)</f>
        <v>7.0000000000000007E-2</v>
      </c>
      <c r="U68">
        <f>0.085+0.065</f>
        <v>0.15000000000000002</v>
      </c>
      <c r="V68">
        <f>0.07+0.07</f>
        <v>0.14000000000000001</v>
      </c>
      <c r="W68">
        <f>0.085+0.06</f>
        <v>0.14500000000000002</v>
      </c>
      <c r="X68">
        <f>0.07+0.07</f>
        <v>0.14000000000000001</v>
      </c>
      <c r="Z68">
        <f>SQRT((ABS($A$69-$A$68)^2+(ABS($B$69-$B$68)^2)))</f>
        <v>22.031487422574202</v>
      </c>
      <c r="AA68">
        <f>SQRT((ABS($C$69-$C$68)^2+(ABS($D$69-$D$68)^2)))</f>
        <v>19.9668793336728</v>
      </c>
      <c r="AB68">
        <f>SQRT((ABS($E$69-$E$68)^2+(ABS($F$69-$F$68)^2)))</f>
        <v>17.609132927864458</v>
      </c>
      <c r="AC68">
        <f>SQRT((ABS($G$69-$G$68)^2+(ABS($H$69-$H$68)^2)))</f>
        <v>18.888499544664878</v>
      </c>
      <c r="AJ68">
        <f>1/0.15</f>
        <v>6.666666666666667</v>
      </c>
      <c r="AK68">
        <f>1/0.14</f>
        <v>7.1428571428571423</v>
      </c>
      <c r="AL68">
        <f>1/0.145</f>
        <v>6.8965517241379315</v>
      </c>
      <c r="AM68">
        <f>1/0.14</f>
        <v>7.1428571428571423</v>
      </c>
      <c r="AO68">
        <f t="shared" si="20"/>
        <v>146.87658281716134</v>
      </c>
      <c r="AP68">
        <f t="shared" si="21"/>
        <v>142.6205666690914</v>
      </c>
      <c r="AQ68">
        <f t="shared" si="22"/>
        <v>121.44229605423763</v>
      </c>
      <c r="AR68">
        <f t="shared" si="23"/>
        <v>134.91785389046339</v>
      </c>
      <c r="AV68">
        <f>((0.085/0.15)*100)</f>
        <v>56.666666666666679</v>
      </c>
      <c r="AW68">
        <f>((0.07/0.14)*100)</f>
        <v>50</v>
      </c>
      <c r="AX68">
        <f>((0.085/0.145)*100)</f>
        <v>58.62068965517242</v>
      </c>
      <c r="AY68">
        <f>((0.07/0.14)*100)</f>
        <v>50</v>
      </c>
      <c r="BA68">
        <f>((0.065/0.15)*100)</f>
        <v>43.333333333333336</v>
      </c>
      <c r="BB68">
        <f>((0.07/0.14)*100)</f>
        <v>50</v>
      </c>
      <c r="BC68">
        <f>((0.06/0.145)*100)</f>
        <v>41.379310344827587</v>
      </c>
      <c r="BD68">
        <f>((0.07/0.14)*100)</f>
        <v>50</v>
      </c>
      <c r="BF68">
        <f>ABS($B$68-$D$68)</f>
        <v>1.8967519999999993</v>
      </c>
      <c r="BG68">
        <f>ABS($F$68-$H$68)</f>
        <v>4.3108250000000004</v>
      </c>
      <c r="BL68">
        <f>SQRT((ABS($A$68-$E$69)^2+(ABS($B$68-$F$69)^2)))</f>
        <v>0.7627039515408317</v>
      </c>
      <c r="BM68">
        <f>SQRT((ABS($C$68-$G$68)^2+(ABS($D$68-$H$68)^2)))</f>
        <v>3.0351778496506578</v>
      </c>
      <c r="BO68">
        <f>SQRT((ABS($A$68-$G$68)^2+(ABS($B$68-$H$68)^2)))</f>
        <v>5.7259905744118189</v>
      </c>
      <c r="BP68">
        <f>SQRT((ABS($C$68-$E$69)^2+(ABS($D$68-$F$69)^2)))</f>
        <v>7.625736419792184</v>
      </c>
      <c r="BU68">
        <v>17</v>
      </c>
      <c r="BV68">
        <v>4</v>
      </c>
      <c r="BW68">
        <v>2</v>
      </c>
      <c r="BX68">
        <v>10</v>
      </c>
      <c r="BY68">
        <v>14</v>
      </c>
      <c r="BZ68">
        <v>4</v>
      </c>
      <c r="CA68">
        <v>10</v>
      </c>
      <c r="CB68">
        <v>3</v>
      </c>
      <c r="CC68">
        <v>17</v>
      </c>
      <c r="CD68">
        <v>4</v>
      </c>
      <c r="CE68">
        <v>10</v>
      </c>
      <c r="CF68">
        <v>10</v>
      </c>
      <c r="CG68">
        <v>14</v>
      </c>
      <c r="CH68">
        <v>10</v>
      </c>
      <c r="CI68">
        <v>1</v>
      </c>
      <c r="CJ68">
        <v>6</v>
      </c>
      <c r="CL68">
        <v>13</v>
      </c>
      <c r="CM68">
        <v>3</v>
      </c>
      <c r="CN68">
        <v>0</v>
      </c>
      <c r="CO68">
        <v>7</v>
      </c>
      <c r="CP68">
        <v>14</v>
      </c>
      <c r="CQ68">
        <v>3</v>
      </c>
      <c r="CR68">
        <v>7</v>
      </c>
      <c r="CS68">
        <v>2</v>
      </c>
      <c r="CT68">
        <v>12</v>
      </c>
      <c r="CU68">
        <v>0</v>
      </c>
      <c r="CV68">
        <v>7</v>
      </c>
      <c r="CW68">
        <v>7</v>
      </c>
      <c r="CX68">
        <v>14</v>
      </c>
      <c r="CY68">
        <v>7</v>
      </c>
      <c r="CZ68">
        <v>3</v>
      </c>
      <c r="DA68">
        <v>7</v>
      </c>
      <c r="DC68">
        <f>((4/17)*100)</f>
        <v>23.52941176470588</v>
      </c>
      <c r="DD68">
        <f>((2/17)*100)</f>
        <v>11.76470588235294</v>
      </c>
      <c r="DE68">
        <f>((10/17)*100)</f>
        <v>58.82352941176471</v>
      </c>
      <c r="DF68">
        <f>((4/14)*100)</f>
        <v>28.571428571428569</v>
      </c>
      <c r="DG68">
        <f>((10/14)*100)</f>
        <v>71.428571428571431</v>
      </c>
      <c r="DH68">
        <f>((3/14)*100)</f>
        <v>21.428571428571427</v>
      </c>
      <c r="DI68">
        <f>((4/17)*100)</f>
        <v>23.52941176470588</v>
      </c>
      <c r="DJ68">
        <f>((10/17)*100)</f>
        <v>58.82352941176471</v>
      </c>
      <c r="DK68">
        <f>((10/17)*100)</f>
        <v>58.82352941176471</v>
      </c>
      <c r="DL68">
        <f>((10/14)*100)</f>
        <v>71.428571428571431</v>
      </c>
      <c r="DM68">
        <f>((1/14)*100)</f>
        <v>7.1428571428571423</v>
      </c>
      <c r="DN68">
        <f>((6/14)*100)</f>
        <v>42.857142857142854</v>
      </c>
      <c r="DP68">
        <f>((3/13)*100)</f>
        <v>23.076923076923077</v>
      </c>
      <c r="DQ68">
        <f>((0/13)*100)</f>
        <v>0</v>
      </c>
      <c r="DR68">
        <f>((7/13)*100)</f>
        <v>53.846153846153847</v>
      </c>
      <c r="DS68">
        <f>((3/14)*100)</f>
        <v>21.428571428571427</v>
      </c>
      <c r="DT68">
        <f>((7/14)*100)</f>
        <v>50</v>
      </c>
      <c r="DU68">
        <f>((2/14)*100)</f>
        <v>14.285714285714285</v>
      </c>
      <c r="DV68">
        <f>((0/12)*100)</f>
        <v>0</v>
      </c>
      <c r="DW68">
        <f>((7/12)*100)</f>
        <v>58.333333333333336</v>
      </c>
      <c r="DX68">
        <f>((7/12)*100)</f>
        <v>58.333333333333336</v>
      </c>
      <c r="DY68">
        <f>((7/14)*100)</f>
        <v>50</v>
      </c>
      <c r="DZ68">
        <f>((3/14)*100)</f>
        <v>21.428571428571427</v>
      </c>
      <c r="EA68">
        <f>((7/14)*100)</f>
        <v>50</v>
      </c>
    </row>
    <row r="69" spans="1:131" x14ac:dyDescent="0.25">
      <c r="A69">
        <v>250.89062000000001</v>
      </c>
      <c r="B69">
        <v>10.290927999999999</v>
      </c>
      <c r="C69">
        <v>241.76706200000001</v>
      </c>
      <c r="D69">
        <v>9.2617519999999995</v>
      </c>
      <c r="E69">
        <v>228.953866</v>
      </c>
      <c r="F69">
        <v>11.481959</v>
      </c>
      <c r="G69">
        <v>243.24763000000002</v>
      </c>
      <c r="H69">
        <v>7.3044330000000004</v>
      </c>
      <c r="K69">
        <f>(16/200)</f>
        <v>0.08</v>
      </c>
      <c r="L69">
        <f>(15/200)</f>
        <v>7.4999999999999997E-2</v>
      </c>
      <c r="M69">
        <f>(18/200)</f>
        <v>0.09</v>
      </c>
      <c r="P69">
        <f>(16/200)</f>
        <v>0.08</v>
      </c>
      <c r="Q69">
        <f>(16/200)</f>
        <v>0.08</v>
      </c>
      <c r="R69">
        <f>(15/200)</f>
        <v>7.4999999999999997E-2</v>
      </c>
      <c r="S69">
        <f>(17/200)</f>
        <v>8.5000000000000006E-2</v>
      </c>
      <c r="U69">
        <f>0.08+0.08</f>
        <v>0.16</v>
      </c>
      <c r="V69">
        <f>0.075+0.08</f>
        <v>0.155</v>
      </c>
      <c r="W69">
        <f>0.09+0.075</f>
        <v>0.16499999999999998</v>
      </c>
      <c r="Z69">
        <f>SQRT((ABS($A$70-$A$69)^2+(ABS($B$70-$B$69)^2)))</f>
        <v>19.272532068999812</v>
      </c>
      <c r="AA69">
        <f>SQRT((ABS($C$70-$C$69)^2+(ABS($D$70-$D$69)^2)))</f>
        <v>20.710086684767106</v>
      </c>
      <c r="AB69">
        <f>SQRT((ABS($E$70-$E$69)^2+(ABS($F$70-$F$69)^2)))</f>
        <v>22.659906634326113</v>
      </c>
      <c r="AJ69">
        <f>1/0.16</f>
        <v>6.25</v>
      </c>
      <c r="AK69">
        <f>1/0.155</f>
        <v>6.4516129032258069</v>
      </c>
      <c r="AL69">
        <f>1/0.165</f>
        <v>6.0606060606060606</v>
      </c>
      <c r="AO69">
        <f t="shared" si="20"/>
        <v>120.45332543124883</v>
      </c>
      <c r="AP69">
        <f t="shared" si="21"/>
        <v>133.61346248236842</v>
      </c>
      <c r="AQ69">
        <f t="shared" si="22"/>
        <v>137.33276748076435</v>
      </c>
      <c r="AV69">
        <f>((0.08/0.16)*100)</f>
        <v>50</v>
      </c>
      <c r="AW69">
        <f>((0.075/0.155)*100)</f>
        <v>48.387096774193544</v>
      </c>
      <c r="AX69">
        <f>((0.09/0.165)*100)</f>
        <v>54.54545454545454</v>
      </c>
      <c r="BA69">
        <f>((0.08/0.16)*100)</f>
        <v>50</v>
      </c>
      <c r="BB69">
        <f>((0.08/0.155)*100)</f>
        <v>51.612903225806448</v>
      </c>
      <c r="BC69">
        <f>((0.075/0.165)*100)</f>
        <v>45.454545454545453</v>
      </c>
      <c r="BF69">
        <f>ABS($B$69-$D$69)</f>
        <v>1.0291759999999996</v>
      </c>
      <c r="BG69">
        <f>ABS($F$69-$H$69)</f>
        <v>4.1775259999999994</v>
      </c>
      <c r="BI69">
        <v>1.974596</v>
      </c>
      <c r="BJ69">
        <v>2.1527219999999994</v>
      </c>
      <c r="BL69">
        <f>SQRT((ABS($A$69-$E$70)^2+(ABS($B$69-$F$70)^2)))</f>
        <v>1.1599990196995771</v>
      </c>
      <c r="BM69">
        <f>SQRT((ABS($C$69-$G$69)^2+(ABS($D$69-$H$69)^2)))</f>
        <v>2.4542166306960378</v>
      </c>
      <c r="BO69">
        <f>SQRT((ABS($A$69-$G$69)^2+(ABS($B$69-$H$69)^2)))</f>
        <v>8.2057570354675349</v>
      </c>
      <c r="BP69">
        <f>SQRT((ABS($C$69-$E$70)^2+(ABS($D$69-$F$70)^2)))</f>
        <v>10.033803348122175</v>
      </c>
      <c r="BU69">
        <v>16</v>
      </c>
      <c r="BV69">
        <v>2</v>
      </c>
      <c r="BW69">
        <v>0</v>
      </c>
      <c r="BX69">
        <v>11</v>
      </c>
      <c r="BY69">
        <v>15</v>
      </c>
      <c r="BZ69">
        <v>2</v>
      </c>
      <c r="CA69">
        <v>13</v>
      </c>
      <c r="CB69">
        <v>1</v>
      </c>
      <c r="CC69">
        <v>18</v>
      </c>
      <c r="CD69">
        <v>2</v>
      </c>
      <c r="CE69">
        <v>13</v>
      </c>
      <c r="CF69">
        <v>6</v>
      </c>
      <c r="CL69">
        <v>16</v>
      </c>
      <c r="CM69">
        <v>3</v>
      </c>
      <c r="CN69">
        <v>0</v>
      </c>
      <c r="CO69">
        <v>12</v>
      </c>
      <c r="CP69">
        <v>16</v>
      </c>
      <c r="CQ69">
        <v>3</v>
      </c>
      <c r="CR69">
        <v>11</v>
      </c>
      <c r="CS69">
        <v>3</v>
      </c>
      <c r="CT69">
        <v>15</v>
      </c>
      <c r="CU69">
        <v>0</v>
      </c>
      <c r="CV69">
        <v>11</v>
      </c>
      <c r="CW69">
        <v>7</v>
      </c>
      <c r="CX69">
        <v>17</v>
      </c>
      <c r="CY69">
        <v>12</v>
      </c>
      <c r="CZ69">
        <v>3</v>
      </c>
      <c r="DA69">
        <v>5</v>
      </c>
      <c r="DC69">
        <f>((2/16)*100)</f>
        <v>12.5</v>
      </c>
      <c r="DD69">
        <f>((0/16)*100)</f>
        <v>0</v>
      </c>
      <c r="DE69">
        <f>((11/16)*100)</f>
        <v>68.75</v>
      </c>
      <c r="DF69">
        <f>((2/15)*100)</f>
        <v>13.333333333333334</v>
      </c>
      <c r="DG69">
        <f>((13/15)*100)</f>
        <v>86.666666666666671</v>
      </c>
      <c r="DH69">
        <f>((1/15)*100)</f>
        <v>6.666666666666667</v>
      </c>
      <c r="DI69">
        <f>((2/18)*100)</f>
        <v>11.111111111111111</v>
      </c>
      <c r="DJ69">
        <f>((13/18)*100)</f>
        <v>72.222222222222214</v>
      </c>
      <c r="DK69">
        <f>((6/18)*100)</f>
        <v>33.333333333333329</v>
      </c>
      <c r="DP69">
        <f>((3/16)*100)</f>
        <v>18.75</v>
      </c>
      <c r="DQ69">
        <f>((0/16)*100)</f>
        <v>0</v>
      </c>
      <c r="DR69">
        <f>((12/16)*100)</f>
        <v>75</v>
      </c>
      <c r="DS69">
        <f>((3/16)*100)</f>
        <v>18.75</v>
      </c>
      <c r="DT69">
        <f>((11/16)*100)</f>
        <v>68.75</v>
      </c>
      <c r="DU69">
        <f>((3/16)*100)</f>
        <v>18.75</v>
      </c>
      <c r="DV69">
        <f>((0/15)*100)</f>
        <v>0</v>
      </c>
      <c r="DW69">
        <f>((11/15)*100)</f>
        <v>73.333333333333329</v>
      </c>
      <c r="DX69">
        <f>((7/15)*100)</f>
        <v>46.666666666666664</v>
      </c>
      <c r="DY69">
        <f>((12/17)*100)</f>
        <v>70.588235294117652</v>
      </c>
      <c r="DZ69">
        <f>((3/17)*100)</f>
        <v>17.647058823529413</v>
      </c>
      <c r="EA69">
        <f>((5/17)*100)</f>
        <v>29.411764705882355</v>
      </c>
    </row>
    <row r="70" spans="1:131" x14ac:dyDescent="0.25">
      <c r="A70">
        <v>270.14417500000002</v>
      </c>
      <c r="B70">
        <v>9.4358769999999996</v>
      </c>
      <c r="C70">
        <v>262.4667</v>
      </c>
      <c r="D70">
        <v>8.6039700000000003</v>
      </c>
      <c r="E70">
        <v>251.61201</v>
      </c>
      <c r="F70">
        <v>11.19933</v>
      </c>
      <c r="Q70">
        <f>(18/200)</f>
        <v>0.09</v>
      </c>
      <c r="R70">
        <f>(18/200)</f>
        <v>0.09</v>
      </c>
      <c r="BF70">
        <f>ABS($B$70-$D$70)</f>
        <v>0.83190699999999929</v>
      </c>
      <c r="CP70">
        <v>18</v>
      </c>
      <c r="CQ70">
        <v>4</v>
      </c>
      <c r="CR70">
        <v>16</v>
      </c>
      <c r="CS70">
        <v>3</v>
      </c>
      <c r="CT70">
        <v>18</v>
      </c>
      <c r="CU70">
        <v>2</v>
      </c>
      <c r="CV70">
        <v>16</v>
      </c>
      <c r="CW70">
        <v>5</v>
      </c>
      <c r="DS70">
        <f>((4/18)*100)</f>
        <v>22.222222222222221</v>
      </c>
      <c r="DT70">
        <f>((16/18)*100)</f>
        <v>88.888888888888886</v>
      </c>
      <c r="DU70">
        <f>((3/18)*100)</f>
        <v>16.666666666666664</v>
      </c>
      <c r="DV70">
        <f>((2/18)*100)</f>
        <v>11.111111111111111</v>
      </c>
      <c r="DW70">
        <f>((16/18)*100)</f>
        <v>88.888888888888886</v>
      </c>
      <c r="DX70">
        <f>((5/18)*100)</f>
        <v>27.777777777777779</v>
      </c>
    </row>
    <row r="71" spans="1:131" x14ac:dyDescent="0.25">
      <c r="A71" t="s">
        <v>22</v>
      </c>
      <c r="B71" t="s">
        <v>22</v>
      </c>
      <c r="C71" t="s">
        <v>22</v>
      </c>
      <c r="D71" t="s">
        <v>22</v>
      </c>
      <c r="E71" t="s">
        <v>22</v>
      </c>
      <c r="F71" t="s">
        <v>22</v>
      </c>
      <c r="G71" t="s">
        <v>22</v>
      </c>
      <c r="H7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350D-3D59-45C3-B9B6-B62BB94FAF80}">
  <dimension ref="A1:CB1826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1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306</v>
      </c>
      <c r="BQ1" t="s">
        <v>307</v>
      </c>
      <c r="BR1" t="s">
        <v>308</v>
      </c>
      <c r="BS1" t="s">
        <v>309</v>
      </c>
      <c r="BT1" t="s">
        <v>310</v>
      </c>
      <c r="BU1" t="s">
        <v>311</v>
      </c>
      <c r="BV1" t="s">
        <v>312</v>
      </c>
      <c r="BW1" t="s">
        <v>313</v>
      </c>
      <c r="BX1" t="s">
        <v>314</v>
      </c>
      <c r="BY1" t="s">
        <v>315</v>
      </c>
      <c r="BZ1" t="s">
        <v>316</v>
      </c>
      <c r="CA1" t="s">
        <v>317</v>
      </c>
      <c r="CB1" t="s">
        <v>318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290</v>
      </c>
      <c r="U2">
        <v>229</v>
      </c>
      <c r="X2" t="s">
        <v>279</v>
      </c>
      <c r="Y2" t="s">
        <v>259</v>
      </c>
      <c r="Z2">
        <f>(Z$6/Z$4)*100</f>
        <v>95.633187772925766</v>
      </c>
      <c r="AD2">
        <f>(AD$6/AD$4)*100</f>
        <v>95.546558704453446</v>
      </c>
      <c r="AF2">
        <f>(AF$8/AF$6)*100</f>
        <v>97.6</v>
      </c>
      <c r="AI2" t="s">
        <v>206</v>
      </c>
      <c r="AJ2">
        <f>COUNTIF($P:$P,0)</f>
        <v>19</v>
      </c>
      <c r="AK2">
        <f>(AJ2/AJ7)*100</f>
        <v>1.0532150776053215</v>
      </c>
      <c r="AL2">
        <f>(19/200)</f>
        <v>9.5000000000000001E-2</v>
      </c>
      <c r="AN2">
        <v>4</v>
      </c>
      <c r="AO2">
        <v>23</v>
      </c>
      <c r="AP2">
        <v>21</v>
      </c>
      <c r="AQ2">
        <v>5</v>
      </c>
      <c r="AR2">
        <v>3</v>
      </c>
      <c r="AT2">
        <f>(($AO$2-$AN$2)/($AN$3-$AN$2))</f>
        <v>0.55882352941176472</v>
      </c>
      <c r="AU2">
        <f>(($AP$2-$AN$2)/($AN$3-$AN$2))</f>
        <v>0.5</v>
      </c>
      <c r="AV2">
        <f>(($AQ$2-$AN$2)/($AN$3-$AN$2))</f>
        <v>2.9411764705882353E-2</v>
      </c>
      <c r="AW2">
        <f>(($AN$3-$AO$2)/($AO$3-$AO$2))</f>
        <v>0.45454545454545453</v>
      </c>
      <c r="AX2">
        <f>(($AP$3-$AO$2)/($AO$3-$AO$2))</f>
        <v>0.90909090909090906</v>
      </c>
      <c r="AY2">
        <f>(($AQ$3-$AO$2)/($AO$3-$AO$2))</f>
        <v>0.51515151515151514</v>
      </c>
      <c r="AZ2">
        <f>(($AN$3-$AP$2)/($AP$3-$AP$2))</f>
        <v>0.53125</v>
      </c>
      <c r="BA2">
        <f>(($AO$2-$AP$2)/($AP$3-$AP$2))</f>
        <v>6.25E-2</v>
      </c>
      <c r="BB2">
        <f>(($AQ$3-$AP$2)/($AP$3-$AP$2))</f>
        <v>0.59375</v>
      </c>
      <c r="BC2">
        <f>(($AN$3-$AQ$2)/($AQ$3-$AQ$2))</f>
        <v>0.94285714285714284</v>
      </c>
      <c r="BD2">
        <f>(($AO$2-$AQ$2)/($AQ$3-$AQ$2))</f>
        <v>0.51428571428571423</v>
      </c>
      <c r="BE2">
        <f>(($AP$2-$AQ$2)/($AQ$3-$AQ$2))</f>
        <v>0.45714285714285713</v>
      </c>
      <c r="BG2" t="s">
        <v>22</v>
      </c>
      <c r="BH2">
        <v>3</v>
      </c>
      <c r="BI2">
        <f>($BH$6-$BH$3)/200</f>
        <v>9.5000000000000001E-2</v>
      </c>
      <c r="BJ2">
        <f>($BH$45-$BH$2)/200</f>
        <v>1.4350000000000001</v>
      </c>
      <c r="BK2">
        <f>SUM($BJ:$BJ)</f>
        <v>9.06</v>
      </c>
      <c r="BL2" t="s">
        <v>30</v>
      </c>
      <c r="BM2">
        <f>AVERAGE($BI:$BI)</f>
        <v>0.11074235807860258</v>
      </c>
      <c r="BN2">
        <f>BK4/BK2</f>
        <v>25.275938189845473</v>
      </c>
      <c r="BQ2">
        <f>1-(($AO$2-$AN$2)/($AN$3-$AN$2))</f>
        <v>0.44117647058823528</v>
      </c>
      <c r="BR2">
        <f>(($AP$2-$AN$2)/($AN$3-$AN$2))</f>
        <v>0.5</v>
      </c>
      <c r="BS2">
        <f>(($AQ$2-$AN$2)/($AN$3-$AN$2))</f>
        <v>2.9411764705882353E-2</v>
      </c>
      <c r="BT2">
        <f>(($AN$3-$AO$2)/($AO$3-$AO$2))</f>
        <v>0.45454545454545453</v>
      </c>
      <c r="BU2">
        <f>1-(($AP$3-$AO$2)/($AO$3-$AO$2))</f>
        <v>9.0909090909090939E-2</v>
      </c>
      <c r="BV2">
        <f>1-(($AQ$3-$AO$2)/($AO$3-$AO$2))</f>
        <v>0.48484848484848486</v>
      </c>
      <c r="BW2">
        <f>1-(($AN$3-$AP$2)/($AP$3-$AP$2))</f>
        <v>0.46875</v>
      </c>
      <c r="BX2">
        <f>(($AO$2-$AP$2)/($AP$3-$AP$2))</f>
        <v>6.25E-2</v>
      </c>
      <c r="BY2">
        <f>1-(($AQ$3-$AP$2)/($AP$3-$AP$2))</f>
        <v>0.40625</v>
      </c>
      <c r="BZ2">
        <f>1-(($AN$3-$AQ$2)/($AQ$3-$AQ$2))</f>
        <v>5.7142857142857162E-2</v>
      </c>
      <c r="CA2">
        <f>1-(($AO$2-$AQ$2)/($AQ$3-$AQ$2))</f>
        <v>0.48571428571428577</v>
      </c>
      <c r="CB2">
        <f>(($AP$2-$AQ$2)/($AQ$3-$AQ$2))</f>
        <v>0.45714285714285713</v>
      </c>
    </row>
    <row r="3" spans="1:80" x14ac:dyDescent="0.25">
      <c r="A3">
        <v>2</v>
      </c>
      <c r="Q3" t="str">
        <f t="shared" si="0"/>
        <v/>
      </c>
      <c r="R3">
        <v>1</v>
      </c>
      <c r="T3" t="s">
        <v>284</v>
      </c>
      <c r="U3">
        <v>2</v>
      </c>
      <c r="V3">
        <f t="shared" ref="V3:V9" si="1" xml:space="preserve"> (U3/U$2)*100</f>
        <v>0.87336244541484709</v>
      </c>
      <c r="X3" t="s">
        <v>279</v>
      </c>
      <c r="Y3" t="s">
        <v>260</v>
      </c>
      <c r="Z3" t="s">
        <v>247</v>
      </c>
      <c r="AB3" t="s">
        <v>279</v>
      </c>
      <c r="AC3" t="str">
        <f>CONCATENATE($R3,$R4,$R5,$R6)</f>
        <v>1432</v>
      </c>
      <c r="AD3" t="s">
        <v>247</v>
      </c>
      <c r="AF3" t="s">
        <v>249</v>
      </c>
      <c r="AI3" t="s">
        <v>207</v>
      </c>
      <c r="AJ3">
        <f>COUNTIF($P:$P,1)</f>
        <v>416</v>
      </c>
      <c r="AK3">
        <f>(AJ3/AJ7)*100</f>
        <v>23.059866962305986</v>
      </c>
      <c r="AL3">
        <f>(416/200)</f>
        <v>2.08</v>
      </c>
      <c r="AN3">
        <v>38</v>
      </c>
      <c r="AO3">
        <v>56</v>
      </c>
      <c r="AP3">
        <v>53</v>
      </c>
      <c r="AQ3">
        <v>40</v>
      </c>
      <c r="AR3">
        <v>290</v>
      </c>
      <c r="AT3">
        <f>(($AO$3-$AN$3)/($AN$4-$AN$3))</f>
        <v>0.5625</v>
      </c>
      <c r="AU3">
        <f>(($AP$3-$AN$3)/($AN$4-$AN$3))</f>
        <v>0.46875</v>
      </c>
      <c r="AV3">
        <f>(($AQ$3-$AN$3)/($AN$4-$AN$3))</f>
        <v>6.25E-2</v>
      </c>
      <c r="AW3">
        <f>(($AN$4-$AO$3)/($AO$4-$AO$3))</f>
        <v>0.46666666666666667</v>
      </c>
      <c r="AX3">
        <f>(($AP$4-$AO$3)/($AO$4-$AO$3))</f>
        <v>0.93333333333333335</v>
      </c>
      <c r="AY3">
        <f>(($AQ$4-$AO$3)/($AO$4-$AO$3))</f>
        <v>0.53333333333333333</v>
      </c>
      <c r="AZ3">
        <f>(($AN$4-$AP$3)/($AP$4-$AP$3))</f>
        <v>0.54838709677419351</v>
      </c>
      <c r="BA3">
        <f>(($AO$3-$AP$3)/($AP$4-$AP$3))</f>
        <v>9.6774193548387094E-2</v>
      </c>
      <c r="BB3">
        <f>(($AQ$4-$AP$3)/($AP$4-$AP$3))</f>
        <v>0.61290322580645162</v>
      </c>
      <c r="BC3">
        <f>(($AN$4-$AQ$3)/($AQ$4-$AQ$3))</f>
        <v>0.9375</v>
      </c>
      <c r="BD3">
        <f>(($AO$3-$AQ$3)/($AQ$4-$AQ$3))</f>
        <v>0.5</v>
      </c>
      <c r="BE3">
        <f>(($AP$3-$AQ$3)/($AQ$4-$AQ$3))</f>
        <v>0.40625</v>
      </c>
      <c r="BG3">
        <v>1</v>
      </c>
      <c r="BH3">
        <v>4</v>
      </c>
      <c r="BI3">
        <f>($BH$7-$BH$4)/200</f>
        <v>0.16500000000000001</v>
      </c>
      <c r="BJ3">
        <f>($BH$82-$BH$46)/200</f>
        <v>1.31</v>
      </c>
      <c r="BK3" t="s">
        <v>247</v>
      </c>
      <c r="BL3" t="s">
        <v>31</v>
      </c>
      <c r="BM3">
        <f>STDEV($BI:$BI)</f>
        <v>2.4666530268112972E-2</v>
      </c>
      <c r="BQ3">
        <f>1-(($AO$3-$AN$3)/($AN$4-$AN$3))</f>
        <v>0.4375</v>
      </c>
      <c r="BR3">
        <f>(($AP$3-$AN$3)/($AN$4-$AN$3))</f>
        <v>0.46875</v>
      </c>
      <c r="BS3">
        <f>(($AQ$3-$AN$3)/($AN$4-$AN$3))</f>
        <v>6.25E-2</v>
      </c>
      <c r="BT3">
        <f>(($AN$4-$AO$3)/($AO$4-$AO$3))</f>
        <v>0.46666666666666667</v>
      </c>
      <c r="BU3">
        <f>1-(($AP$4-$AO$3)/($AO$4-$AO$3))</f>
        <v>6.6666666666666652E-2</v>
      </c>
      <c r="BV3">
        <f>1-(($AQ$4-$AO$3)/($AO$4-$AO$3))</f>
        <v>0.46666666666666667</v>
      </c>
      <c r="BW3">
        <f>1-(($AN$4-$AP$3)/($AP$4-$AP$3))</f>
        <v>0.45161290322580649</v>
      </c>
      <c r="BX3">
        <f>(($AO$3-$AP$3)/($AP$4-$AP$3))</f>
        <v>9.6774193548387094E-2</v>
      </c>
      <c r="BY3">
        <f>1-(($AQ$4-$AP$3)/($AP$4-$AP$3))</f>
        <v>0.38709677419354838</v>
      </c>
      <c r="BZ3">
        <f>1-(($AN$4-$AQ$3)/($AQ$4-$AQ$3))</f>
        <v>6.25E-2</v>
      </c>
      <c r="CA3">
        <f>(($AO$3-$AQ$3)/($AQ$4-$AQ$3))</f>
        <v>0.5</v>
      </c>
      <c r="CB3">
        <f>(($AP$3-$AQ$3)/($AQ$4-$AQ$3))</f>
        <v>0.40625</v>
      </c>
    </row>
    <row r="4" spans="1:80" x14ac:dyDescent="0.25">
      <c r="A4">
        <v>3</v>
      </c>
      <c r="J4">
        <v>38.627605000000003</v>
      </c>
      <c r="K4" t="s">
        <v>22</v>
      </c>
      <c r="Q4" t="str">
        <f t="shared" si="0"/>
        <v/>
      </c>
      <c r="R4">
        <v>4</v>
      </c>
      <c r="T4" t="s">
        <v>285</v>
      </c>
      <c r="U4">
        <v>6</v>
      </c>
      <c r="V4">
        <f t="shared" si="1"/>
        <v>2.6200873362445414</v>
      </c>
      <c r="X4" t="s">
        <v>279</v>
      </c>
      <c r="Y4" t="s">
        <v>261</v>
      </c>
      <c r="Z4">
        <v>229</v>
      </c>
      <c r="AD4">
        <f>COUNTIF($R:$R,"1")+COUNTIF($R:$R,"2")+COUNTIF($R:$R,"3")+COUNTIF($R:$R,"4")+COUNTIF($R:$R,"3D")+COUNTIF($R:$R,"4D")</f>
        <v>247</v>
      </c>
      <c r="AF4">
        <f>(AF$10/(AF$8+AF$10))*100</f>
        <v>0</v>
      </c>
      <c r="AI4" t="s">
        <v>208</v>
      </c>
      <c r="AJ4">
        <f>COUNTIF($P:$P,2)</f>
        <v>1272</v>
      </c>
      <c r="AK4">
        <f>(AJ4/AJ7)*100</f>
        <v>70.509977827050989</v>
      </c>
      <c r="AL4">
        <f>(1272/200)</f>
        <v>6.36</v>
      </c>
      <c r="AN4">
        <v>70</v>
      </c>
      <c r="AO4">
        <v>86</v>
      </c>
      <c r="AP4">
        <v>84</v>
      </c>
      <c r="AQ4">
        <v>72</v>
      </c>
      <c r="AR4">
        <v>292</v>
      </c>
      <c r="AT4">
        <f>(($AO$4-$AN$4)/($AN$5-$AN$4))</f>
        <v>0.5714285714285714</v>
      </c>
      <c r="AU4">
        <f>(($AP$4-$AN$4)/($AN$5-$AN$4))</f>
        <v>0.5</v>
      </c>
      <c r="AV4">
        <f>(($AQ$4-$AN$4)/($AN$5-$AN$4))</f>
        <v>7.1428571428571425E-2</v>
      </c>
      <c r="AW4">
        <f>(($AN$5-$AO$4)/($AO$5-$AO$4))</f>
        <v>0.42857142857142855</v>
      </c>
      <c r="AX4">
        <f>(($AP$5-$AO$4)/($AO$5-$AO$4))</f>
        <v>0.7857142857142857</v>
      </c>
      <c r="AY4">
        <f>(($AQ$5-$AO$4)/($AO$5-$AO$4))</f>
        <v>0.6071428571428571</v>
      </c>
      <c r="AZ4">
        <f>(($AN$5-$AP$4)/($AP$5-$AP$4))</f>
        <v>0.58333333333333337</v>
      </c>
      <c r="BA4">
        <f>(($AO$4-$AP$4)/($AP$5-$AP$4))</f>
        <v>8.3333333333333329E-2</v>
      </c>
      <c r="BB4">
        <f>(($AQ$5-$AP$4)/($AP$5-$AP$4))</f>
        <v>0.79166666666666663</v>
      </c>
      <c r="BC4">
        <f>(($AN$5-$AQ$4)/($AQ$5-$AQ$4))</f>
        <v>0.83870967741935487</v>
      </c>
      <c r="BD4">
        <f>(($AO$4-$AQ$4)/($AQ$5-$AQ$4))</f>
        <v>0.45161290322580644</v>
      </c>
      <c r="BE4">
        <f>(($AP$4-$AQ$4)/($AQ$5-$AQ$4))</f>
        <v>0.38709677419354838</v>
      </c>
      <c r="BG4">
        <v>4</v>
      </c>
      <c r="BH4">
        <v>5</v>
      </c>
      <c r="BI4">
        <f>($BH$8-$BH$5)/200</f>
        <v>9.5000000000000001E-2</v>
      </c>
      <c r="BJ4">
        <f>($BH$128-$BH$83)/200</f>
        <v>1.655</v>
      </c>
      <c r="BK4">
        <f>COUNTA($Y:$Y)-1</f>
        <v>229</v>
      </c>
      <c r="BQ4">
        <f>1-(($AO$4-$AN$4)/($AN$5-$AN$4))</f>
        <v>0.4285714285714286</v>
      </c>
      <c r="BR4">
        <f>(($AP$4-$AN$4)/($AN$5-$AN$4))</f>
        <v>0.5</v>
      </c>
      <c r="BS4">
        <f>(($AQ$4-$AN$4)/($AN$5-$AN$4))</f>
        <v>7.1428571428571425E-2</v>
      </c>
      <c r="BT4">
        <f>(($AN$5-$AO$4)/($AO$5-$AO$4))</f>
        <v>0.42857142857142855</v>
      </c>
      <c r="BU4">
        <f>1-(($AP$5-$AO$4)/($AO$5-$AO$4))</f>
        <v>0.2142857142857143</v>
      </c>
      <c r="BV4">
        <f>1-(($AQ$5-$AO$4)/($AO$5-$AO$4))</f>
        <v>0.3928571428571429</v>
      </c>
      <c r="BW4">
        <f>1-(($AN$5-$AP$4)/($AP$5-$AP$4))</f>
        <v>0.41666666666666663</v>
      </c>
      <c r="BX4">
        <f>(($AO$4-$AP$4)/($AP$5-$AP$4))</f>
        <v>8.3333333333333329E-2</v>
      </c>
      <c r="BY4">
        <f>1-(($AQ$5-$AP$4)/($AP$5-$AP$4))</f>
        <v>0.20833333333333337</v>
      </c>
      <c r="BZ4">
        <f>1-(($AN$5-$AQ$4)/($AQ$5-$AQ$4))</f>
        <v>0.16129032258064513</v>
      </c>
      <c r="CA4">
        <f>(($AO$4-$AQ$4)/($AQ$5-$AQ$4))</f>
        <v>0.45161290322580644</v>
      </c>
      <c r="CB4">
        <f>(($AP$4-$AQ$4)/($AQ$5-$AQ$4))</f>
        <v>0.38709677419354838</v>
      </c>
    </row>
    <row r="5" spans="1:80" x14ac:dyDescent="0.25">
      <c r="A5">
        <v>4</v>
      </c>
      <c r="B5">
        <v>33.844243000000006</v>
      </c>
      <c r="C5" s="2">
        <v>1</v>
      </c>
      <c r="P5">
        <v>1</v>
      </c>
      <c r="Q5" t="str">
        <f t="shared" si="0"/>
        <v>1</v>
      </c>
      <c r="R5">
        <v>3</v>
      </c>
      <c r="T5" t="s">
        <v>286</v>
      </c>
      <c r="U5">
        <v>0</v>
      </c>
      <c r="V5">
        <f t="shared" si="1"/>
        <v>0</v>
      </c>
      <c r="X5" t="s">
        <v>279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97</v>
      </c>
      <c r="AK5">
        <f>(AJ5/AJ7)*100</f>
        <v>5.376940133037694</v>
      </c>
      <c r="AL5">
        <f>(97/200)</f>
        <v>0.48499999999999999</v>
      </c>
      <c r="AN5">
        <v>98</v>
      </c>
      <c r="AO5">
        <v>114</v>
      </c>
      <c r="AP5">
        <v>108</v>
      </c>
      <c r="AQ5">
        <v>103</v>
      </c>
      <c r="AR5">
        <v>554</v>
      </c>
      <c r="AT5">
        <f>(($AO$5-$AN$5)/($AN$6-$AN$5))</f>
        <v>0.64</v>
      </c>
      <c r="AU5">
        <f>(($AP$5-$AN$5)/($AN$6-$AN$5))</f>
        <v>0.4</v>
      </c>
      <c r="AV5">
        <f>(($AQ$5-$AN$5)/($AN$6-$AN$5))</f>
        <v>0.2</v>
      </c>
      <c r="AW5">
        <f>(($AN$6-$AO$5)/($AO$6-$AO$5))</f>
        <v>0.36</v>
      </c>
      <c r="AX5">
        <f>(($AP$6-$AO$5)/($AO$6-$AO$5))</f>
        <v>0.76</v>
      </c>
      <c r="AY5">
        <f>(($AQ$6-$AO$5)/($AO$6-$AO$5))</f>
        <v>0.68</v>
      </c>
      <c r="AZ5">
        <f>(($AN$6-$AP$5)/($AP$6-$AP$5))</f>
        <v>0.6</v>
      </c>
      <c r="BA5">
        <f>(($AO$5-$AP$5)/($AP$6-$AP$5))</f>
        <v>0.24</v>
      </c>
      <c r="BB5">
        <f>(($AQ$6-$AP$5)/($AP$6-$AP$5))</f>
        <v>0.92</v>
      </c>
      <c r="BC5">
        <f>(($AN$6-$AQ$5)/($AQ$6-$AQ$5))</f>
        <v>0.7142857142857143</v>
      </c>
      <c r="BD5">
        <f>(($AO$5-$AQ$5)/($AQ$6-$AQ$5))</f>
        <v>0.39285714285714285</v>
      </c>
      <c r="BE5">
        <f>(($AP$5-$AQ$5)/($AQ$6-$AQ$5))</f>
        <v>0.17857142857142858</v>
      </c>
      <c r="BG5">
        <v>3</v>
      </c>
      <c r="BH5">
        <v>21</v>
      </c>
      <c r="BI5">
        <f>($BH$9-$BH$6)/200</f>
        <v>0.15</v>
      </c>
      <c r="BJ5">
        <f>($BH$167-$BH$129)/200</f>
        <v>1.36</v>
      </c>
      <c r="BQ5">
        <f>1-(($AO$5-$AN$5)/($AN$6-$AN$5))</f>
        <v>0.36</v>
      </c>
      <c r="BR5">
        <f>(($AP$5-$AN$5)/($AN$6-$AN$5))</f>
        <v>0.4</v>
      </c>
      <c r="BS5">
        <f>(($AQ$5-$AN$5)/($AN$6-$AN$5))</f>
        <v>0.2</v>
      </c>
      <c r="BT5">
        <f>(($AN$6-$AO$5)/($AO$6-$AO$5))</f>
        <v>0.36</v>
      </c>
      <c r="BU5">
        <f>1-(($AP$6-$AO$5)/($AO$6-$AO$5))</f>
        <v>0.24</v>
      </c>
      <c r="BV5">
        <f>1-(($AQ$6-$AO$5)/($AO$6-$AO$5))</f>
        <v>0.31999999999999995</v>
      </c>
      <c r="BW5">
        <f>1-(($AN$6-$AP$5)/($AP$6-$AP$5))</f>
        <v>0.4</v>
      </c>
      <c r="BX5">
        <f>(($AO$5-$AP$5)/($AP$6-$AP$5))</f>
        <v>0.24</v>
      </c>
      <c r="BY5">
        <f>1-(($AQ$6-$AP$5)/($AP$6-$AP$5))</f>
        <v>7.999999999999996E-2</v>
      </c>
      <c r="BZ5">
        <f>1-(($AN$6-$AQ$5)/($AQ$6-$AQ$5))</f>
        <v>0.2857142857142857</v>
      </c>
      <c r="CA5">
        <f>(($AO$5-$AQ$5)/($AQ$6-$AQ$5))</f>
        <v>0.39285714285714285</v>
      </c>
      <c r="CB5">
        <f>(($AP$5-$AQ$5)/($AQ$6-$AQ$5))</f>
        <v>0.17857142857142858</v>
      </c>
    </row>
    <row r="6" spans="1:80" x14ac:dyDescent="0.25">
      <c r="A6">
        <v>5</v>
      </c>
      <c r="B6">
        <v>33.901651000000001</v>
      </c>
      <c r="C6" s="2">
        <v>1</v>
      </c>
      <c r="H6">
        <v>24.387695000000008</v>
      </c>
      <c r="I6" s="3">
        <v>4</v>
      </c>
      <c r="P6">
        <v>2</v>
      </c>
      <c r="Q6" t="str">
        <f t="shared" si="0"/>
        <v>14</v>
      </c>
      <c r="R6">
        <v>2</v>
      </c>
      <c r="T6" t="s">
        <v>287</v>
      </c>
      <c r="U6">
        <v>200</v>
      </c>
      <c r="V6">
        <f t="shared" si="1"/>
        <v>87.336244541484717</v>
      </c>
      <c r="X6" t="s">
        <v>279</v>
      </c>
      <c r="Y6" t="s">
        <v>259</v>
      </c>
      <c r="Z6">
        <v>219</v>
      </c>
      <c r="AD6">
        <v>236</v>
      </c>
      <c r="AF6">
        <f>COUNTIF($R:$R,1)+COUNTIF($R:$R,2)</f>
        <v>125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123</v>
      </c>
      <c r="AO6">
        <v>139</v>
      </c>
      <c r="AP6">
        <v>133</v>
      </c>
      <c r="AQ6">
        <v>131</v>
      </c>
      <c r="AR6">
        <v>556</v>
      </c>
      <c r="AT6">
        <f>(($AO$6-$AN$6)/($AN$7-$AN$6))</f>
        <v>0.66666666666666663</v>
      </c>
      <c r="AU6">
        <f>(($AP$6-$AN$6)/($AN$7-$AN$6))</f>
        <v>0.41666666666666669</v>
      </c>
      <c r="AV6">
        <f>(($AQ$6-$AN$6)/($AN$7-$AN$6))</f>
        <v>0.33333333333333331</v>
      </c>
      <c r="AW6">
        <f>(($AN$7-$AO$6)/($AO$7-$AO$6))</f>
        <v>0.30769230769230771</v>
      </c>
      <c r="AX6">
        <f>(($AP$7-$AO$6)/($AO$7-$AO$6))</f>
        <v>0.65384615384615385</v>
      </c>
      <c r="AY6">
        <f>(($AQ$7-$AO$6)/($AO$7-$AO$6))</f>
        <v>0.57692307692307687</v>
      </c>
      <c r="AZ6">
        <f>(($AN$7-$AP$6)/($AP$7-$AP$6))</f>
        <v>0.60869565217391308</v>
      </c>
      <c r="BA6">
        <f>(($AO$6-$AP$6)/($AP$7-$AP$6))</f>
        <v>0.2608695652173913</v>
      </c>
      <c r="BB6">
        <f>(($AQ$7-$AP$6)/($AP$7-$AP$6))</f>
        <v>0.91304347826086951</v>
      </c>
      <c r="BC6">
        <f>(($AN$7-$AQ$6)/($AQ$7-$AQ$6))</f>
        <v>0.69565217391304346</v>
      </c>
      <c r="BD6">
        <f>(($AO$6-$AQ$6)/($AQ$7-$AQ$6))</f>
        <v>0.34782608695652173</v>
      </c>
      <c r="BE6">
        <f>(($AP$6-$AQ$6)/($AQ$7-$AQ$6))</f>
        <v>8.6956521739130432E-2</v>
      </c>
      <c r="BG6">
        <v>2</v>
      </c>
      <c r="BH6">
        <v>23</v>
      </c>
      <c r="BI6">
        <f>($BH$10-$BH$7)/200</f>
        <v>0.09</v>
      </c>
      <c r="BJ6">
        <f>($BH$215-$BH$168)/200</f>
        <v>1.71</v>
      </c>
      <c r="BQ6">
        <f>1-(($AO$6-$AN$6)/($AN$7-$AN$6))</f>
        <v>0.33333333333333337</v>
      </c>
      <c r="BR6">
        <f>(($AP$6-$AN$6)/($AN$7-$AN$6))</f>
        <v>0.41666666666666669</v>
      </c>
      <c r="BS6">
        <f>(($AQ$6-$AN$6)/($AN$7-$AN$6))</f>
        <v>0.33333333333333331</v>
      </c>
      <c r="BT6">
        <f>(($AN$7-$AO$6)/($AO$7-$AO$6))</f>
        <v>0.30769230769230771</v>
      </c>
      <c r="BU6">
        <f>1-(($AP$7-$AO$6)/($AO$7-$AO$6))</f>
        <v>0.34615384615384615</v>
      </c>
      <c r="BV6">
        <f>1-(($AQ$7-$AO$6)/($AO$7-$AO$6))</f>
        <v>0.42307692307692313</v>
      </c>
      <c r="BW6">
        <f>1-(($AN$7-$AP$6)/($AP$7-$AP$6))</f>
        <v>0.39130434782608692</v>
      </c>
      <c r="BX6">
        <f>(($AO$6-$AP$6)/($AP$7-$AP$6))</f>
        <v>0.2608695652173913</v>
      </c>
      <c r="BY6">
        <f>1-(($AQ$7-$AP$6)/($AP$7-$AP$6))</f>
        <v>8.6956521739130488E-2</v>
      </c>
      <c r="BZ6">
        <f>1-(($AN$7-$AQ$6)/($AQ$7-$AQ$6))</f>
        <v>0.30434782608695654</v>
      </c>
      <c r="CA6">
        <f>(($AO$6-$AQ$6)/($AQ$7-$AQ$6))</f>
        <v>0.34782608695652173</v>
      </c>
      <c r="CB6">
        <f>(($AP$6-$AQ$6)/($AQ$7-$AQ$6))</f>
        <v>8.6956521739130432E-2</v>
      </c>
    </row>
    <row r="7" spans="1:80" x14ac:dyDescent="0.25">
      <c r="A7">
        <v>6</v>
      </c>
      <c r="B7">
        <v>33.888563000000005</v>
      </c>
      <c r="C7" s="2">
        <v>1</v>
      </c>
      <c r="H7">
        <v>24.381769000000006</v>
      </c>
      <c r="I7" s="3">
        <v>4</v>
      </c>
      <c r="P7">
        <v>2</v>
      </c>
      <c r="Q7" t="str">
        <f t="shared" si="0"/>
        <v>14</v>
      </c>
      <c r="R7">
        <v>1</v>
      </c>
      <c r="T7" t="s">
        <v>288</v>
      </c>
      <c r="U7">
        <v>11</v>
      </c>
      <c r="V7">
        <f t="shared" si="1"/>
        <v>4.8034934497816595</v>
      </c>
      <c r="X7" t="s">
        <v>279</v>
      </c>
      <c r="Y7" t="s">
        <v>260</v>
      </c>
      <c r="AB7" t="s">
        <v>279</v>
      </c>
      <c r="AC7" t="str">
        <f>CONCATENATE($R7,$R8,$R9,$R10)</f>
        <v>1432</v>
      </c>
      <c r="AF7" t="s">
        <v>251</v>
      </c>
      <c r="AI7" t="s">
        <v>211</v>
      </c>
      <c r="AJ7">
        <f>COUNT($P:$P)</f>
        <v>1804</v>
      </c>
      <c r="AN7">
        <v>147</v>
      </c>
      <c r="AO7">
        <v>165</v>
      </c>
      <c r="AP7">
        <v>156</v>
      </c>
      <c r="AQ7">
        <v>154</v>
      </c>
      <c r="AR7">
        <v>887</v>
      </c>
      <c r="AT7">
        <f>(($AO$7-$AN$7)/($AN$8-$AN$7))</f>
        <v>0.69230769230769229</v>
      </c>
      <c r="AU7">
        <f>(($AP$7-$AN$7)/($AN$8-$AN$7))</f>
        <v>0.34615384615384615</v>
      </c>
      <c r="AV7">
        <f>(($AQ$7-$AN$7)/($AN$8-$AN$7))</f>
        <v>0.26923076923076922</v>
      </c>
      <c r="AW7">
        <f>(($AN$8-$AO$7)/($AO$8-$AO$7))</f>
        <v>0.32</v>
      </c>
      <c r="AX7">
        <f>(($AP$8-$AO$7)/($AO$8-$AO$7))</f>
        <v>0.72</v>
      </c>
      <c r="AY7">
        <f>(($AQ$8-$AO$7)/($AO$8-$AO$7))</f>
        <v>0.6</v>
      </c>
      <c r="AZ7">
        <f>(($AN$8-$AP$7)/($AP$8-$AP$7))</f>
        <v>0.62962962962962965</v>
      </c>
      <c r="BA7">
        <f>(($AO$7-$AP$7)/($AP$8-$AP$7))</f>
        <v>0.33333333333333331</v>
      </c>
      <c r="BB7">
        <f>(($AQ$8-$AP$7)/($AP$8-$AP$7))</f>
        <v>0.88888888888888884</v>
      </c>
      <c r="BC7">
        <f>(($AN$8-$AQ$7)/($AQ$8-$AQ$7))</f>
        <v>0.73076923076923073</v>
      </c>
      <c r="BD7">
        <f>(($AO$7-$AQ$7)/($AQ$8-$AQ$7))</f>
        <v>0.42307692307692307</v>
      </c>
      <c r="BE7">
        <f>(($AP$7-$AQ$7)/($AQ$8-$AQ$7))</f>
        <v>7.6923076923076927E-2</v>
      </c>
      <c r="BG7">
        <v>1</v>
      </c>
      <c r="BH7">
        <v>38</v>
      </c>
      <c r="BI7">
        <f>($BH$11-$BH$8)/200</f>
        <v>0.15</v>
      </c>
      <c r="BJ7">
        <f>($BH$260-$BH$216)/200</f>
        <v>1.59</v>
      </c>
      <c r="BQ7">
        <f>1-(($AO$7-$AN$7)/($AN$8-$AN$7))</f>
        <v>0.30769230769230771</v>
      </c>
      <c r="BR7">
        <f>(($AP$7-$AN$7)/($AN$8-$AN$7))</f>
        <v>0.34615384615384615</v>
      </c>
      <c r="BS7">
        <f>(($AQ$7-$AN$7)/($AN$8-$AN$7))</f>
        <v>0.26923076923076922</v>
      </c>
      <c r="BT7">
        <f>(($AN$8-$AO$7)/($AO$8-$AO$7))</f>
        <v>0.32</v>
      </c>
      <c r="BU7">
        <f>1-(($AP$8-$AO$7)/($AO$8-$AO$7))</f>
        <v>0.28000000000000003</v>
      </c>
      <c r="BV7">
        <f>1-(($AQ$8-$AO$7)/($AO$8-$AO$7))</f>
        <v>0.4</v>
      </c>
      <c r="BW7">
        <f>1-(($AN$8-$AP$7)/($AP$8-$AP$7))</f>
        <v>0.37037037037037035</v>
      </c>
      <c r="BX7">
        <f>(($AO$7-$AP$7)/($AP$8-$AP$7))</f>
        <v>0.33333333333333331</v>
      </c>
      <c r="BY7">
        <f>1-(($AQ$8-$AP$7)/($AP$8-$AP$7))</f>
        <v>0.11111111111111116</v>
      </c>
      <c r="BZ7">
        <f>1-(($AN$8-$AQ$7)/($AQ$8-$AQ$7))</f>
        <v>0.26923076923076927</v>
      </c>
      <c r="CA7">
        <f>(($AO$7-$AQ$7)/($AQ$8-$AQ$7))</f>
        <v>0.42307692307692307</v>
      </c>
      <c r="CB7">
        <f>(($AP$7-$AQ$7)/($AQ$8-$AQ$7))</f>
        <v>7.6923076923076927E-2</v>
      </c>
    </row>
    <row r="8" spans="1:80" x14ac:dyDescent="0.25">
      <c r="A8">
        <v>7</v>
      </c>
      <c r="B8">
        <v>33.885675000000006</v>
      </c>
      <c r="C8" s="2">
        <v>1</v>
      </c>
      <c r="H8">
        <v>24.345487000000006</v>
      </c>
      <c r="I8" s="3">
        <v>4</v>
      </c>
      <c r="P8">
        <v>2</v>
      </c>
      <c r="Q8" t="str">
        <f t="shared" si="0"/>
        <v>14</v>
      </c>
      <c r="R8">
        <v>4</v>
      </c>
      <c r="T8" t="s">
        <v>289</v>
      </c>
      <c r="U8">
        <v>0</v>
      </c>
      <c r="V8">
        <f t="shared" si="1"/>
        <v>0</v>
      </c>
      <c r="X8" t="s">
        <v>279</v>
      </c>
      <c r="Y8" t="s">
        <v>261</v>
      </c>
      <c r="AF8">
        <f>COUNTIF($R:$R,3)+COUNTIF($R:$R,4)</f>
        <v>122</v>
      </c>
      <c r="AN8">
        <v>173</v>
      </c>
      <c r="AO8">
        <v>190</v>
      </c>
      <c r="AP8">
        <v>183</v>
      </c>
      <c r="AQ8">
        <v>180</v>
      </c>
      <c r="AR8">
        <v>889</v>
      </c>
      <c r="AT8">
        <f>(($AO$8-$AN$8)/($AN$9-$AN$8))</f>
        <v>0.70833333333333337</v>
      </c>
      <c r="AU8">
        <f>(($AP$8-$AN$8)/($AN$9-$AN$8))</f>
        <v>0.41666666666666669</v>
      </c>
      <c r="AV8">
        <f>(($AQ$8-$AN$8)/($AN$9-$AN$8))</f>
        <v>0.29166666666666669</v>
      </c>
      <c r="AW8">
        <f>(($AN$9-$AO$8)/($AO$9-$AO$8))</f>
        <v>0.29166666666666669</v>
      </c>
      <c r="AX8">
        <f>(($AP$9-$AO$8)/($AO$9-$AO$8))</f>
        <v>0.75</v>
      </c>
      <c r="AY8">
        <f>(($AQ$9-$AO$8)/($AO$9-$AO$8))</f>
        <v>0.66666666666666663</v>
      </c>
      <c r="AZ8">
        <f>(($AN$9-$AP$8)/($AP$9-$AP$8))</f>
        <v>0.56000000000000005</v>
      </c>
      <c r="BA8">
        <f>(($AO$8-$AP$8)/($AP$9-$AP$8))</f>
        <v>0.28000000000000003</v>
      </c>
      <c r="BB8">
        <f>(($AQ$9-$AP$8)/($AP$9-$AP$8))</f>
        <v>0.92</v>
      </c>
      <c r="BC8">
        <f>(($AN$9-$AQ$8)/($AQ$9-$AQ$8))</f>
        <v>0.65384615384615385</v>
      </c>
      <c r="BD8">
        <f>(($AO$8-$AQ$8)/($AQ$9-$AQ$8))</f>
        <v>0.38461538461538464</v>
      </c>
      <c r="BE8">
        <f>(($AP$8-$AQ$8)/($AQ$9-$AQ$8))</f>
        <v>0.11538461538461539</v>
      </c>
      <c r="BG8">
        <v>4</v>
      </c>
      <c r="BH8">
        <v>40</v>
      </c>
      <c r="BI8">
        <f>($BH$12-$BH$9)/200</f>
        <v>9.5000000000000001E-2</v>
      </c>
      <c r="BQ8">
        <f>1-(($AO$8-$AN$8)/($AN$9-$AN$8))</f>
        <v>0.29166666666666663</v>
      </c>
      <c r="BR8">
        <f>(($AP$8-$AN$8)/($AN$9-$AN$8))</f>
        <v>0.41666666666666669</v>
      </c>
      <c r="BS8">
        <f>(($AQ$8-$AN$8)/($AN$9-$AN$8))</f>
        <v>0.29166666666666669</v>
      </c>
      <c r="BT8">
        <f>(($AN$9-$AO$8)/($AO$9-$AO$8))</f>
        <v>0.29166666666666669</v>
      </c>
      <c r="BU8">
        <f>1-(($AP$9-$AO$8)/($AO$9-$AO$8))</f>
        <v>0.25</v>
      </c>
      <c r="BV8">
        <f>1-(($AQ$9-$AO$8)/($AO$9-$AO$8))</f>
        <v>0.33333333333333337</v>
      </c>
      <c r="BW8">
        <f>1-(($AN$9-$AP$8)/($AP$9-$AP$8))</f>
        <v>0.43999999999999995</v>
      </c>
      <c r="BX8">
        <f>(($AO$8-$AP$8)/($AP$9-$AP$8))</f>
        <v>0.28000000000000003</v>
      </c>
      <c r="BY8">
        <f>1-(($AQ$9-$AP$8)/($AP$9-$AP$8))</f>
        <v>7.999999999999996E-2</v>
      </c>
      <c r="BZ8">
        <f>1-(($AN$9-$AQ$8)/($AQ$9-$AQ$8))</f>
        <v>0.34615384615384615</v>
      </c>
      <c r="CA8">
        <f>(($AO$8-$AQ$8)/($AQ$9-$AQ$8))</f>
        <v>0.38461538461538464</v>
      </c>
      <c r="CB8">
        <f>(($AP$8-$AQ$8)/($AQ$9-$AQ$8))</f>
        <v>0.11538461538461539</v>
      </c>
    </row>
    <row r="9" spans="1:80" x14ac:dyDescent="0.25">
      <c r="A9">
        <v>8</v>
      </c>
      <c r="B9">
        <v>33.902633000000009</v>
      </c>
      <c r="C9" s="2">
        <v>1</v>
      </c>
      <c r="H9">
        <v>24.321628000000004</v>
      </c>
      <c r="I9" s="3">
        <v>4</v>
      </c>
      <c r="P9">
        <v>2</v>
      </c>
      <c r="Q9" t="str">
        <f t="shared" si="0"/>
        <v>14</v>
      </c>
      <c r="R9">
        <v>3</v>
      </c>
      <c r="T9" t="s">
        <v>281</v>
      </c>
      <c r="U9">
        <v>10</v>
      </c>
      <c r="V9">
        <f t="shared" si="1"/>
        <v>4.3668122270742353</v>
      </c>
      <c r="X9" t="s">
        <v>279</v>
      </c>
      <c r="Y9" t="s">
        <v>262</v>
      </c>
      <c r="AF9" t="s">
        <v>252</v>
      </c>
      <c r="AN9">
        <v>197</v>
      </c>
      <c r="AO9">
        <v>214</v>
      </c>
      <c r="AP9">
        <v>208</v>
      </c>
      <c r="AQ9">
        <v>206</v>
      </c>
      <c r="AR9">
        <v>1161</v>
      </c>
      <c r="AT9">
        <f>(($AO$9-$AN$9)/($AN$10-$AN$9))</f>
        <v>0.62962962962962965</v>
      </c>
      <c r="AU9">
        <f>(($AP$9-$AN$9)/($AN$10-$AN$9))</f>
        <v>0.40740740740740738</v>
      </c>
      <c r="AV9">
        <f>(($AQ$9-$AN$9)/($AN$10-$AN$9))</f>
        <v>0.33333333333333331</v>
      </c>
      <c r="AW9">
        <f>(($AN$10-$AO$9)/($AO$10-$AO$9))</f>
        <v>0.38461538461538464</v>
      </c>
      <c r="AX9">
        <f>(($AP$10-$AO$9)/($AO$10-$AO$9))</f>
        <v>0.80769230769230771</v>
      </c>
      <c r="AY9">
        <f>(($AQ$10-$AO$9)/($AO$10-$AO$9))</f>
        <v>0.61538461538461542</v>
      </c>
      <c r="AZ9">
        <f>(($AN$10-$AP$9)/($AP$10-$AP$9))</f>
        <v>0.59259259259259256</v>
      </c>
      <c r="BA9">
        <f>(($AO$9-$AP$9)/($AP$10-$AP$9))</f>
        <v>0.22222222222222221</v>
      </c>
      <c r="BB9">
        <f>(($AQ$10-$AP$9)/($AP$10-$AP$9))</f>
        <v>0.81481481481481477</v>
      </c>
      <c r="BC9">
        <f>(($AN$10-$AQ$9)/($AQ$10-$AQ$9))</f>
        <v>0.75</v>
      </c>
      <c r="BD9">
        <f>(($AO$9-$AQ$9)/($AQ$10-$AQ$9))</f>
        <v>0.33333333333333331</v>
      </c>
      <c r="BE9">
        <f>(($AP$9-$AQ$9)/($AQ$10-$AQ$9))</f>
        <v>8.3333333333333329E-2</v>
      </c>
      <c r="BG9">
        <v>3</v>
      </c>
      <c r="BH9">
        <v>53</v>
      </c>
      <c r="BI9">
        <f>($BH$13-$BH$10)/200</f>
        <v>0.14000000000000001</v>
      </c>
      <c r="BQ9">
        <f>1-(($AO$9-$AN$9)/($AN$10-$AN$9))</f>
        <v>0.37037037037037035</v>
      </c>
      <c r="BR9">
        <f>(($AP$9-$AN$9)/($AN$10-$AN$9))</f>
        <v>0.40740740740740738</v>
      </c>
      <c r="BS9">
        <f>(($AQ$9-$AN$9)/($AN$10-$AN$9))</f>
        <v>0.33333333333333331</v>
      </c>
      <c r="BT9">
        <f>(($AN$10-$AO$9)/($AO$10-$AO$9))</f>
        <v>0.38461538461538464</v>
      </c>
      <c r="BU9">
        <f>1-(($AP$10-$AO$9)/($AO$10-$AO$9))</f>
        <v>0.19230769230769229</v>
      </c>
      <c r="BV9">
        <f>1-(($AQ$10-$AO$9)/($AO$10-$AO$9))</f>
        <v>0.38461538461538458</v>
      </c>
      <c r="BW9">
        <f>1-(($AN$10-$AP$9)/($AP$10-$AP$9))</f>
        <v>0.40740740740740744</v>
      </c>
      <c r="BX9">
        <f>(($AO$9-$AP$9)/($AP$10-$AP$9))</f>
        <v>0.22222222222222221</v>
      </c>
      <c r="BY9">
        <f>1-(($AQ$10-$AP$9)/($AP$10-$AP$9))</f>
        <v>0.18518518518518523</v>
      </c>
      <c r="BZ9">
        <f>1-(($AN$10-$AQ$9)/($AQ$10-$AQ$9))</f>
        <v>0.25</v>
      </c>
      <c r="CA9">
        <f>(($AO$9-$AQ$9)/($AQ$10-$AQ$9))</f>
        <v>0.33333333333333331</v>
      </c>
      <c r="CB9">
        <f>(($AP$9-$AQ$9)/($AQ$10-$AQ$9))</f>
        <v>8.3333333333333329E-2</v>
      </c>
    </row>
    <row r="10" spans="1:80" x14ac:dyDescent="0.25">
      <c r="A10">
        <v>9</v>
      </c>
      <c r="B10">
        <v>33.902788000000001</v>
      </c>
      <c r="C10" s="2">
        <v>1</v>
      </c>
      <c r="H10">
        <v>24.350744000000006</v>
      </c>
      <c r="I10" s="3">
        <v>4</v>
      </c>
      <c r="P10">
        <v>2</v>
      </c>
      <c r="Q10" t="str">
        <f t="shared" si="0"/>
        <v>14</v>
      </c>
      <c r="R10">
        <v>2</v>
      </c>
      <c r="X10" t="s">
        <v>279</v>
      </c>
      <c r="Y10" t="s">
        <v>259</v>
      </c>
      <c r="AF10">
        <v>0</v>
      </c>
      <c r="AN10">
        <v>224</v>
      </c>
      <c r="AO10">
        <v>240</v>
      </c>
      <c r="AP10">
        <v>235</v>
      </c>
      <c r="AQ10">
        <v>230</v>
      </c>
      <c r="AR10">
        <v>1163</v>
      </c>
      <c r="AT10">
        <f>(($AO$10-$AN$10)/($AN$11-$AN$10))</f>
        <v>0.5714285714285714</v>
      </c>
      <c r="AU10">
        <f>(($AP$10-$AN$10)/($AN$11-$AN$10))</f>
        <v>0.39285714285714285</v>
      </c>
      <c r="AV10">
        <f>(($AQ$10-$AN$10)/($AN$11-$AN$10))</f>
        <v>0.21428571428571427</v>
      </c>
      <c r="AW10">
        <f>(($AN$11-$AO$10)/($AO$11-$AO$10))</f>
        <v>0.42857142857142855</v>
      </c>
      <c r="AX10">
        <f>(($AP$11-$AO$10)/($AO$11-$AO$10))</f>
        <v>0.8928571428571429</v>
      </c>
      <c r="AY10">
        <f>(($AQ$11-$AO$10)/($AO$11-$AO$10))</f>
        <v>0.6428571428571429</v>
      </c>
      <c r="AZ10">
        <f>(($AN$11-$AP$10)/($AP$11-$AP$10))</f>
        <v>0.56666666666666665</v>
      </c>
      <c r="BA10">
        <f>(($AO$10-$AP$10)/($AP$11-$AP$10))</f>
        <v>0.16666666666666666</v>
      </c>
      <c r="BB10">
        <f>(($AQ$11-$AP$10)/($AP$11-$AP$10))</f>
        <v>0.76666666666666672</v>
      </c>
      <c r="BC10">
        <f>(($AN$11-$AQ$10)/($AQ$11-$AQ$10))</f>
        <v>0.7857142857142857</v>
      </c>
      <c r="BD10">
        <f>(($AO$10-$AQ$10)/($AQ$11-$AQ$10))</f>
        <v>0.35714285714285715</v>
      </c>
      <c r="BE10">
        <f>(($AP$10-$AQ$10)/($AQ$11-$AQ$10))</f>
        <v>0.17857142857142858</v>
      </c>
      <c r="BG10">
        <v>2</v>
      </c>
      <c r="BH10">
        <v>56</v>
      </c>
      <c r="BI10">
        <f>($BH$14-$BH$11)/200</f>
        <v>0.08</v>
      </c>
      <c r="BQ10">
        <f>1-(($AO$10-$AN$10)/($AN$11-$AN$10))</f>
        <v>0.4285714285714286</v>
      </c>
      <c r="BR10">
        <f>(($AP$10-$AN$10)/($AN$11-$AN$10))</f>
        <v>0.39285714285714285</v>
      </c>
      <c r="BS10">
        <f>(($AQ$10-$AN$10)/($AN$11-$AN$10))</f>
        <v>0.21428571428571427</v>
      </c>
      <c r="BT10">
        <f>(($AN$11-$AO$10)/($AO$11-$AO$10))</f>
        <v>0.42857142857142855</v>
      </c>
      <c r="BU10">
        <f>1-(($AP$11-$AO$10)/($AO$11-$AO$10))</f>
        <v>0.1071428571428571</v>
      </c>
      <c r="BV10">
        <f>1-(($AQ$11-$AO$10)/($AO$11-$AO$10))</f>
        <v>0.3571428571428571</v>
      </c>
      <c r="BW10">
        <f>1-(($AN$11-$AP$10)/($AP$11-$AP$10))</f>
        <v>0.43333333333333335</v>
      </c>
      <c r="BX10">
        <f>(($AO$10-$AP$10)/($AP$11-$AP$10))</f>
        <v>0.16666666666666666</v>
      </c>
      <c r="BY10">
        <f>1-(($AQ$11-$AP$10)/($AP$11-$AP$10))</f>
        <v>0.23333333333333328</v>
      </c>
      <c r="BZ10">
        <f>1-(($AN$11-$AQ$10)/($AQ$11-$AQ$10))</f>
        <v>0.2142857142857143</v>
      </c>
      <c r="CA10">
        <f>(($AO$10-$AQ$10)/($AQ$11-$AQ$10))</f>
        <v>0.35714285714285715</v>
      </c>
      <c r="CB10">
        <f>(($AP$10-$AQ$10)/($AQ$11-$AQ$10))</f>
        <v>0.17857142857142858</v>
      </c>
    </row>
    <row r="11" spans="1:80" x14ac:dyDescent="0.25">
      <c r="A11">
        <v>10</v>
      </c>
      <c r="B11">
        <v>33.909641000000008</v>
      </c>
      <c r="C11" s="2">
        <v>1</v>
      </c>
      <c r="H11">
        <v>24.360227000000009</v>
      </c>
      <c r="I11" s="3">
        <v>4</v>
      </c>
      <c r="P11">
        <v>2</v>
      </c>
      <c r="Q11" t="str">
        <f t="shared" si="0"/>
        <v>14</v>
      </c>
      <c r="R11">
        <v>1</v>
      </c>
      <c r="X11" t="s">
        <v>279</v>
      </c>
      <c r="Y11" t="s">
        <v>260</v>
      </c>
      <c r="AB11" t="s">
        <v>279</v>
      </c>
      <c r="AC11" t="str">
        <f>CONCATENATE($R11,$R12,$R13,$R14)</f>
        <v>1432</v>
      </c>
      <c r="AF11" t="s">
        <v>253</v>
      </c>
      <c r="AN11">
        <v>252</v>
      </c>
      <c r="AO11">
        <v>268</v>
      </c>
      <c r="AP11">
        <v>265</v>
      </c>
      <c r="AQ11">
        <v>258</v>
      </c>
      <c r="AR11">
        <v>1505</v>
      </c>
      <c r="AT11">
        <f>(($AO$11-$AN$11)/($AN$12-$AN$11))</f>
        <v>0.53333333333333333</v>
      </c>
      <c r="AU11">
        <f>(($AP$11-$AN$11)/($AN$12-$AN$11))</f>
        <v>0.43333333333333335</v>
      </c>
      <c r="AV11">
        <f>(($AQ$11-$AN$11)/($AN$12-$AN$11))</f>
        <v>0.2</v>
      </c>
      <c r="BC11">
        <f>(($AN$12-$AQ$11)/($AQ$12-$AQ$11))</f>
        <v>0.77419354838709675</v>
      </c>
      <c r="BD11">
        <f>(($AO$11-$AQ$11)/($AQ$12-$AQ$11))</f>
        <v>0.32258064516129031</v>
      </c>
      <c r="BE11">
        <f>(($AP$11-$AQ$11)/($AQ$12-$AQ$11))</f>
        <v>0.22580645161290322</v>
      </c>
      <c r="BG11">
        <v>1</v>
      </c>
      <c r="BH11">
        <v>70</v>
      </c>
      <c r="BI11">
        <f>($BH$15-$BH$12)/200</f>
        <v>0.13</v>
      </c>
      <c r="BQ11">
        <f>1-(($AO$11-$AN$11)/($AN$12-$AN$11))</f>
        <v>0.46666666666666667</v>
      </c>
      <c r="BR11">
        <f>(($AP$11-$AN$11)/($AN$12-$AN$11))</f>
        <v>0.43333333333333335</v>
      </c>
      <c r="BS11">
        <f>(($AQ$11-$AN$11)/($AN$12-$AN$11))</f>
        <v>0.2</v>
      </c>
      <c r="BZ11">
        <f>1-(($AN$12-$AQ$11)/($AQ$12-$AQ$11))</f>
        <v>0.22580645161290325</v>
      </c>
      <c r="CA11">
        <f>(($AO$11-$AQ$11)/($AQ$12-$AQ$11))</f>
        <v>0.32258064516129031</v>
      </c>
      <c r="CB11">
        <f>(($AP$11-$AQ$11)/($AQ$12-$AQ$11))</f>
        <v>0.22580645161290322</v>
      </c>
    </row>
    <row r="12" spans="1:80" x14ac:dyDescent="0.25">
      <c r="A12">
        <v>11</v>
      </c>
      <c r="B12">
        <v>33.895364000000001</v>
      </c>
      <c r="C12" s="2">
        <v>1</v>
      </c>
      <c r="H12">
        <v>24.395942000000005</v>
      </c>
      <c r="I12" s="3">
        <v>4</v>
      </c>
      <c r="P12">
        <v>2</v>
      </c>
      <c r="Q12" t="str">
        <f t="shared" si="0"/>
        <v>14</v>
      </c>
      <c r="R12">
        <v>4</v>
      </c>
      <c r="X12" t="s">
        <v>279</v>
      </c>
      <c r="Y12" t="s">
        <v>261</v>
      </c>
      <c r="AF12">
        <v>0</v>
      </c>
      <c r="AN12">
        <v>282</v>
      </c>
      <c r="AO12">
        <v>296</v>
      </c>
      <c r="AP12">
        <v>293</v>
      </c>
      <c r="AQ12">
        <v>289</v>
      </c>
      <c r="AR12">
        <v>1507</v>
      </c>
      <c r="BG12">
        <v>4</v>
      </c>
      <c r="BH12">
        <v>72</v>
      </c>
      <c r="BI12">
        <f>($BH$16-$BH$13)/200</f>
        <v>9.5000000000000001E-2</v>
      </c>
    </row>
    <row r="13" spans="1:80" x14ac:dyDescent="0.25">
      <c r="A13">
        <v>12</v>
      </c>
      <c r="B13">
        <v>33.871143000000004</v>
      </c>
      <c r="C13" s="2">
        <v>1</v>
      </c>
      <c r="H13">
        <v>24.406351000000001</v>
      </c>
      <c r="I13" s="3">
        <v>4</v>
      </c>
      <c r="P13">
        <v>2</v>
      </c>
      <c r="Q13" t="str">
        <f t="shared" si="0"/>
        <v>14</v>
      </c>
      <c r="R13">
        <v>3</v>
      </c>
      <c r="X13" t="s">
        <v>279</v>
      </c>
      <c r="Y13" t="s">
        <v>262</v>
      </c>
      <c r="AF13" t="s">
        <v>254</v>
      </c>
      <c r="AN13">
        <v>318</v>
      </c>
      <c r="AO13">
        <v>338</v>
      </c>
      <c r="AP13">
        <v>335</v>
      </c>
      <c r="AQ13">
        <v>316</v>
      </c>
      <c r="AR13">
        <v>1825</v>
      </c>
      <c r="BG13">
        <v>3</v>
      </c>
      <c r="BH13">
        <v>84</v>
      </c>
      <c r="BI13">
        <f>($BH$17-$BH$14)/200</f>
        <v>0.11</v>
      </c>
    </row>
    <row r="14" spans="1:80" x14ac:dyDescent="0.25">
      <c r="A14">
        <v>13</v>
      </c>
      <c r="B14">
        <v>33.875833</v>
      </c>
      <c r="C14" s="2">
        <v>1</v>
      </c>
      <c r="H14">
        <v>24.416917000000005</v>
      </c>
      <c r="I14" s="3">
        <v>4</v>
      </c>
      <c r="P14">
        <v>2</v>
      </c>
      <c r="Q14" t="str">
        <f t="shared" si="0"/>
        <v>14</v>
      </c>
      <c r="R14">
        <v>2</v>
      </c>
      <c r="X14" t="s">
        <v>279</v>
      </c>
      <c r="Y14" t="s">
        <v>259</v>
      </c>
      <c r="AF14">
        <v>0</v>
      </c>
      <c r="AN14">
        <v>353</v>
      </c>
      <c r="AO14">
        <v>369</v>
      </c>
      <c r="AP14">
        <v>368</v>
      </c>
      <c r="AQ14">
        <v>354</v>
      </c>
      <c r="AT14">
        <f>(($AO$13-$AN$13)/($AN$14-$AN$13))</f>
        <v>0.5714285714285714</v>
      </c>
      <c r="AU14">
        <f>(($AP$13-$AN$13)/($AN$14-$AN$13))</f>
        <v>0.48571428571428571</v>
      </c>
      <c r="AV14">
        <f>(($AQ$14-$AN$14)/($AN$15-$AN$14))</f>
        <v>3.3333333333333333E-2</v>
      </c>
      <c r="AW14">
        <f>(($AN$13-$AO$12)/($AO$13-$AO$12))</f>
        <v>0.52380952380952384</v>
      </c>
      <c r="AX14">
        <f>(($AP$13-$AO$12)/($AO$13-$AO$12))</f>
        <v>0.9285714285714286</v>
      </c>
      <c r="AY14">
        <f>(($AQ$13-$AO$12)/($AO$13-$AO$12))</f>
        <v>0.47619047619047616</v>
      </c>
      <c r="AZ14">
        <f>(($AN$13-$AP$12)/($AP$13-$AP$12))</f>
        <v>0.59523809523809523</v>
      </c>
      <c r="BA14">
        <f>(($AO$12-$AP$12)/($AP$13-$AP$12))</f>
        <v>7.1428571428571425E-2</v>
      </c>
      <c r="BB14">
        <f>(($AQ$13-$AP$12)/($AP$13-$AP$12))</f>
        <v>0.54761904761904767</v>
      </c>
      <c r="BC14">
        <f>(($AN$13-$AQ$13)/($AQ$14-$AQ$13))</f>
        <v>5.2631578947368418E-2</v>
      </c>
      <c r="BD14">
        <f>(($AO$13-$AQ$13)/($AQ$14-$AQ$13))</f>
        <v>0.57894736842105265</v>
      </c>
      <c r="BE14">
        <f>(($AP$13-$AQ$13)/($AQ$14-$AQ$13))</f>
        <v>0.5</v>
      </c>
      <c r="BG14">
        <v>2</v>
      </c>
      <c r="BH14">
        <v>86</v>
      </c>
      <c r="BI14">
        <f>($BH$18-$BH$15)/200</f>
        <v>0.08</v>
      </c>
      <c r="BQ14">
        <f>1-(($AO$13-$AN$13)/($AN$14-$AN$13))</f>
        <v>0.4285714285714286</v>
      </c>
      <c r="BR14">
        <f>(($AP$13-$AN$13)/($AN$14-$AN$13))</f>
        <v>0.48571428571428571</v>
      </c>
      <c r="BS14">
        <f>(($AQ$14-$AN$14)/($AN$15-$AN$14))</f>
        <v>3.3333333333333333E-2</v>
      </c>
      <c r="BT14">
        <f>1-(($AN$13-$AO$12)/($AO$13-$AO$12))</f>
        <v>0.47619047619047616</v>
      </c>
      <c r="BU14">
        <f>1-(($AP$13-$AO$12)/($AO$13-$AO$12))</f>
        <v>7.1428571428571397E-2</v>
      </c>
      <c r="BV14">
        <f>(($AQ$13-$AO$12)/($AO$13-$AO$12))</f>
        <v>0.47619047619047616</v>
      </c>
      <c r="BW14">
        <f>1-(($AN$13-$AP$12)/($AP$13-$AP$12))</f>
        <v>0.40476190476190477</v>
      </c>
      <c r="BX14">
        <f>(($AO$12-$AP$12)/($AP$13-$AP$12))</f>
        <v>7.1428571428571425E-2</v>
      </c>
      <c r="BY14">
        <f>1-(($AQ$13-$AP$12)/($AP$13-$AP$12))</f>
        <v>0.45238095238095233</v>
      </c>
      <c r="BZ14">
        <f>(($AN$13-$AQ$13)/($AQ$14-$AQ$13))</f>
        <v>5.2631578947368418E-2</v>
      </c>
      <c r="CA14">
        <f>1-(($AO$13-$AQ$13)/($AQ$14-$AQ$13))</f>
        <v>0.42105263157894735</v>
      </c>
      <c r="CB14">
        <f>(($AP$13-$AQ$13)/($AQ$14-$AQ$13))</f>
        <v>0.5</v>
      </c>
    </row>
    <row r="15" spans="1:80" x14ac:dyDescent="0.25">
      <c r="A15">
        <v>14</v>
      </c>
      <c r="B15">
        <v>33.849807000000006</v>
      </c>
      <c r="C15" s="2">
        <v>1</v>
      </c>
      <c r="H15">
        <v>24.372030000000009</v>
      </c>
      <c r="I15" s="3">
        <v>4</v>
      </c>
      <c r="P15">
        <v>2</v>
      </c>
      <c r="Q15" t="str">
        <f t="shared" si="0"/>
        <v>14</v>
      </c>
      <c r="R15">
        <v>1</v>
      </c>
      <c r="X15" t="s">
        <v>279</v>
      </c>
      <c r="Y15" t="s">
        <v>260</v>
      </c>
      <c r="AB15" t="s">
        <v>279</v>
      </c>
      <c r="AC15" t="str">
        <f>CONCATENATE($R15,$R16,$R17,$R18)</f>
        <v>1432</v>
      </c>
      <c r="AF15" t="s">
        <v>255</v>
      </c>
      <c r="AN15">
        <v>383</v>
      </c>
      <c r="AO15">
        <v>400</v>
      </c>
      <c r="AP15">
        <v>399</v>
      </c>
      <c r="AQ15">
        <v>385</v>
      </c>
      <c r="AT15">
        <f>(($AO$14-$AN$14)/($AN$15-$AN$14))</f>
        <v>0.53333333333333333</v>
      </c>
      <c r="AU15">
        <f>(($AP$14-$AN$14)/($AN$15-$AN$14))</f>
        <v>0.5</v>
      </c>
      <c r="AV15">
        <f>(($AQ$15-$AN$15)/($AN$16-$AN$15))</f>
        <v>7.1428571428571425E-2</v>
      </c>
      <c r="AW15">
        <f>(($AN$14-$AO$13)/($AO$14-$AO$13))</f>
        <v>0.4838709677419355</v>
      </c>
      <c r="AX15">
        <f>(($AP$14-$AO$13)/($AO$14-$AO$13))</f>
        <v>0.967741935483871</v>
      </c>
      <c r="AY15">
        <f>(($AQ$14-$AO$13)/($AO$14-$AO$13))</f>
        <v>0.5161290322580645</v>
      </c>
      <c r="AZ15">
        <f>(($AN$14-$AP$13)/($AP$14-$AP$13))</f>
        <v>0.54545454545454541</v>
      </c>
      <c r="BA15">
        <f>(($AO$13-$AP$13)/($AP$14-$AP$13))</f>
        <v>9.0909090909090912E-2</v>
      </c>
      <c r="BB15">
        <f>(($AQ$14-$AP$13)/($AP$14-$AP$13))</f>
        <v>0.5757575757575758</v>
      </c>
      <c r="BC15">
        <f>(($AN$14-$AQ$13)/($AQ$14-$AQ$13))</f>
        <v>0.97368421052631582</v>
      </c>
      <c r="BD15">
        <f>(($AO$14-$AQ$14)/($AQ$15-$AQ$14))</f>
        <v>0.4838709677419355</v>
      </c>
      <c r="BE15">
        <f>(($AP$14-$AQ$14)/($AQ$15-$AQ$14))</f>
        <v>0.45161290322580644</v>
      </c>
      <c r="BG15">
        <v>1</v>
      </c>
      <c r="BH15">
        <v>98</v>
      </c>
      <c r="BI15">
        <f>($BH$19-$BH$16)/200</f>
        <v>0.1</v>
      </c>
      <c r="BQ15">
        <f>1-(($AO$14-$AN$14)/($AN$15-$AN$14))</f>
        <v>0.46666666666666667</v>
      </c>
      <c r="BR15">
        <f>(($AP$14-$AN$14)/($AN$15-$AN$14))</f>
        <v>0.5</v>
      </c>
      <c r="BS15">
        <f>(($AQ$15-$AN$15)/($AN$16-$AN$15))</f>
        <v>7.1428571428571425E-2</v>
      </c>
      <c r="BT15">
        <f>(($AN$14-$AO$13)/($AO$14-$AO$13))</f>
        <v>0.4838709677419355</v>
      </c>
      <c r="BU15">
        <f>1-(($AP$14-$AO$13)/($AO$14-$AO$13))</f>
        <v>3.2258064516129004E-2</v>
      </c>
      <c r="BV15">
        <f>1-(($AQ$14-$AO$13)/($AO$14-$AO$13))</f>
        <v>0.4838709677419355</v>
      </c>
      <c r="BW15">
        <f>1-(($AN$14-$AP$13)/($AP$14-$AP$13))</f>
        <v>0.45454545454545459</v>
      </c>
      <c r="BX15">
        <f>(($AO$13-$AP$13)/($AP$14-$AP$13))</f>
        <v>9.0909090909090912E-2</v>
      </c>
      <c r="BY15">
        <f>1-(($AQ$14-$AP$13)/($AP$14-$AP$13))</f>
        <v>0.4242424242424242</v>
      </c>
      <c r="BZ15">
        <f>1-(($AN$14-$AQ$13)/($AQ$14-$AQ$13))</f>
        <v>2.6315789473684181E-2</v>
      </c>
      <c r="CA15">
        <f>(($AO$14-$AQ$14)/($AQ$15-$AQ$14))</f>
        <v>0.4838709677419355</v>
      </c>
      <c r="CB15">
        <f>(($AP$14-$AQ$14)/($AQ$15-$AQ$14))</f>
        <v>0.45161290322580644</v>
      </c>
    </row>
    <row r="16" spans="1:80" x14ac:dyDescent="0.25">
      <c r="A16">
        <v>15</v>
      </c>
      <c r="B16">
        <v>33.878513000000005</v>
      </c>
      <c r="C16" s="2">
        <v>1</v>
      </c>
      <c r="H16">
        <v>24.387695000000008</v>
      </c>
      <c r="I16" s="3">
        <v>4</v>
      </c>
      <c r="P16">
        <v>2</v>
      </c>
      <c r="Q16" t="str">
        <f t="shared" si="0"/>
        <v>14</v>
      </c>
      <c r="R16">
        <v>4</v>
      </c>
      <c r="X16" t="s">
        <v>279</v>
      </c>
      <c r="Y16" t="s">
        <v>261</v>
      </c>
      <c r="AF16">
        <v>0</v>
      </c>
      <c r="AN16">
        <v>411</v>
      </c>
      <c r="AO16">
        <v>427</v>
      </c>
      <c r="AP16">
        <v>425</v>
      </c>
      <c r="AQ16">
        <v>417</v>
      </c>
      <c r="AT16">
        <f>(($AO$15-$AN$15)/($AN$16-$AN$15))</f>
        <v>0.6071428571428571</v>
      </c>
      <c r="AU16">
        <f>(($AP$15-$AN$15)/($AN$16-$AN$15))</f>
        <v>0.5714285714285714</v>
      </c>
      <c r="AV16">
        <f>(($AQ$16-$AN$16)/($AN$17-$AN$16))</f>
        <v>0.21428571428571427</v>
      </c>
      <c r="AW16">
        <f>(($AN$15-$AO$14)/($AO$15-$AO$14))</f>
        <v>0.45161290322580644</v>
      </c>
      <c r="AX16">
        <f>(($AP$15-$AO$14)/($AO$15-$AO$14))</f>
        <v>0.967741935483871</v>
      </c>
      <c r="AY16">
        <f>(($AQ$15-$AO$14)/($AO$15-$AO$14))</f>
        <v>0.5161290322580645</v>
      </c>
      <c r="AZ16">
        <f>(($AN$15-$AP$14)/($AP$15-$AP$14))</f>
        <v>0.4838709677419355</v>
      </c>
      <c r="BA16">
        <f>(($AO$14-$AP$14)/($AP$15-$AP$14))</f>
        <v>3.2258064516129031E-2</v>
      </c>
      <c r="BB16">
        <f>(($AQ$15-$AP$14)/($AP$15-$AP$14))</f>
        <v>0.54838709677419351</v>
      </c>
      <c r="BC16">
        <f>(($AN$15-$AQ$14)/($AQ$15-$AQ$14))</f>
        <v>0.93548387096774188</v>
      </c>
      <c r="BD16">
        <f>(($AO$15-$AQ$15)/($AQ$16-$AQ$15))</f>
        <v>0.46875</v>
      </c>
      <c r="BE16">
        <f>(($AP$15-$AQ$15)/($AQ$16-$AQ$15))</f>
        <v>0.4375</v>
      </c>
      <c r="BG16">
        <v>4</v>
      </c>
      <c r="BH16">
        <v>103</v>
      </c>
      <c r="BI16">
        <f>($BH$20-$BH$17)/200</f>
        <v>0.115</v>
      </c>
      <c r="BQ16">
        <f>1-(($AO$15-$AN$15)/($AN$16-$AN$15))</f>
        <v>0.3928571428571429</v>
      </c>
      <c r="BR16">
        <f>1-(($AP$15-$AN$15)/($AN$16-$AN$15))</f>
        <v>0.4285714285714286</v>
      </c>
      <c r="BS16">
        <f>(($AQ$16-$AN$16)/($AN$17-$AN$16))</f>
        <v>0.21428571428571427</v>
      </c>
      <c r="BT16">
        <f>(($AN$15-$AO$14)/($AO$15-$AO$14))</f>
        <v>0.45161290322580644</v>
      </c>
      <c r="BU16">
        <f>1-(($AP$15-$AO$14)/($AO$15-$AO$14))</f>
        <v>3.2258064516129004E-2</v>
      </c>
      <c r="BV16">
        <f>1-(($AQ$15-$AO$14)/($AO$15-$AO$14))</f>
        <v>0.4838709677419355</v>
      </c>
      <c r="BW16">
        <f>(($AN$15-$AP$14)/($AP$15-$AP$14))</f>
        <v>0.4838709677419355</v>
      </c>
      <c r="BX16">
        <f>(($AO$14-$AP$14)/($AP$15-$AP$14))</f>
        <v>3.2258064516129031E-2</v>
      </c>
      <c r="BY16">
        <f>1-(($AQ$15-$AP$14)/($AP$15-$AP$14))</f>
        <v>0.45161290322580649</v>
      </c>
      <c r="BZ16">
        <f>1-(($AN$15-$AQ$14)/($AQ$15-$AQ$14))</f>
        <v>6.4516129032258118E-2</v>
      </c>
      <c r="CA16">
        <f>(($AO$15-$AQ$15)/($AQ$16-$AQ$15))</f>
        <v>0.46875</v>
      </c>
      <c r="CB16">
        <f>(($AP$15-$AQ$15)/($AQ$16-$AQ$15))</f>
        <v>0.4375</v>
      </c>
    </row>
    <row r="17" spans="1:80" x14ac:dyDescent="0.25">
      <c r="A17">
        <v>16</v>
      </c>
      <c r="B17">
        <v>33.876504000000004</v>
      </c>
      <c r="C17" s="2">
        <v>1</v>
      </c>
      <c r="H17">
        <v>24.340179000000006</v>
      </c>
      <c r="I17" s="3">
        <v>4</v>
      </c>
      <c r="P17">
        <v>2</v>
      </c>
      <c r="Q17" t="str">
        <f t="shared" si="0"/>
        <v>14</v>
      </c>
      <c r="R17">
        <v>3</v>
      </c>
      <c r="X17" t="s">
        <v>279</v>
      </c>
      <c r="Y17" t="s">
        <v>262</v>
      </c>
      <c r="AF17" t="s">
        <v>256</v>
      </c>
      <c r="AN17">
        <v>439</v>
      </c>
      <c r="AO17">
        <v>458</v>
      </c>
      <c r="AP17">
        <v>452</v>
      </c>
      <c r="AQ17">
        <v>445</v>
      </c>
      <c r="AT17">
        <f>(($AO$16-$AN$16)/($AN$17-$AN$16))</f>
        <v>0.5714285714285714</v>
      </c>
      <c r="AU17">
        <f>(($AP$16-$AN$16)/($AN$17-$AN$16))</f>
        <v>0.5</v>
      </c>
      <c r="AV17">
        <f>(($AQ$17-$AN$17)/($AN$18-$AN$17))</f>
        <v>0.21428571428571427</v>
      </c>
      <c r="AW17">
        <f>(($AN$16-$AO$15)/($AO$16-$AO$15))</f>
        <v>0.40740740740740738</v>
      </c>
      <c r="AX17">
        <f>(($AP$16-$AO$15)/($AO$16-$AO$15))</f>
        <v>0.92592592592592593</v>
      </c>
      <c r="AY17">
        <f>(($AQ$16-$AO$15)/($AO$16-$AO$15))</f>
        <v>0.62962962962962965</v>
      </c>
      <c r="AZ17">
        <f>(($AN$16-$AP$15)/($AP$16-$AP$15))</f>
        <v>0.46153846153846156</v>
      </c>
      <c r="BA17">
        <f>(($AO$15-$AP$15)/($AP$16-$AP$15))</f>
        <v>3.8461538461538464E-2</v>
      </c>
      <c r="BB17">
        <f>(($AQ$16-$AP$15)/($AP$16-$AP$15))</f>
        <v>0.69230769230769229</v>
      </c>
      <c r="BC17">
        <f>(($AN$16-$AQ$15)/($AQ$16-$AQ$15))</f>
        <v>0.8125</v>
      </c>
      <c r="BD17">
        <f>(($AO$16-$AQ$16)/($AQ$17-$AQ$16))</f>
        <v>0.35714285714285715</v>
      </c>
      <c r="BE17">
        <f>(($AP$16-$AQ$16)/($AQ$17-$AQ$16))</f>
        <v>0.2857142857142857</v>
      </c>
      <c r="BG17">
        <v>3</v>
      </c>
      <c r="BH17">
        <v>108</v>
      </c>
      <c r="BI17">
        <f>($BH$21-$BH$18)/200</f>
        <v>9.5000000000000001E-2</v>
      </c>
      <c r="BQ17">
        <f>1-(($AO$16-$AN$16)/($AN$17-$AN$16))</f>
        <v>0.4285714285714286</v>
      </c>
      <c r="BR17">
        <f>(($AP$16-$AN$16)/($AN$17-$AN$16))</f>
        <v>0.5</v>
      </c>
      <c r="BS17">
        <f>(($AQ$17-$AN$17)/($AN$18-$AN$17))</f>
        <v>0.21428571428571427</v>
      </c>
      <c r="BT17">
        <f>(($AN$16-$AO$15)/($AO$16-$AO$15))</f>
        <v>0.40740740740740738</v>
      </c>
      <c r="BU17">
        <f>1-(($AP$16-$AO$15)/($AO$16-$AO$15))</f>
        <v>7.407407407407407E-2</v>
      </c>
      <c r="BV17">
        <f>1-(($AQ$16-$AO$15)/($AO$16-$AO$15))</f>
        <v>0.37037037037037035</v>
      </c>
      <c r="BW17">
        <f>(($AN$16-$AP$15)/($AP$16-$AP$15))</f>
        <v>0.46153846153846156</v>
      </c>
      <c r="BX17">
        <f>(($AO$15-$AP$15)/($AP$16-$AP$15))</f>
        <v>3.8461538461538464E-2</v>
      </c>
      <c r="BY17">
        <f>1-(($AQ$16-$AP$15)/($AP$16-$AP$15))</f>
        <v>0.30769230769230771</v>
      </c>
      <c r="BZ17">
        <f>1-(($AN$16-$AQ$15)/($AQ$16-$AQ$15))</f>
        <v>0.1875</v>
      </c>
      <c r="CA17">
        <f>(($AO$16-$AQ$16)/($AQ$17-$AQ$16))</f>
        <v>0.35714285714285715</v>
      </c>
      <c r="CB17">
        <f>(($AP$16-$AQ$16)/($AQ$17-$AQ$16))</f>
        <v>0.2857142857142857</v>
      </c>
    </row>
    <row r="18" spans="1:80" x14ac:dyDescent="0.25">
      <c r="A18">
        <v>17</v>
      </c>
      <c r="B18">
        <v>33.934843000000001</v>
      </c>
      <c r="C18" s="2">
        <v>1</v>
      </c>
      <c r="H18">
        <v>24.387695000000008</v>
      </c>
      <c r="I18" s="3">
        <v>4</v>
      </c>
      <c r="P18">
        <v>2</v>
      </c>
      <c r="Q18" t="str">
        <f t="shared" si="0"/>
        <v>14</v>
      </c>
      <c r="R18">
        <v>2</v>
      </c>
      <c r="X18" t="s">
        <v>279</v>
      </c>
      <c r="Y18" t="s">
        <v>259</v>
      </c>
      <c r="AF18">
        <v>0</v>
      </c>
      <c r="AN18">
        <v>467</v>
      </c>
      <c r="AO18">
        <v>486</v>
      </c>
      <c r="AP18">
        <v>479</v>
      </c>
      <c r="AQ18">
        <v>475</v>
      </c>
      <c r="AT18">
        <f>(($AO$17-$AN$17)/($AN$18-$AN$17))</f>
        <v>0.6785714285714286</v>
      </c>
      <c r="AU18">
        <f>(($AP$17-$AN$17)/($AN$18-$AN$17))</f>
        <v>0.4642857142857143</v>
      </c>
      <c r="AV18">
        <f>(($AQ$18-$AN$18)/($AN$19-$AN$18))</f>
        <v>0.27586206896551724</v>
      </c>
      <c r="AW18">
        <f>(($AN$17-$AO$16)/($AO$17-$AO$16))</f>
        <v>0.38709677419354838</v>
      </c>
      <c r="AX18">
        <f>(($AP$17-$AO$16)/($AO$17-$AO$16))</f>
        <v>0.80645161290322576</v>
      </c>
      <c r="AY18">
        <f>(($AQ$17-$AO$16)/($AO$17-$AO$16))</f>
        <v>0.58064516129032262</v>
      </c>
      <c r="AZ18">
        <f>(($AN$17-$AP$16)/($AP$17-$AP$16))</f>
        <v>0.51851851851851849</v>
      </c>
      <c r="BA18">
        <f>(($AO$16-$AP$16)/($AP$17-$AP$16))</f>
        <v>7.407407407407407E-2</v>
      </c>
      <c r="BB18">
        <f>(($AQ$17-$AP$16)/($AP$17-$AP$16))</f>
        <v>0.7407407407407407</v>
      </c>
      <c r="BC18">
        <f>(($AN$17-$AQ$16)/($AQ$17-$AQ$16))</f>
        <v>0.7857142857142857</v>
      </c>
      <c r="BD18">
        <f>(($AO$17-$AQ$17)/($AQ$18-$AQ$17))</f>
        <v>0.43333333333333335</v>
      </c>
      <c r="BE18">
        <f>(($AP$17-$AQ$17)/($AQ$18-$AQ$17))</f>
        <v>0.23333333333333334</v>
      </c>
      <c r="BG18">
        <v>2</v>
      </c>
      <c r="BH18">
        <v>114</v>
      </c>
      <c r="BI18">
        <f>($BH$22-$BH$19)/200</f>
        <v>0.08</v>
      </c>
      <c r="BQ18">
        <f>1-(($AO$17-$AN$17)/($AN$18-$AN$17))</f>
        <v>0.3214285714285714</v>
      </c>
      <c r="BR18">
        <f>(($AP$17-$AN$17)/($AN$18-$AN$17))</f>
        <v>0.4642857142857143</v>
      </c>
      <c r="BS18">
        <f>(($AQ$18-$AN$18)/($AN$19-$AN$18))</f>
        <v>0.27586206896551724</v>
      </c>
      <c r="BT18">
        <f>(($AN$17-$AO$16)/($AO$17-$AO$16))</f>
        <v>0.38709677419354838</v>
      </c>
      <c r="BU18">
        <f>1-(($AP$17-$AO$16)/($AO$17-$AO$16))</f>
        <v>0.19354838709677424</v>
      </c>
      <c r="BV18">
        <f>1-(($AQ$17-$AO$16)/($AO$17-$AO$16))</f>
        <v>0.41935483870967738</v>
      </c>
      <c r="BW18">
        <f>1-(($AN$17-$AP$16)/($AP$17-$AP$16))</f>
        <v>0.48148148148148151</v>
      </c>
      <c r="BX18">
        <f>(($AO$16-$AP$16)/($AP$17-$AP$16))</f>
        <v>7.407407407407407E-2</v>
      </c>
      <c r="BY18">
        <f>1-(($AQ$17-$AP$16)/($AP$17-$AP$16))</f>
        <v>0.2592592592592593</v>
      </c>
      <c r="BZ18">
        <f>1-(($AN$17-$AQ$16)/($AQ$17-$AQ$16))</f>
        <v>0.2142857142857143</v>
      </c>
      <c r="CA18">
        <f>(($AO$17-$AQ$17)/($AQ$18-$AQ$17))</f>
        <v>0.43333333333333335</v>
      </c>
      <c r="CB18">
        <f>(($AP$17-$AQ$17)/($AQ$18-$AQ$17))</f>
        <v>0.23333333333333334</v>
      </c>
    </row>
    <row r="19" spans="1:80" x14ac:dyDescent="0.25">
      <c r="A19">
        <v>18</v>
      </c>
      <c r="B19">
        <v>33.844243000000006</v>
      </c>
      <c r="C19" s="2">
        <v>1</v>
      </c>
      <c r="H19">
        <v>24.313638000000005</v>
      </c>
      <c r="I19" s="3">
        <v>4</v>
      </c>
      <c r="P19">
        <v>2</v>
      </c>
      <c r="Q19" t="str">
        <f t="shared" si="0"/>
        <v>14</v>
      </c>
      <c r="R19">
        <v>1</v>
      </c>
      <c r="X19" t="s">
        <v>279</v>
      </c>
      <c r="Y19" t="s">
        <v>260</v>
      </c>
      <c r="AB19" t="s">
        <v>279</v>
      </c>
      <c r="AC19" t="str">
        <f>CONCATENATE($R19,$R20,$R21,$R22)</f>
        <v>1432</v>
      </c>
      <c r="AF19" t="s">
        <v>257</v>
      </c>
      <c r="AG19" t="s">
        <v>258</v>
      </c>
      <c r="AN19">
        <v>496</v>
      </c>
      <c r="AO19">
        <v>514</v>
      </c>
      <c r="AP19">
        <v>506</v>
      </c>
      <c r="AQ19">
        <v>502</v>
      </c>
      <c r="AT19">
        <f>(($AO$18-$AN$18)/($AN$19-$AN$18))</f>
        <v>0.65517241379310343</v>
      </c>
      <c r="AU19">
        <f>(($AP$18-$AN$18)/($AN$19-$AN$18))</f>
        <v>0.41379310344827586</v>
      </c>
      <c r="AV19">
        <f>(($AQ$19-$AN$19)/($AN$20-$AN$19))</f>
        <v>0.21428571428571427</v>
      </c>
      <c r="AW19">
        <f>(($AN$18-$AO$17)/($AO$18-$AO$17))</f>
        <v>0.32142857142857145</v>
      </c>
      <c r="AX19">
        <f>(($AP$18-$AO$17)/($AO$18-$AO$17))</f>
        <v>0.75</v>
      </c>
      <c r="AY19">
        <f>(($AQ$18-$AO$17)/($AO$18-$AO$17))</f>
        <v>0.6071428571428571</v>
      </c>
      <c r="AZ19">
        <f>(($AN$18-$AP$17)/($AP$18-$AP$17))</f>
        <v>0.55555555555555558</v>
      </c>
      <c r="BA19">
        <f>(($AO$17-$AP$17)/($AP$18-$AP$17))</f>
        <v>0.22222222222222221</v>
      </c>
      <c r="BB19">
        <f>(($AQ$18-$AP$17)/($AP$18-$AP$17))</f>
        <v>0.85185185185185186</v>
      </c>
      <c r="BC19">
        <f>(($AN$18-$AQ$17)/($AQ$18-$AQ$17))</f>
        <v>0.73333333333333328</v>
      </c>
      <c r="BD19">
        <f>(($AO$18-$AQ$18)/($AQ$19-$AQ$18))</f>
        <v>0.40740740740740738</v>
      </c>
      <c r="BE19">
        <f>(($AP$18-$AQ$18)/($AQ$19-$AQ$18))</f>
        <v>0.14814814814814814</v>
      </c>
      <c r="BG19">
        <v>1</v>
      </c>
      <c r="BH19">
        <v>123</v>
      </c>
      <c r="BI19">
        <f>($BH$23-$BH$20)/200</f>
        <v>0.08</v>
      </c>
      <c r="BQ19">
        <f>1-(($AO$18-$AN$18)/($AN$19-$AN$18))</f>
        <v>0.34482758620689657</v>
      </c>
      <c r="BR19">
        <f>(($AP$18-$AN$18)/($AN$19-$AN$18))</f>
        <v>0.41379310344827586</v>
      </c>
      <c r="BS19">
        <f>(($AQ$19-$AN$19)/($AN$20-$AN$19))</f>
        <v>0.21428571428571427</v>
      </c>
      <c r="BT19">
        <f>(($AN$18-$AO$17)/($AO$18-$AO$17))</f>
        <v>0.32142857142857145</v>
      </c>
      <c r="BU19">
        <f>1-(($AP$18-$AO$17)/($AO$18-$AO$17))</f>
        <v>0.25</v>
      </c>
      <c r="BV19">
        <f>1-(($AQ$18-$AO$17)/($AO$18-$AO$17))</f>
        <v>0.3928571428571429</v>
      </c>
      <c r="BW19">
        <f>1-(($AN$18-$AP$17)/($AP$18-$AP$17))</f>
        <v>0.44444444444444442</v>
      </c>
      <c r="BX19">
        <f>(($AO$17-$AP$17)/($AP$18-$AP$17))</f>
        <v>0.22222222222222221</v>
      </c>
      <c r="BY19">
        <f>1-(($AQ$18-$AP$17)/($AP$18-$AP$17))</f>
        <v>0.14814814814814814</v>
      </c>
      <c r="BZ19">
        <f>1-(($AN$18-$AQ$17)/($AQ$18-$AQ$17))</f>
        <v>0.26666666666666672</v>
      </c>
      <c r="CA19">
        <f>(($AO$18-$AQ$18)/($AQ$19-$AQ$18))</f>
        <v>0.40740740740740738</v>
      </c>
      <c r="CB19">
        <f>(($AP$18-$AQ$18)/($AQ$19-$AQ$18))</f>
        <v>0.14814814814814814</v>
      </c>
    </row>
    <row r="20" spans="1:80" x14ac:dyDescent="0.25">
      <c r="A20">
        <v>19</v>
      </c>
      <c r="B20">
        <v>33.844243000000006</v>
      </c>
      <c r="C20" s="2">
        <v>1</v>
      </c>
      <c r="H20">
        <v>24.359401000000005</v>
      </c>
      <c r="I20" s="3">
        <v>4</v>
      </c>
      <c r="P20">
        <v>2</v>
      </c>
      <c r="Q20" t="str">
        <f t="shared" si="0"/>
        <v>14</v>
      </c>
      <c r="R20">
        <v>4</v>
      </c>
      <c r="X20" t="s">
        <v>279</v>
      </c>
      <c r="Y20" t="s">
        <v>261</v>
      </c>
      <c r="AF20">
        <v>0</v>
      </c>
      <c r="AG20">
        <v>0</v>
      </c>
      <c r="AN20">
        <v>524</v>
      </c>
      <c r="AO20">
        <v>540</v>
      </c>
      <c r="AP20">
        <v>535</v>
      </c>
      <c r="AQ20">
        <v>530</v>
      </c>
      <c r="AT20">
        <f>(($AO$19-$AN$19)/($AN$20-$AN$19))</f>
        <v>0.6428571428571429</v>
      </c>
      <c r="AU20">
        <f>(($AP$19-$AN$19)/($AN$20-$AN$19))</f>
        <v>0.35714285714285715</v>
      </c>
      <c r="AV20">
        <f>(($AQ$20-$AN$20)/($AN$21-$AN$20))</f>
        <v>0.23076923076923078</v>
      </c>
      <c r="AW20">
        <f>(($AN$19-$AO$18)/($AO$19-$AO$18))</f>
        <v>0.35714285714285715</v>
      </c>
      <c r="AX20">
        <f>(($AP$19-$AO$18)/($AO$19-$AO$18))</f>
        <v>0.7142857142857143</v>
      </c>
      <c r="AY20">
        <f>(($AQ$19-$AO$18)/($AO$19-$AO$18))</f>
        <v>0.5714285714285714</v>
      </c>
      <c r="AZ20">
        <f>(($AN$19-$AP$18)/($AP$19-$AP$18))</f>
        <v>0.62962962962962965</v>
      </c>
      <c r="BA20">
        <f>(($AO$18-$AP$18)/($AP$19-$AP$18))</f>
        <v>0.25925925925925924</v>
      </c>
      <c r="BB20">
        <f>(($AQ$19-$AP$18)/($AP$19-$AP$18))</f>
        <v>0.85185185185185186</v>
      </c>
      <c r="BC20">
        <f>(($AN$19-$AQ$18)/($AQ$19-$AQ$18))</f>
        <v>0.77777777777777779</v>
      </c>
      <c r="BD20">
        <f>(($AO$19-$AQ$19)/($AQ$20-$AQ$19))</f>
        <v>0.42857142857142855</v>
      </c>
      <c r="BE20">
        <f>(($AP$19-$AQ$19)/($AQ$20-$AQ$19))</f>
        <v>0.14285714285714285</v>
      </c>
      <c r="BG20">
        <v>4</v>
      </c>
      <c r="BH20">
        <v>131</v>
      </c>
      <c r="BI20">
        <f>($BH$24-$BH$21)/200</f>
        <v>0.105</v>
      </c>
      <c r="BQ20">
        <f>1-(($AO$19-$AN$19)/($AN$20-$AN$19))</f>
        <v>0.3571428571428571</v>
      </c>
      <c r="BR20">
        <f>(($AP$19-$AN$19)/($AN$20-$AN$19))</f>
        <v>0.35714285714285715</v>
      </c>
      <c r="BS20">
        <f>(($AQ$20-$AN$20)/($AN$21-$AN$20))</f>
        <v>0.23076923076923078</v>
      </c>
      <c r="BT20">
        <f>(($AN$19-$AO$18)/($AO$19-$AO$18))</f>
        <v>0.35714285714285715</v>
      </c>
      <c r="BU20">
        <f>1-(($AP$19-$AO$18)/($AO$19-$AO$18))</f>
        <v>0.2857142857142857</v>
      </c>
      <c r="BV20">
        <f>1-(($AQ$19-$AO$18)/($AO$19-$AO$18))</f>
        <v>0.4285714285714286</v>
      </c>
      <c r="BW20">
        <f>1-(($AN$19-$AP$18)/($AP$19-$AP$18))</f>
        <v>0.37037037037037035</v>
      </c>
      <c r="BX20">
        <f>(($AO$18-$AP$18)/($AP$19-$AP$18))</f>
        <v>0.25925925925925924</v>
      </c>
      <c r="BY20">
        <f>1-(($AQ$19-$AP$18)/($AP$19-$AP$18))</f>
        <v>0.14814814814814814</v>
      </c>
      <c r="BZ20">
        <f>1-(($AN$19-$AQ$18)/($AQ$19-$AQ$18))</f>
        <v>0.22222222222222221</v>
      </c>
      <c r="CA20">
        <f>(($AO$19-$AQ$19)/($AQ$20-$AQ$19))</f>
        <v>0.42857142857142855</v>
      </c>
      <c r="CB20">
        <f>(($AP$19-$AQ$19)/($AQ$20-$AQ$19))</f>
        <v>0.14285714285714285</v>
      </c>
    </row>
    <row r="21" spans="1:80" x14ac:dyDescent="0.25">
      <c r="A21">
        <v>20</v>
      </c>
      <c r="H21">
        <v>24.387695000000008</v>
      </c>
      <c r="I21" s="3">
        <v>4</v>
      </c>
      <c r="P21">
        <v>1</v>
      </c>
      <c r="Q21" t="str">
        <f t="shared" si="0"/>
        <v>4</v>
      </c>
      <c r="R21">
        <v>3</v>
      </c>
      <c r="X21" t="s">
        <v>279</v>
      </c>
      <c r="Y21" t="s">
        <v>262</v>
      </c>
      <c r="AF21">
        <v>0</v>
      </c>
      <c r="AG21">
        <v>0</v>
      </c>
      <c r="AN21">
        <v>550</v>
      </c>
      <c r="AO21">
        <v>557</v>
      </c>
      <c r="AP21">
        <v>559</v>
      </c>
      <c r="AQ21">
        <v>577</v>
      </c>
      <c r="AT21">
        <f>(($AO$20-$AN$20)/($AN$21-$AN$20))</f>
        <v>0.61538461538461542</v>
      </c>
      <c r="AU21">
        <f>(($AP$20-$AN$20)/($AN$21-$AN$20))</f>
        <v>0.42307692307692307</v>
      </c>
      <c r="AW21">
        <f>(($AN$20-$AO$19)/($AO$20-$AO$19))</f>
        <v>0.38461538461538464</v>
      </c>
      <c r="AX21">
        <f>(($AP$20-$AO$19)/($AO$20-$AO$19))</f>
        <v>0.80769230769230771</v>
      </c>
      <c r="AY21">
        <f>(($AQ$20-$AO$19)/($AO$20-$AO$19))</f>
        <v>0.61538461538461542</v>
      </c>
      <c r="AZ21">
        <f>(($AN$20-$AP$19)/($AP$20-$AP$19))</f>
        <v>0.62068965517241381</v>
      </c>
      <c r="BA21">
        <f>(($AO$19-$AP$19)/($AP$20-$AP$19))</f>
        <v>0.27586206896551724</v>
      </c>
      <c r="BB21">
        <f>(($AQ$20-$AP$19)/($AP$20-$AP$19))</f>
        <v>0.82758620689655171</v>
      </c>
      <c r="BC21">
        <f>(($AN$20-$AQ$19)/($AQ$20-$AQ$19))</f>
        <v>0.7857142857142857</v>
      </c>
      <c r="BG21">
        <v>3</v>
      </c>
      <c r="BH21">
        <v>133</v>
      </c>
      <c r="BI21">
        <f>($BH$25-$BH$22)/200</f>
        <v>8.5000000000000006E-2</v>
      </c>
      <c r="BQ21">
        <f>1-(($AO$20-$AN$20)/($AN$21-$AN$20))</f>
        <v>0.38461538461538458</v>
      </c>
      <c r="BR21">
        <f>(($AP$20-$AN$20)/($AN$21-$AN$20))</f>
        <v>0.42307692307692307</v>
      </c>
      <c r="BT21">
        <f>(($AN$20-$AO$19)/($AO$20-$AO$19))</f>
        <v>0.38461538461538464</v>
      </c>
      <c r="BU21">
        <f>1-(($AP$20-$AO$19)/($AO$20-$AO$19))</f>
        <v>0.19230769230769229</v>
      </c>
      <c r="BV21">
        <f>1-(($AQ$20-$AO$19)/($AO$20-$AO$19))</f>
        <v>0.38461538461538458</v>
      </c>
      <c r="BW21">
        <f>1-(($AN$20-$AP$19)/($AP$20-$AP$19))</f>
        <v>0.37931034482758619</v>
      </c>
      <c r="BX21">
        <f>(($AO$19-$AP$19)/($AP$20-$AP$19))</f>
        <v>0.27586206896551724</v>
      </c>
      <c r="BY21">
        <f>1-(($AQ$20-$AP$19)/($AP$20-$AP$19))</f>
        <v>0.17241379310344829</v>
      </c>
      <c r="BZ21">
        <f>1-(($AN$20-$AQ$19)/($AQ$20-$AQ$19))</f>
        <v>0.2142857142857143</v>
      </c>
    </row>
    <row r="22" spans="1:80" x14ac:dyDescent="0.25">
      <c r="A22">
        <v>21</v>
      </c>
      <c r="F22">
        <v>35.301357000000003</v>
      </c>
      <c r="G22" s="4">
        <v>3</v>
      </c>
      <c r="P22">
        <v>1</v>
      </c>
      <c r="Q22" t="str">
        <f t="shared" si="0"/>
        <v>3</v>
      </c>
      <c r="R22">
        <v>2</v>
      </c>
      <c r="X22" t="s">
        <v>279</v>
      </c>
      <c r="Y22" t="s">
        <v>259</v>
      </c>
      <c r="AF22">
        <v>0</v>
      </c>
      <c r="AG22">
        <v>0</v>
      </c>
      <c r="AN22">
        <v>575</v>
      </c>
      <c r="AO22">
        <v>595</v>
      </c>
      <c r="AP22">
        <v>593</v>
      </c>
      <c r="AQ22">
        <v>611</v>
      </c>
      <c r="BG22">
        <v>2</v>
      </c>
      <c r="BH22">
        <v>139</v>
      </c>
      <c r="BI22">
        <f>($BH$26-$BH$23)/200</f>
        <v>0.09</v>
      </c>
    </row>
    <row r="23" spans="1:80" x14ac:dyDescent="0.25">
      <c r="A23">
        <v>22</v>
      </c>
      <c r="F23">
        <v>35.257240000000003</v>
      </c>
      <c r="G23" s="4">
        <v>3</v>
      </c>
      <c r="P23">
        <v>1</v>
      </c>
      <c r="Q23" t="str">
        <f t="shared" si="0"/>
        <v>3</v>
      </c>
      <c r="R23">
        <v>1</v>
      </c>
      <c r="X23" t="s">
        <v>279</v>
      </c>
      <c r="Y23" t="s">
        <v>260</v>
      </c>
      <c r="AB23" t="s">
        <v>279</v>
      </c>
      <c r="AC23" t="str">
        <f>CONCATENATE($R23,$R24,$R25,$R26)</f>
        <v>1432</v>
      </c>
      <c r="AF23">
        <v>0</v>
      </c>
      <c r="AG23">
        <v>0</v>
      </c>
      <c r="AN23">
        <v>612</v>
      </c>
      <c r="AO23">
        <v>627</v>
      </c>
      <c r="AP23">
        <v>627</v>
      </c>
      <c r="AQ23">
        <v>643</v>
      </c>
      <c r="BG23">
        <v>1</v>
      </c>
      <c r="BH23">
        <v>147</v>
      </c>
      <c r="BI23">
        <f>($BH$27-$BH$24)/200</f>
        <v>9.5000000000000001E-2</v>
      </c>
    </row>
    <row r="24" spans="1:80" x14ac:dyDescent="0.25">
      <c r="A24">
        <v>23</v>
      </c>
      <c r="D24">
        <v>47.116317000000002</v>
      </c>
      <c r="E24" s="5">
        <v>2</v>
      </c>
      <c r="F24">
        <v>35.275072000000009</v>
      </c>
      <c r="G24" s="4">
        <v>3</v>
      </c>
      <c r="P24">
        <v>2</v>
      </c>
      <c r="Q24" t="str">
        <f t="shared" si="0"/>
        <v>23</v>
      </c>
      <c r="R24">
        <v>4</v>
      </c>
      <c r="X24" t="s">
        <v>279</v>
      </c>
      <c r="Y24" t="s">
        <v>261</v>
      </c>
      <c r="AF24">
        <v>0</v>
      </c>
      <c r="AG24">
        <v>0</v>
      </c>
      <c r="AN24">
        <v>641</v>
      </c>
      <c r="AO24">
        <v>658</v>
      </c>
      <c r="AP24">
        <v>658</v>
      </c>
      <c r="AQ24">
        <v>674</v>
      </c>
      <c r="AT24">
        <f>(($AO$22-$AN$22)/($AN$23-$AN$22))</f>
        <v>0.54054054054054057</v>
      </c>
      <c r="AU24">
        <f>(($AP$22-$AN$22)/($AN$23-$AN$22))</f>
        <v>0.48648648648648651</v>
      </c>
      <c r="AV24">
        <f>(($AQ$21-$AN$22)/($AN$23-$AN$22))</f>
        <v>5.4054054054054057E-2</v>
      </c>
      <c r="AW24">
        <f>(($AN$22-$AO$21)/($AO$22-$AO$21))</f>
        <v>0.47368421052631576</v>
      </c>
      <c r="AX24">
        <f>(($AP$21-$AO$21)/($AO$22-$AO$21))</f>
        <v>5.2631578947368418E-2</v>
      </c>
      <c r="AY24">
        <f>(($AQ$21-$AO$21)/($AO$22-$AO$21))</f>
        <v>0.52631578947368418</v>
      </c>
      <c r="AZ24">
        <f>(($AN$22-$AP$21)/($AP$22-$AP$21))</f>
        <v>0.47058823529411764</v>
      </c>
      <c r="BA24">
        <f>(($AO$22-$AP$22)/($AP$23-$AP$22))</f>
        <v>5.8823529411764705E-2</v>
      </c>
      <c r="BB24">
        <f>(($AQ$21-$AP$21)/($AP$22-$AP$21))</f>
        <v>0.52941176470588236</v>
      </c>
      <c r="BC24">
        <f>(($AN$23-$AQ$22)/($AQ$23-$AQ$22))</f>
        <v>3.125E-2</v>
      </c>
      <c r="BD24">
        <f>(($AO$22-$AQ$21)/($AQ$22-$AQ$21))</f>
        <v>0.52941176470588236</v>
      </c>
      <c r="BE24">
        <f>(($AP$22-$AQ$21)/($AQ$22-$AQ$21))</f>
        <v>0.47058823529411764</v>
      </c>
      <c r="BG24">
        <v>4</v>
      </c>
      <c r="BH24">
        <v>154</v>
      </c>
      <c r="BI24">
        <f>($BH$28-$BH$25)/200</f>
        <v>0.12</v>
      </c>
      <c r="BQ24">
        <f>1-(($AO$22-$AN$22)/($AN$23-$AN$22))</f>
        <v>0.45945945945945943</v>
      </c>
      <c r="BR24">
        <f>(($AP$22-$AN$22)/($AN$23-$AN$22))</f>
        <v>0.48648648648648651</v>
      </c>
      <c r="BS24">
        <f>(($AQ$21-$AN$22)/($AN$23-$AN$22))</f>
        <v>5.4054054054054057E-2</v>
      </c>
      <c r="BT24">
        <f>(($AN$22-$AO$21)/($AO$22-$AO$21))</f>
        <v>0.47368421052631576</v>
      </c>
      <c r="BU24">
        <f>(($AP$21-$AO$21)/($AO$22-$AO$21))</f>
        <v>5.2631578947368418E-2</v>
      </c>
      <c r="BV24">
        <f>1-(($AQ$21-$AO$21)/($AO$22-$AO$21))</f>
        <v>0.47368421052631582</v>
      </c>
      <c r="BW24">
        <f>(($AN$22-$AP$21)/($AP$22-$AP$21))</f>
        <v>0.47058823529411764</v>
      </c>
      <c r="BX24">
        <f>(($AO$22-$AP$22)/($AP$23-$AP$22))</f>
        <v>5.8823529411764705E-2</v>
      </c>
      <c r="BY24">
        <f>1-(($AQ$21-$AP$21)/($AP$22-$AP$21))</f>
        <v>0.47058823529411764</v>
      </c>
      <c r="BZ24">
        <f>(($AN$23-$AQ$22)/($AQ$23-$AQ$22))</f>
        <v>3.125E-2</v>
      </c>
      <c r="CA24">
        <f>1-(($AO$22-$AQ$21)/($AQ$22-$AQ$21))</f>
        <v>0.47058823529411764</v>
      </c>
      <c r="CB24">
        <f>(($AP$22-$AQ$21)/($AQ$22-$AQ$21))</f>
        <v>0.47058823529411764</v>
      </c>
    </row>
    <row r="25" spans="1:80" x14ac:dyDescent="0.25">
      <c r="A25">
        <v>24</v>
      </c>
      <c r="D25">
        <v>47.119720000000001</v>
      </c>
      <c r="E25" s="5">
        <v>2</v>
      </c>
      <c r="F25">
        <v>35.310632000000005</v>
      </c>
      <c r="G25" s="4">
        <v>3</v>
      </c>
      <c r="P25">
        <v>2</v>
      </c>
      <c r="Q25" t="str">
        <f t="shared" si="0"/>
        <v>23</v>
      </c>
      <c r="R25">
        <v>3</v>
      </c>
      <c r="X25" t="s">
        <v>279</v>
      </c>
      <c r="Y25" t="s">
        <v>262</v>
      </c>
      <c r="AF25">
        <v>0</v>
      </c>
      <c r="AG25">
        <v>0</v>
      </c>
      <c r="AN25">
        <v>673</v>
      </c>
      <c r="AO25">
        <v>690</v>
      </c>
      <c r="AP25">
        <v>691</v>
      </c>
      <c r="AQ25">
        <v>707</v>
      </c>
      <c r="AT25">
        <f>(($AO$23-$AN$23)/($AN$24-$AN$23))</f>
        <v>0.51724137931034486</v>
      </c>
      <c r="AU25">
        <f>(($AP$23-$AN$23)/($AN$24-$AN$23))</f>
        <v>0.51724137931034486</v>
      </c>
      <c r="AV25">
        <f>(($AQ$22-$AN$22)/($AN$23-$AN$22))</f>
        <v>0.97297297297297303</v>
      </c>
      <c r="AW25">
        <f>(($AN$23-$AO$22)/($AO$23-$AO$22))</f>
        <v>0.53125</v>
      </c>
      <c r="AX25">
        <f>(($AP$22-$AO$21)/($AO$22-$AO$21))</f>
        <v>0.94736842105263153</v>
      </c>
      <c r="AY25">
        <f>(($AQ$22-$AO$22)/($AO$23-$AO$22))</f>
        <v>0.5</v>
      </c>
      <c r="AZ25">
        <f>(($AN$23-$AP$22)/($AP$23-$AP$22))</f>
        <v>0.55882352941176472</v>
      </c>
      <c r="BA25">
        <f>(($AO$23-$AP$23)/($AP$24-$AP$23))</f>
        <v>0</v>
      </c>
      <c r="BB25">
        <f>(($AQ$22-$AP$22)/($AP$23-$AP$22))</f>
        <v>0.52941176470588236</v>
      </c>
      <c r="BC25">
        <f>(($AN$24-$AQ$22)/($AQ$23-$AQ$22))</f>
        <v>0.9375</v>
      </c>
      <c r="BD25">
        <f>(($AO$23-$AQ$22)/($AQ$23-$AQ$22))</f>
        <v>0.5</v>
      </c>
      <c r="BE25">
        <f>(($AP$23-$AQ$22)/($AQ$23-$AQ$22))</f>
        <v>0.5</v>
      </c>
      <c r="BG25">
        <v>3</v>
      </c>
      <c r="BH25">
        <v>156</v>
      </c>
      <c r="BI25">
        <f>($BH$29-$BH$26)/200</f>
        <v>0.09</v>
      </c>
      <c r="BQ25">
        <f>1-(($AO$23-$AN$23)/($AN$24-$AN$23))</f>
        <v>0.48275862068965514</v>
      </c>
      <c r="BR25">
        <f>1-(($AP$23-$AN$23)/($AN$24-$AN$23))</f>
        <v>0.48275862068965514</v>
      </c>
      <c r="BS25">
        <f>1-(($AQ$22-$AN$22)/($AN$23-$AN$22))</f>
        <v>2.7027027027026973E-2</v>
      </c>
      <c r="BT25">
        <f>1-(($AN$23-$AO$22)/($AO$23-$AO$22))</f>
        <v>0.46875</v>
      </c>
      <c r="BU25">
        <f>1-(($AP$22-$AO$21)/($AO$22-$AO$21))</f>
        <v>5.2631578947368474E-2</v>
      </c>
      <c r="BV25">
        <f>(($AQ$22-$AO$22)/($AO$23-$AO$22))</f>
        <v>0.5</v>
      </c>
      <c r="BW25">
        <f>1-(($AN$23-$AP$22)/($AP$23-$AP$22))</f>
        <v>0.44117647058823528</v>
      </c>
      <c r="BX25">
        <f>(($AO$23-$AP$23)/($AP$24-$AP$23))</f>
        <v>0</v>
      </c>
      <c r="BY25">
        <f>1-(($AQ$22-$AP$22)/($AP$23-$AP$22))</f>
        <v>0.47058823529411764</v>
      </c>
      <c r="BZ25">
        <f>1-(($AN$24-$AQ$22)/($AQ$23-$AQ$22))</f>
        <v>6.25E-2</v>
      </c>
      <c r="CA25">
        <f>(($AO$23-$AQ$22)/($AQ$23-$AQ$22))</f>
        <v>0.5</v>
      </c>
      <c r="CB25">
        <f>(($AP$23-$AQ$22)/($AQ$23-$AQ$22))</f>
        <v>0.5</v>
      </c>
    </row>
    <row r="26" spans="1:80" x14ac:dyDescent="0.25">
      <c r="A26">
        <v>25</v>
      </c>
      <c r="D26">
        <v>47.116577000000007</v>
      </c>
      <c r="E26" s="5">
        <v>2</v>
      </c>
      <c r="F26">
        <v>35.287286000000009</v>
      </c>
      <c r="G26" s="4">
        <v>3</v>
      </c>
      <c r="P26">
        <v>2</v>
      </c>
      <c r="Q26" t="str">
        <f t="shared" si="0"/>
        <v>23</v>
      </c>
      <c r="R26">
        <v>2</v>
      </c>
      <c r="X26" t="s">
        <v>279</v>
      </c>
      <c r="Y26" t="s">
        <v>259</v>
      </c>
      <c r="AN26">
        <v>705</v>
      </c>
      <c r="AO26">
        <v>723</v>
      </c>
      <c r="AP26">
        <v>720</v>
      </c>
      <c r="AQ26">
        <v>740</v>
      </c>
      <c r="AT26">
        <f>(($AO$24-$AN$24)/($AN$25-$AN$24))</f>
        <v>0.53125</v>
      </c>
      <c r="AU26">
        <f>(($AP$24-$AN$24)/($AN$25-$AN$24))</f>
        <v>0.53125</v>
      </c>
      <c r="AV26">
        <f>(($AQ$23-$AN$24)/($AN$25-$AN$24))</f>
        <v>6.25E-2</v>
      </c>
      <c r="AW26">
        <f>(($AN$24-$AO$23)/($AO$24-$AO$23))</f>
        <v>0.45161290322580644</v>
      </c>
      <c r="AX26">
        <f>(($AP$23-$AO$23)/($AO$24-$AO$23))</f>
        <v>0</v>
      </c>
      <c r="AY26">
        <f>(($AQ$23-$AO$23)/($AO$24-$AO$23))</f>
        <v>0.5161290322580645</v>
      </c>
      <c r="AZ26">
        <f>(($AN$24-$AP$23)/($AP$24-$AP$23))</f>
        <v>0.45161290322580644</v>
      </c>
      <c r="BA26">
        <f>(($AO$24-$AP$24)/($AP$25-$AP$24))</f>
        <v>0</v>
      </c>
      <c r="BB26">
        <f>(($AQ$23-$AP$23)/($AP$24-$AP$23))</f>
        <v>0.5161290322580645</v>
      </c>
      <c r="BC26">
        <f>(($AN$25-$AQ$23)/($AQ$24-$AQ$23))</f>
        <v>0.967741935483871</v>
      </c>
      <c r="BD26">
        <f>(($AO$24-$AQ$23)/($AQ$24-$AQ$23))</f>
        <v>0.4838709677419355</v>
      </c>
      <c r="BE26">
        <f>(($AP$24-$AQ$23)/($AQ$24-$AQ$23))</f>
        <v>0.4838709677419355</v>
      </c>
      <c r="BG26">
        <v>2</v>
      </c>
      <c r="BH26">
        <v>165</v>
      </c>
      <c r="BI26">
        <f>($BH$30-$BH$27)/200</f>
        <v>8.5000000000000006E-2</v>
      </c>
      <c r="BQ26">
        <f>1-(($AO$24-$AN$24)/($AN$25-$AN$24))</f>
        <v>0.46875</v>
      </c>
      <c r="BR26">
        <f>1-(($AP$24-$AN$24)/($AN$25-$AN$24))</f>
        <v>0.46875</v>
      </c>
      <c r="BS26">
        <f>(($AQ$23-$AN$24)/($AN$25-$AN$24))</f>
        <v>6.25E-2</v>
      </c>
      <c r="BT26">
        <f>(($AN$24-$AO$23)/($AO$24-$AO$23))</f>
        <v>0.45161290322580644</v>
      </c>
      <c r="BU26">
        <f>(($AP$23-$AO$23)/($AO$24-$AO$23))</f>
        <v>0</v>
      </c>
      <c r="BV26">
        <f>1-(($AQ$23-$AO$23)/($AO$24-$AO$23))</f>
        <v>0.4838709677419355</v>
      </c>
      <c r="BW26">
        <f>(($AN$24-$AP$23)/($AP$24-$AP$23))</f>
        <v>0.45161290322580644</v>
      </c>
      <c r="BX26">
        <f>(($AO$24-$AP$24)/($AP$25-$AP$24))</f>
        <v>0</v>
      </c>
      <c r="BY26">
        <f>1-(($AQ$23-$AP$23)/($AP$24-$AP$23))</f>
        <v>0.4838709677419355</v>
      </c>
      <c r="BZ26">
        <f>1-(($AN$25-$AQ$23)/($AQ$24-$AQ$23))</f>
        <v>3.2258064516129004E-2</v>
      </c>
      <c r="CA26">
        <f>(($AO$24-$AQ$23)/($AQ$24-$AQ$23))</f>
        <v>0.4838709677419355</v>
      </c>
      <c r="CB26">
        <f>(($AP$24-$AQ$23)/($AQ$24-$AQ$23))</f>
        <v>0.4838709677419355</v>
      </c>
    </row>
    <row r="27" spans="1:80" x14ac:dyDescent="0.25">
      <c r="A27">
        <v>26</v>
      </c>
      <c r="D27">
        <v>47.116268000000005</v>
      </c>
      <c r="E27" s="5">
        <v>2</v>
      </c>
      <c r="F27">
        <v>35.300582000000006</v>
      </c>
      <c r="G27" s="4">
        <v>3</v>
      </c>
      <c r="P27">
        <v>2</v>
      </c>
      <c r="Q27" t="str">
        <f t="shared" si="0"/>
        <v>23</v>
      </c>
      <c r="R27">
        <v>1</v>
      </c>
      <c r="X27" t="s">
        <v>279</v>
      </c>
      <c r="Y27" t="s">
        <v>260</v>
      </c>
      <c r="AB27" t="s">
        <v>279</v>
      </c>
      <c r="AC27" t="str">
        <f>CONCATENATE($R27,$R28,$R29,$R30)</f>
        <v>1432</v>
      </c>
      <c r="AN27">
        <v>736</v>
      </c>
      <c r="AO27">
        <v>753</v>
      </c>
      <c r="AP27">
        <v>748</v>
      </c>
      <c r="AQ27">
        <v>770</v>
      </c>
      <c r="AT27">
        <f>(($AO$25-$AN$25)/($AN$26-$AN$25))</f>
        <v>0.53125</v>
      </c>
      <c r="AU27">
        <f>(($AP$25-$AN$25)/($AN$26-$AN$25))</f>
        <v>0.5625</v>
      </c>
      <c r="AV27">
        <f>(($AQ$24-$AN$25)/($AN$26-$AN$25))</f>
        <v>3.125E-2</v>
      </c>
      <c r="AW27">
        <f>(($AN$25-$AO$24)/($AO$25-$AO$24))</f>
        <v>0.46875</v>
      </c>
      <c r="AX27">
        <f>(($AP$24-$AO$24)/($AO$25-$AO$24))</f>
        <v>0</v>
      </c>
      <c r="AY27">
        <f>(($AQ$24-$AO$24)/($AO$25-$AO$24))</f>
        <v>0.5</v>
      </c>
      <c r="AZ27">
        <f>(($AN$25-$AP$24)/($AP$25-$AP$24))</f>
        <v>0.45454545454545453</v>
      </c>
      <c r="BA27">
        <f>(($AO$25-$AP$24)/($AP$25-$AP$24))</f>
        <v>0.96969696969696972</v>
      </c>
      <c r="BB27">
        <f>(($AQ$24-$AP$24)/($AP$25-$AP$24))</f>
        <v>0.48484848484848486</v>
      </c>
      <c r="BC27">
        <f>(($AN$26-$AQ$24)/($AQ$25-$AQ$24))</f>
        <v>0.93939393939393945</v>
      </c>
      <c r="BD27">
        <f>(($AO$25-$AQ$24)/($AQ$25-$AQ$24))</f>
        <v>0.48484848484848486</v>
      </c>
      <c r="BE27">
        <f>(($AP$25-$AQ$24)/($AQ$25-$AQ$24))</f>
        <v>0.51515151515151514</v>
      </c>
      <c r="BG27">
        <v>1</v>
      </c>
      <c r="BH27">
        <v>173</v>
      </c>
      <c r="BI27">
        <f>($BH$31-$BH$28)/200</f>
        <v>8.5000000000000006E-2</v>
      </c>
      <c r="BQ27">
        <f>1-(($AO$25-$AN$25)/($AN$26-$AN$25))</f>
        <v>0.46875</v>
      </c>
      <c r="BR27">
        <f>1-(($AP$25-$AN$25)/($AN$26-$AN$25))</f>
        <v>0.4375</v>
      </c>
      <c r="BS27">
        <f>(($AQ$24-$AN$25)/($AN$26-$AN$25))</f>
        <v>3.125E-2</v>
      </c>
      <c r="BT27">
        <f>(($AN$25-$AO$24)/($AO$25-$AO$24))</f>
        <v>0.46875</v>
      </c>
      <c r="BU27">
        <f>(($AP$24-$AO$24)/($AO$25-$AO$24))</f>
        <v>0</v>
      </c>
      <c r="BV27">
        <f>(($AQ$24-$AO$24)/($AO$25-$AO$24))</f>
        <v>0.5</v>
      </c>
      <c r="BW27">
        <f>(($AN$25-$AP$24)/($AP$25-$AP$24))</f>
        <v>0.45454545454545453</v>
      </c>
      <c r="BX27">
        <f>1-(($AO$25-$AP$24)/($AP$25-$AP$24))</f>
        <v>3.0303030303030276E-2</v>
      </c>
      <c r="BY27">
        <f>(($AQ$24-$AP$24)/($AP$25-$AP$24))</f>
        <v>0.48484848484848486</v>
      </c>
      <c r="BZ27">
        <f>1-(($AN$26-$AQ$24)/($AQ$25-$AQ$24))</f>
        <v>6.0606060606060552E-2</v>
      </c>
      <c r="CA27">
        <f>(($AO$25-$AQ$24)/($AQ$25-$AQ$24))</f>
        <v>0.48484848484848486</v>
      </c>
      <c r="CB27">
        <f>1-(($AP$25-$AQ$24)/($AQ$25-$AQ$24))</f>
        <v>0.48484848484848486</v>
      </c>
    </row>
    <row r="28" spans="1:80" x14ac:dyDescent="0.25">
      <c r="A28">
        <v>27</v>
      </c>
      <c r="D28">
        <v>47.158576000000004</v>
      </c>
      <c r="E28" s="5">
        <v>2</v>
      </c>
      <c r="F28">
        <v>35.271156000000005</v>
      </c>
      <c r="G28" s="4">
        <v>3</v>
      </c>
      <c r="P28">
        <v>2</v>
      </c>
      <c r="Q28" t="str">
        <f t="shared" si="0"/>
        <v>23</v>
      </c>
      <c r="R28">
        <v>4</v>
      </c>
      <c r="X28" t="s">
        <v>279</v>
      </c>
      <c r="Y28" t="s">
        <v>261</v>
      </c>
      <c r="AN28">
        <v>763</v>
      </c>
      <c r="AO28">
        <v>780</v>
      </c>
      <c r="AP28">
        <v>773</v>
      </c>
      <c r="AQ28">
        <v>795</v>
      </c>
      <c r="AT28">
        <f>(($AO$26-$AN$26)/($AN$27-$AN$26))</f>
        <v>0.58064516129032262</v>
      </c>
      <c r="AU28">
        <f>(($AP$26-$AN$26)/($AN$27-$AN$26))</f>
        <v>0.4838709677419355</v>
      </c>
      <c r="AV28">
        <f>(($AQ$25-$AN$26)/($AN$27-$AN$26))</f>
        <v>6.4516129032258063E-2</v>
      </c>
      <c r="AW28">
        <f>(($AN$26-$AO$25)/($AO$26-$AO$25))</f>
        <v>0.45454545454545453</v>
      </c>
      <c r="AX28">
        <f>(($AP$25-$AO$25)/($AO$26-$AO$25))</f>
        <v>3.0303030303030304E-2</v>
      </c>
      <c r="AY28">
        <f>(($AQ$25-$AO$25)/($AO$26-$AO$25))</f>
        <v>0.51515151515151514</v>
      </c>
      <c r="AZ28">
        <f>(($AN$26-$AP$25)/($AP$26-$AP$25))</f>
        <v>0.48275862068965519</v>
      </c>
      <c r="BA28">
        <f>(($AO$26-$AP$26)/($AP$27-$AP$26))</f>
        <v>0.10714285714285714</v>
      </c>
      <c r="BB28">
        <f>(($AQ$25-$AP$25)/($AP$26-$AP$25))</f>
        <v>0.55172413793103448</v>
      </c>
      <c r="BC28">
        <f>(($AN$27-$AQ$25)/($AQ$26-$AQ$25))</f>
        <v>0.87878787878787878</v>
      </c>
      <c r="BD28">
        <f>(($AO$26-$AQ$25)/($AQ$26-$AQ$25))</f>
        <v>0.48484848484848486</v>
      </c>
      <c r="BE28">
        <f>(($AP$26-$AQ$25)/($AQ$26-$AQ$25))</f>
        <v>0.39393939393939392</v>
      </c>
      <c r="BG28">
        <v>4</v>
      </c>
      <c r="BH28">
        <v>180</v>
      </c>
      <c r="BI28">
        <f>($BH$32-$BH$29)/200</f>
        <v>0.115</v>
      </c>
      <c r="BQ28">
        <f>1-(($AO$26-$AN$26)/($AN$27-$AN$26))</f>
        <v>0.41935483870967738</v>
      </c>
      <c r="BR28">
        <f>(($AP$26-$AN$26)/($AN$27-$AN$26))</f>
        <v>0.4838709677419355</v>
      </c>
      <c r="BS28">
        <f>(($AQ$25-$AN$26)/($AN$27-$AN$26))</f>
        <v>6.4516129032258063E-2</v>
      </c>
      <c r="BT28">
        <f>(($AN$26-$AO$25)/($AO$26-$AO$25))</f>
        <v>0.45454545454545453</v>
      </c>
      <c r="BU28">
        <f>(($AP$25-$AO$25)/($AO$26-$AO$25))</f>
        <v>3.0303030303030304E-2</v>
      </c>
      <c r="BV28">
        <f>1-(($AQ$25-$AO$25)/($AO$26-$AO$25))</f>
        <v>0.48484848484848486</v>
      </c>
      <c r="BW28">
        <f>(($AN$26-$AP$25)/($AP$26-$AP$25))</f>
        <v>0.48275862068965519</v>
      </c>
      <c r="BX28">
        <f>(($AO$26-$AP$26)/($AP$27-$AP$26))</f>
        <v>0.10714285714285714</v>
      </c>
      <c r="BY28">
        <f>1-(($AQ$25-$AP$25)/($AP$26-$AP$25))</f>
        <v>0.44827586206896552</v>
      </c>
      <c r="BZ28">
        <f>1-(($AN$27-$AQ$25)/($AQ$26-$AQ$25))</f>
        <v>0.12121212121212122</v>
      </c>
      <c r="CA28">
        <f>(($AO$26-$AQ$25)/($AQ$26-$AQ$25))</f>
        <v>0.48484848484848486</v>
      </c>
      <c r="CB28">
        <f>(($AP$26-$AQ$25)/($AQ$26-$AQ$25))</f>
        <v>0.39393939393939392</v>
      </c>
    </row>
    <row r="29" spans="1:80" x14ac:dyDescent="0.25">
      <c r="A29">
        <v>28</v>
      </c>
      <c r="D29">
        <v>47.135127000000004</v>
      </c>
      <c r="E29" s="5">
        <v>2</v>
      </c>
      <c r="F29">
        <v>35.242090000000005</v>
      </c>
      <c r="G29" s="4">
        <v>3</v>
      </c>
      <c r="P29">
        <v>2</v>
      </c>
      <c r="Q29" t="str">
        <f t="shared" si="0"/>
        <v>23</v>
      </c>
      <c r="R29">
        <v>3</v>
      </c>
      <c r="X29" t="s">
        <v>279</v>
      </c>
      <c r="Y29" t="s">
        <v>262</v>
      </c>
      <c r="AN29">
        <v>789</v>
      </c>
      <c r="AO29">
        <v>805</v>
      </c>
      <c r="AP29">
        <v>801</v>
      </c>
      <c r="AQ29">
        <v>821</v>
      </c>
      <c r="AT29">
        <f>(($AO$27-$AN$27)/($AN$28-$AN$27))</f>
        <v>0.62962962962962965</v>
      </c>
      <c r="AU29">
        <f>(($AP$27-$AN$27)/($AN$28-$AN$27))</f>
        <v>0.44444444444444442</v>
      </c>
      <c r="AV29">
        <f>(($AQ$26-$AN$27)/($AN$28-$AN$27))</f>
        <v>0.14814814814814814</v>
      </c>
      <c r="AW29">
        <f>(($AN$27-$AO$26)/($AO$27-$AO$26))</f>
        <v>0.43333333333333335</v>
      </c>
      <c r="AX29">
        <f>(($AP$26-$AO$25)/($AO$26-$AO$25))</f>
        <v>0.90909090909090906</v>
      </c>
      <c r="AY29">
        <f>(($AQ$26-$AO$26)/($AO$27-$AO$26))</f>
        <v>0.56666666666666665</v>
      </c>
      <c r="AZ29">
        <f>(($AN$27-$AP$26)/($AP$27-$AP$26))</f>
        <v>0.5714285714285714</v>
      </c>
      <c r="BA29">
        <f>(($AO$27-$AP$27)/($AP$28-$AP$27))</f>
        <v>0.2</v>
      </c>
      <c r="BB29">
        <f>(($AQ$26-$AP$26)/($AP$27-$AP$26))</f>
        <v>0.7142857142857143</v>
      </c>
      <c r="BC29">
        <f>(($AN$28-$AQ$26)/($AQ$27-$AQ$26))</f>
        <v>0.76666666666666672</v>
      </c>
      <c r="BD29">
        <f>(($AO$27-$AQ$26)/($AQ$27-$AQ$26))</f>
        <v>0.43333333333333335</v>
      </c>
      <c r="BE29">
        <f>(($AP$27-$AQ$26)/($AQ$27-$AQ$26))</f>
        <v>0.26666666666666666</v>
      </c>
      <c r="BG29">
        <v>3</v>
      </c>
      <c r="BH29">
        <v>183</v>
      </c>
      <c r="BI29">
        <f>($BH$33-$BH$30)/200</f>
        <v>0.09</v>
      </c>
      <c r="BQ29">
        <f>1-(($AO$27-$AN$27)/($AN$28-$AN$27))</f>
        <v>0.37037037037037035</v>
      </c>
      <c r="BR29">
        <f>(($AP$27-$AN$27)/($AN$28-$AN$27))</f>
        <v>0.44444444444444442</v>
      </c>
      <c r="BS29">
        <f>(($AQ$26-$AN$27)/($AN$28-$AN$27))</f>
        <v>0.14814814814814814</v>
      </c>
      <c r="BT29">
        <f>(($AN$27-$AO$26)/($AO$27-$AO$26))</f>
        <v>0.43333333333333335</v>
      </c>
      <c r="BU29">
        <f>1-(($AP$26-$AO$25)/($AO$26-$AO$25))</f>
        <v>9.0909090909090939E-2</v>
      </c>
      <c r="BV29">
        <f>1-(($AQ$26-$AO$26)/($AO$27-$AO$26))</f>
        <v>0.43333333333333335</v>
      </c>
      <c r="BW29">
        <f>1-(($AN$27-$AP$26)/($AP$27-$AP$26))</f>
        <v>0.4285714285714286</v>
      </c>
      <c r="BX29">
        <f>(($AO$27-$AP$27)/($AP$28-$AP$27))</f>
        <v>0.2</v>
      </c>
      <c r="BY29">
        <f>1-(($AQ$26-$AP$26)/($AP$27-$AP$26))</f>
        <v>0.2857142857142857</v>
      </c>
      <c r="BZ29">
        <f>1-(($AN$28-$AQ$26)/($AQ$27-$AQ$26))</f>
        <v>0.23333333333333328</v>
      </c>
      <c r="CA29">
        <f>(($AO$27-$AQ$26)/($AQ$27-$AQ$26))</f>
        <v>0.43333333333333335</v>
      </c>
      <c r="CB29">
        <f>(($AP$27-$AQ$26)/($AQ$27-$AQ$26))</f>
        <v>0.26666666666666666</v>
      </c>
    </row>
    <row r="30" spans="1:80" x14ac:dyDescent="0.25">
      <c r="A30">
        <v>29</v>
      </c>
      <c r="D30">
        <v>47.154354000000005</v>
      </c>
      <c r="E30" s="5">
        <v>2</v>
      </c>
      <c r="F30">
        <v>35.252500000000005</v>
      </c>
      <c r="G30" s="4">
        <v>3</v>
      </c>
      <c r="P30">
        <v>2</v>
      </c>
      <c r="Q30" t="str">
        <f t="shared" si="0"/>
        <v>23</v>
      </c>
      <c r="R30">
        <v>2</v>
      </c>
      <c r="X30" t="s">
        <v>279</v>
      </c>
      <c r="Y30" t="s">
        <v>259</v>
      </c>
      <c r="AN30">
        <v>815</v>
      </c>
      <c r="AO30">
        <v>832</v>
      </c>
      <c r="AP30">
        <v>829</v>
      </c>
      <c r="AQ30">
        <v>852</v>
      </c>
      <c r="AT30">
        <f>(($AO$28-$AN$28)/($AN$29-$AN$28))</f>
        <v>0.65384615384615385</v>
      </c>
      <c r="AU30">
        <f>(($AP$28-$AN$28)/($AN$29-$AN$28))</f>
        <v>0.38461538461538464</v>
      </c>
      <c r="AV30">
        <f>(($AQ$27-$AN$28)/($AN$29-$AN$28))</f>
        <v>0.26923076923076922</v>
      </c>
      <c r="AW30">
        <f>(($AN$28-$AO$27)/($AO$28-$AO$27))</f>
        <v>0.37037037037037035</v>
      </c>
      <c r="AX30">
        <f>(($AP$27-$AO$26)/($AO$27-$AO$26))</f>
        <v>0.83333333333333337</v>
      </c>
      <c r="AY30">
        <f>(($AQ$27-$AO$27)/($AO$28-$AO$27))</f>
        <v>0.62962962962962965</v>
      </c>
      <c r="AZ30">
        <f>(($AN$28-$AP$27)/($AP$28-$AP$27))</f>
        <v>0.6</v>
      </c>
      <c r="BA30">
        <f>(($AO$28-$AP$28)/($AP$29-$AP$28))</f>
        <v>0.25</v>
      </c>
      <c r="BB30">
        <f>(($AQ$27-$AP$27)/($AP$28-$AP$27))</f>
        <v>0.88</v>
      </c>
      <c r="BC30">
        <f>(($AN$29-$AQ$27)/($AQ$28-$AQ$27))</f>
        <v>0.76</v>
      </c>
      <c r="BD30">
        <f>(($AO$28-$AQ$27)/($AQ$28-$AQ$27))</f>
        <v>0.4</v>
      </c>
      <c r="BE30">
        <f>(($AP$28-$AQ$27)/($AQ$28-$AQ$27))</f>
        <v>0.12</v>
      </c>
      <c r="BG30">
        <v>2</v>
      </c>
      <c r="BH30">
        <v>190</v>
      </c>
      <c r="BI30">
        <f>($BH$34-$BH$31)/200</f>
        <v>8.5000000000000006E-2</v>
      </c>
      <c r="BQ30">
        <f>1-(($AO$28-$AN$28)/($AN$29-$AN$28))</f>
        <v>0.34615384615384615</v>
      </c>
      <c r="BR30">
        <f>(($AP$28-$AN$28)/($AN$29-$AN$28))</f>
        <v>0.38461538461538464</v>
      </c>
      <c r="BS30">
        <f>(($AQ$27-$AN$28)/($AN$29-$AN$28))</f>
        <v>0.26923076923076922</v>
      </c>
      <c r="BT30">
        <f>(($AN$28-$AO$27)/($AO$28-$AO$27))</f>
        <v>0.37037037037037035</v>
      </c>
      <c r="BU30">
        <f>1-(($AP$27-$AO$26)/($AO$27-$AO$26))</f>
        <v>0.16666666666666663</v>
      </c>
      <c r="BV30">
        <f>1-(($AQ$27-$AO$27)/($AO$28-$AO$27))</f>
        <v>0.37037037037037035</v>
      </c>
      <c r="BW30">
        <f>1-(($AN$28-$AP$27)/($AP$28-$AP$27))</f>
        <v>0.4</v>
      </c>
      <c r="BX30">
        <f>(($AO$28-$AP$28)/($AP$29-$AP$28))</f>
        <v>0.25</v>
      </c>
      <c r="BY30">
        <f>1-(($AQ$27-$AP$27)/($AP$28-$AP$27))</f>
        <v>0.12</v>
      </c>
      <c r="BZ30">
        <f>1-(($AN$29-$AQ$27)/($AQ$28-$AQ$27))</f>
        <v>0.24</v>
      </c>
      <c r="CA30">
        <f>(($AO$28-$AQ$27)/($AQ$28-$AQ$27))</f>
        <v>0.4</v>
      </c>
      <c r="CB30">
        <f>(($AP$28-$AQ$27)/($AQ$28-$AQ$27))</f>
        <v>0.12</v>
      </c>
    </row>
    <row r="31" spans="1:80" x14ac:dyDescent="0.25">
      <c r="A31">
        <v>30</v>
      </c>
      <c r="D31">
        <v>47.145538000000002</v>
      </c>
      <c r="E31" s="5">
        <v>2</v>
      </c>
      <c r="F31">
        <v>35.305839000000006</v>
      </c>
      <c r="G31" s="4">
        <v>3</v>
      </c>
      <c r="P31">
        <v>2</v>
      </c>
      <c r="Q31" t="str">
        <f t="shared" si="0"/>
        <v>23</v>
      </c>
      <c r="R31">
        <v>1</v>
      </c>
      <c r="X31" t="s">
        <v>279</v>
      </c>
      <c r="Y31" t="s">
        <v>260</v>
      </c>
      <c r="AB31" t="s">
        <v>279</v>
      </c>
      <c r="AC31" t="str">
        <f>CONCATENATE($R31,$R32,$R33,$R34)</f>
        <v>1432</v>
      </c>
      <c r="AN31">
        <v>843</v>
      </c>
      <c r="AO31">
        <v>865</v>
      </c>
      <c r="AP31">
        <v>861</v>
      </c>
      <c r="AQ31">
        <v>886</v>
      </c>
      <c r="AT31">
        <f>(($AO$29-$AN$29)/($AN$30-$AN$29))</f>
        <v>0.61538461538461542</v>
      </c>
      <c r="AU31">
        <f>(($AP$29-$AN$29)/($AN$30-$AN$29))</f>
        <v>0.46153846153846156</v>
      </c>
      <c r="AV31">
        <f>(($AQ$28-$AN$29)/($AN$30-$AN$29))</f>
        <v>0.23076923076923078</v>
      </c>
      <c r="AW31">
        <f>(($AN$29-$AO$28)/($AO$29-$AO$28))</f>
        <v>0.36</v>
      </c>
      <c r="AX31">
        <f>(($AP$28-$AO$27)/($AO$28-$AO$27))</f>
        <v>0.7407407407407407</v>
      </c>
      <c r="AY31">
        <f>(($AQ$28-$AO$28)/($AO$29-$AO$28))</f>
        <v>0.6</v>
      </c>
      <c r="AZ31">
        <f>(($AN$29-$AP$28)/($AP$29-$AP$28))</f>
        <v>0.5714285714285714</v>
      </c>
      <c r="BA31">
        <f>(($AO$29-$AP$29)/($AP$30-$AP$29))</f>
        <v>0.14285714285714285</v>
      </c>
      <c r="BB31">
        <f>(($AQ$28-$AP$28)/($AP$29-$AP$28))</f>
        <v>0.7857142857142857</v>
      </c>
      <c r="BC31">
        <f>(($AN$30-$AQ$28)/($AQ$29-$AQ$28))</f>
        <v>0.76923076923076927</v>
      </c>
      <c r="BD31">
        <f>(($AO$29-$AQ$28)/($AQ$29-$AQ$28))</f>
        <v>0.38461538461538464</v>
      </c>
      <c r="BE31">
        <f>(($AP$29-$AQ$28)/($AQ$29-$AQ$28))</f>
        <v>0.23076923076923078</v>
      </c>
      <c r="BG31">
        <v>1</v>
      </c>
      <c r="BH31">
        <v>197</v>
      </c>
      <c r="BI31">
        <f>($BH$35-$BH$32)/200</f>
        <v>0.09</v>
      </c>
      <c r="BQ31">
        <f>1-(($AO$29-$AN$29)/($AN$30-$AN$29))</f>
        <v>0.38461538461538458</v>
      </c>
      <c r="BR31">
        <f>(($AP$29-$AN$29)/($AN$30-$AN$29))</f>
        <v>0.46153846153846156</v>
      </c>
      <c r="BS31">
        <f>(($AQ$28-$AN$29)/($AN$30-$AN$29))</f>
        <v>0.23076923076923078</v>
      </c>
      <c r="BT31">
        <f>(($AN$29-$AO$28)/($AO$29-$AO$28))</f>
        <v>0.36</v>
      </c>
      <c r="BU31">
        <f>1-(($AP$28-$AO$27)/($AO$28-$AO$27))</f>
        <v>0.2592592592592593</v>
      </c>
      <c r="BV31">
        <f>1-(($AQ$28-$AO$28)/($AO$29-$AO$28))</f>
        <v>0.4</v>
      </c>
      <c r="BW31">
        <f>1-(($AN$29-$AP$28)/($AP$29-$AP$28))</f>
        <v>0.4285714285714286</v>
      </c>
      <c r="BX31">
        <f>(($AO$29-$AP$29)/($AP$30-$AP$29))</f>
        <v>0.14285714285714285</v>
      </c>
      <c r="BY31">
        <f>1-(($AQ$28-$AP$28)/($AP$29-$AP$28))</f>
        <v>0.2142857142857143</v>
      </c>
      <c r="BZ31">
        <f>1-(($AN$30-$AQ$28)/($AQ$29-$AQ$28))</f>
        <v>0.23076923076923073</v>
      </c>
      <c r="CA31">
        <f>(($AO$29-$AQ$28)/($AQ$29-$AQ$28))</f>
        <v>0.38461538461538464</v>
      </c>
      <c r="CB31">
        <f>(($AP$29-$AQ$28)/($AQ$29-$AQ$28))</f>
        <v>0.23076923076923078</v>
      </c>
    </row>
    <row r="32" spans="1:80" x14ac:dyDescent="0.25">
      <c r="A32">
        <v>31</v>
      </c>
      <c r="D32">
        <v>47.153579000000008</v>
      </c>
      <c r="E32" s="5">
        <v>2</v>
      </c>
      <c r="F32">
        <v>35.347635000000004</v>
      </c>
      <c r="G32" s="4">
        <v>3</v>
      </c>
      <c r="P32">
        <v>2</v>
      </c>
      <c r="Q32" t="str">
        <f t="shared" si="0"/>
        <v>23</v>
      </c>
      <c r="R32">
        <v>4</v>
      </c>
      <c r="X32" t="s">
        <v>279</v>
      </c>
      <c r="Y32" t="s">
        <v>261</v>
      </c>
      <c r="AN32">
        <v>881</v>
      </c>
      <c r="AO32">
        <v>910</v>
      </c>
      <c r="AP32">
        <v>907</v>
      </c>
      <c r="AQ32">
        <v>890</v>
      </c>
      <c r="AT32">
        <f>(($AO$30-$AN$30)/($AN$31-$AN$30))</f>
        <v>0.6071428571428571</v>
      </c>
      <c r="AU32">
        <f>(($AP$30-$AN$30)/($AN$31-$AN$30))</f>
        <v>0.5</v>
      </c>
      <c r="AV32">
        <f>(($AQ$29-$AN$30)/($AN$31-$AN$30))</f>
        <v>0.21428571428571427</v>
      </c>
      <c r="AW32">
        <f>(($AN$30-$AO$29)/($AO$30-$AO$29))</f>
        <v>0.37037037037037035</v>
      </c>
      <c r="AX32">
        <f>(($AP$29-$AO$28)/($AO$29-$AO$28))</f>
        <v>0.84</v>
      </c>
      <c r="AY32">
        <f>(($AQ$29-$AO$29)/($AO$30-$AO$29))</f>
        <v>0.59259259259259256</v>
      </c>
      <c r="AZ32">
        <f>(($AN$30-$AP$29)/($AP$30-$AP$29))</f>
        <v>0.5</v>
      </c>
      <c r="BA32">
        <f>(($AO$30-$AP$30)/($AP$31-$AP$30))</f>
        <v>9.375E-2</v>
      </c>
      <c r="BB32">
        <f>(($AQ$29-$AP$29)/($AP$30-$AP$29))</f>
        <v>0.7142857142857143</v>
      </c>
      <c r="BC32">
        <f>(($AN$31-$AQ$29)/($AQ$30-$AQ$29))</f>
        <v>0.70967741935483875</v>
      </c>
      <c r="BD32">
        <f>(($AO$30-$AQ$29)/($AQ$30-$AQ$29))</f>
        <v>0.35483870967741937</v>
      </c>
      <c r="BE32">
        <f>(($AP$30-$AQ$29)/($AQ$30-$AQ$29))</f>
        <v>0.25806451612903225</v>
      </c>
      <c r="BG32">
        <v>4</v>
      </c>
      <c r="BH32">
        <v>206</v>
      </c>
      <c r="BI32">
        <f>($BH$36-$BH$33)/200</f>
        <v>0.11</v>
      </c>
      <c r="BQ32">
        <f>1-(($AO$30-$AN$30)/($AN$31-$AN$30))</f>
        <v>0.3928571428571429</v>
      </c>
      <c r="BR32">
        <f>(($AP$30-$AN$30)/($AN$31-$AN$30))</f>
        <v>0.5</v>
      </c>
      <c r="BS32">
        <f>(($AQ$29-$AN$30)/($AN$31-$AN$30))</f>
        <v>0.21428571428571427</v>
      </c>
      <c r="BT32">
        <f>(($AN$30-$AO$29)/($AO$30-$AO$29))</f>
        <v>0.37037037037037035</v>
      </c>
      <c r="BU32">
        <f>1-(($AP$29-$AO$28)/($AO$29-$AO$28))</f>
        <v>0.16000000000000003</v>
      </c>
      <c r="BV32">
        <f>1-(($AQ$29-$AO$29)/($AO$30-$AO$29))</f>
        <v>0.40740740740740744</v>
      </c>
      <c r="BW32">
        <f>(($AN$30-$AP$29)/($AP$30-$AP$29))</f>
        <v>0.5</v>
      </c>
      <c r="BX32">
        <f>(($AO$30-$AP$30)/($AP$31-$AP$30))</f>
        <v>9.375E-2</v>
      </c>
      <c r="BY32">
        <f>1-(($AQ$29-$AP$29)/($AP$30-$AP$29))</f>
        <v>0.2857142857142857</v>
      </c>
      <c r="BZ32">
        <f>1-(($AN$31-$AQ$29)/($AQ$30-$AQ$29))</f>
        <v>0.29032258064516125</v>
      </c>
      <c r="CA32">
        <f>(($AO$30-$AQ$29)/($AQ$30-$AQ$29))</f>
        <v>0.35483870967741937</v>
      </c>
      <c r="CB32">
        <f>(($AP$30-$AQ$29)/($AQ$30-$AQ$29))</f>
        <v>0.25806451612903225</v>
      </c>
    </row>
    <row r="33" spans="1:80" x14ac:dyDescent="0.25">
      <c r="A33">
        <v>32</v>
      </c>
      <c r="D33">
        <v>47.162441000000001</v>
      </c>
      <c r="E33" s="5">
        <v>2</v>
      </c>
      <c r="F33">
        <v>35.283525000000004</v>
      </c>
      <c r="G33" s="4">
        <v>3</v>
      </c>
      <c r="P33">
        <v>2</v>
      </c>
      <c r="Q33" t="str">
        <f t="shared" si="0"/>
        <v>23</v>
      </c>
      <c r="R33">
        <v>3</v>
      </c>
      <c r="X33" t="s">
        <v>279</v>
      </c>
      <c r="Y33" t="s">
        <v>262</v>
      </c>
      <c r="AN33">
        <v>891</v>
      </c>
      <c r="AO33">
        <v>944</v>
      </c>
      <c r="AP33">
        <v>943</v>
      </c>
      <c r="AQ33">
        <v>927</v>
      </c>
      <c r="AT33">
        <f>(($AO$31-$AN$31)/($AN$32-$AN$31))</f>
        <v>0.57894736842105265</v>
      </c>
      <c r="AU33">
        <f>(($AP$31-$AN$31)/($AN$32-$AN$31))</f>
        <v>0.47368421052631576</v>
      </c>
      <c r="AV33">
        <f>(($AQ$30-$AN$31)/($AN$32-$AN$31))</f>
        <v>0.23684210526315788</v>
      </c>
      <c r="AW33">
        <f>(($AN$31-$AO$30)/($AO$31-$AO$30))</f>
        <v>0.33333333333333331</v>
      </c>
      <c r="AX33">
        <f>(($AP$30-$AO$29)/($AO$30-$AO$29))</f>
        <v>0.88888888888888884</v>
      </c>
      <c r="AY33">
        <f>(($AQ$30-$AO$30)/($AO$31-$AO$30))</f>
        <v>0.60606060606060608</v>
      </c>
      <c r="AZ33">
        <f>(($AN$31-$AP$30)/($AP$31-$AP$30))</f>
        <v>0.4375</v>
      </c>
      <c r="BB33">
        <f>(($AQ$30-$AP$30)/($AP$31-$AP$30))</f>
        <v>0.71875</v>
      </c>
      <c r="BC33">
        <f>(($AN$32-$AQ$30)/($AQ$31-$AQ$30))</f>
        <v>0.8529411764705882</v>
      </c>
      <c r="BD33">
        <f>(($AO$31-$AQ$30)/($AQ$31-$AQ$30))</f>
        <v>0.38235294117647056</v>
      </c>
      <c r="BE33">
        <f>(($AP$31-$AQ$30)/($AQ$31-$AQ$30))</f>
        <v>0.26470588235294118</v>
      </c>
      <c r="BG33">
        <v>3</v>
      </c>
      <c r="BH33">
        <v>208</v>
      </c>
      <c r="BI33">
        <f>($BH$37-$BH$34)/200</f>
        <v>0.105</v>
      </c>
      <c r="BQ33">
        <f>1-(($AO$31-$AN$31)/($AN$32-$AN$31))</f>
        <v>0.42105263157894735</v>
      </c>
      <c r="BR33">
        <f>(($AP$31-$AN$31)/($AN$32-$AN$31))</f>
        <v>0.47368421052631576</v>
      </c>
      <c r="BS33">
        <f>(($AQ$30-$AN$31)/($AN$32-$AN$31))</f>
        <v>0.23684210526315788</v>
      </c>
      <c r="BT33">
        <f>(($AN$31-$AO$30)/($AO$31-$AO$30))</f>
        <v>0.33333333333333331</v>
      </c>
      <c r="BU33">
        <f>1-(($AP$30-$AO$29)/($AO$30-$AO$29))</f>
        <v>0.11111111111111116</v>
      </c>
      <c r="BV33">
        <f>1-(($AQ$30-$AO$30)/($AO$31-$AO$30))</f>
        <v>0.39393939393939392</v>
      </c>
      <c r="BW33">
        <f>(($AN$31-$AP$30)/($AP$31-$AP$30))</f>
        <v>0.4375</v>
      </c>
      <c r="BY33">
        <f>1-(($AQ$30-$AP$30)/($AP$31-$AP$30))</f>
        <v>0.28125</v>
      </c>
      <c r="BZ33">
        <f>1-(($AN$32-$AQ$30)/($AQ$31-$AQ$30))</f>
        <v>0.1470588235294118</v>
      </c>
      <c r="CA33">
        <f>(($AO$31-$AQ$30)/($AQ$31-$AQ$30))</f>
        <v>0.38235294117647056</v>
      </c>
      <c r="CB33">
        <f>(($AP$31-$AQ$30)/($AQ$31-$AQ$30))</f>
        <v>0.26470588235294118</v>
      </c>
    </row>
    <row r="34" spans="1:80" x14ac:dyDescent="0.25">
      <c r="A34">
        <v>33</v>
      </c>
      <c r="D34">
        <v>47.122814000000005</v>
      </c>
      <c r="E34" s="5">
        <v>2</v>
      </c>
      <c r="F34">
        <v>35.301357000000003</v>
      </c>
      <c r="G34" s="4">
        <v>3</v>
      </c>
      <c r="P34">
        <v>2</v>
      </c>
      <c r="Q34" t="str">
        <f t="shared" si="0"/>
        <v>23</v>
      </c>
      <c r="R34">
        <v>2</v>
      </c>
      <c r="X34" t="s">
        <v>279</v>
      </c>
      <c r="Y34" t="s">
        <v>259</v>
      </c>
      <c r="AN34">
        <v>927</v>
      </c>
      <c r="AO34">
        <v>976</v>
      </c>
      <c r="AP34">
        <v>973</v>
      </c>
      <c r="AQ34">
        <v>960</v>
      </c>
      <c r="AX34">
        <f>(($AP$31-$AO$30)/($AO$31-$AO$30))</f>
        <v>0.87878787878787878</v>
      </c>
      <c r="BG34">
        <v>2</v>
      </c>
      <c r="BH34">
        <v>214</v>
      </c>
      <c r="BI34">
        <f>($BH$38-$BH$35)/200</f>
        <v>0.08</v>
      </c>
      <c r="BU34">
        <f>1-(($AP$31-$AO$30)/($AO$31-$AO$30))</f>
        <v>0.12121212121212122</v>
      </c>
    </row>
    <row r="35" spans="1:80" x14ac:dyDescent="0.25">
      <c r="A35">
        <v>34</v>
      </c>
      <c r="D35">
        <v>47.130489000000004</v>
      </c>
      <c r="E35" s="5">
        <v>2</v>
      </c>
      <c r="F35">
        <v>35.301357000000003</v>
      </c>
      <c r="G35" s="4">
        <v>3</v>
      </c>
      <c r="P35">
        <v>2</v>
      </c>
      <c r="Q35" t="str">
        <f t="shared" si="0"/>
        <v>23</v>
      </c>
      <c r="R35">
        <v>1</v>
      </c>
      <c r="X35" t="s">
        <v>279</v>
      </c>
      <c r="Y35" t="s">
        <v>260</v>
      </c>
      <c r="AB35" t="s">
        <v>279</v>
      </c>
      <c r="AC35" t="str">
        <f>CONCATENATE($R35,$R36,$R37,$R38)</f>
        <v>1432</v>
      </c>
      <c r="AN35">
        <v>958</v>
      </c>
      <c r="AO35">
        <v>1006</v>
      </c>
      <c r="AP35">
        <v>1000</v>
      </c>
      <c r="AQ35">
        <v>993</v>
      </c>
      <c r="BG35">
        <v>1</v>
      </c>
      <c r="BH35">
        <v>224</v>
      </c>
      <c r="BI35">
        <f>($BH$39-$BH$36)/200</f>
        <v>0.11</v>
      </c>
    </row>
    <row r="36" spans="1:80" x14ac:dyDescent="0.25">
      <c r="A36">
        <v>35</v>
      </c>
      <c r="D36">
        <v>47.161464000000002</v>
      </c>
      <c r="E36" s="5">
        <v>2</v>
      </c>
      <c r="F36">
        <v>35.301357000000003</v>
      </c>
      <c r="G36" s="4">
        <v>3</v>
      </c>
      <c r="P36">
        <v>2</v>
      </c>
      <c r="Q36" t="str">
        <f t="shared" si="0"/>
        <v>23</v>
      </c>
      <c r="R36">
        <v>4</v>
      </c>
      <c r="X36" t="s">
        <v>279</v>
      </c>
      <c r="Y36" t="s">
        <v>261</v>
      </c>
      <c r="AN36">
        <v>989</v>
      </c>
      <c r="AO36">
        <v>1034</v>
      </c>
      <c r="AP36">
        <v>1026</v>
      </c>
      <c r="AQ36">
        <v>1023</v>
      </c>
      <c r="BG36">
        <v>4</v>
      </c>
      <c r="BH36">
        <v>230</v>
      </c>
      <c r="BI36">
        <f>($BH$40-$BH$37)/200</f>
        <v>0.115</v>
      </c>
    </row>
    <row r="37" spans="1:80" x14ac:dyDescent="0.25">
      <c r="A37">
        <v>36</v>
      </c>
      <c r="D37">
        <v>47.116317000000002</v>
      </c>
      <c r="E37" s="5">
        <v>2</v>
      </c>
      <c r="P37">
        <v>1</v>
      </c>
      <c r="Q37" t="str">
        <f t="shared" si="0"/>
        <v>2</v>
      </c>
      <c r="R37">
        <v>3</v>
      </c>
      <c r="X37" t="s">
        <v>279</v>
      </c>
      <c r="Y37" t="s">
        <v>262</v>
      </c>
      <c r="AN37">
        <v>1016</v>
      </c>
      <c r="AO37">
        <v>1060</v>
      </c>
      <c r="AP37">
        <v>1052</v>
      </c>
      <c r="AQ37">
        <v>1050</v>
      </c>
      <c r="AT37">
        <f>(($AO$32-$AN$33)/($AN$34-$AN$33))</f>
        <v>0.52777777777777779</v>
      </c>
      <c r="AU37">
        <f>(($AP$32-$AN$33)/($AN$34-$AN$33))</f>
        <v>0.44444444444444442</v>
      </c>
      <c r="AV37">
        <f>(($AQ$33-$AN$34)/($AN$35-$AN$34))</f>
        <v>0</v>
      </c>
      <c r="AW37">
        <f>(($AN$34-$AO$32)/($AO$33-$AO$32))</f>
        <v>0.5</v>
      </c>
      <c r="AX37">
        <f>(($AP$33-$AO$32)/($AO$33-$AO$32))</f>
        <v>0.97058823529411764</v>
      </c>
      <c r="AY37">
        <f>(($AQ$33-$AO$32)/($AO$33-$AO$32))</f>
        <v>0.5</v>
      </c>
      <c r="AZ37">
        <f>(($AN$34-$AP$32)/($AP$33-$AP$32))</f>
        <v>0.55555555555555558</v>
      </c>
      <c r="BA37">
        <f>(($AO$32-$AP$32)/($AP$33-$AP$32))</f>
        <v>8.3333333333333329E-2</v>
      </c>
      <c r="BB37">
        <f>(($AQ$33-$AP$32)/($AP$33-$AP$32))</f>
        <v>0.55555555555555558</v>
      </c>
      <c r="BC37">
        <f>(($AN$33-$AQ$32)/($AQ$33-$AQ$32))</f>
        <v>2.7027027027027029E-2</v>
      </c>
      <c r="BD37">
        <f>(($AO$32-$AQ$32)/($AQ$33-$AQ$32))</f>
        <v>0.54054054054054057</v>
      </c>
      <c r="BE37">
        <f>(($AP$32-$AQ$32)/($AQ$33-$AQ$32))</f>
        <v>0.45945945945945948</v>
      </c>
      <c r="BG37">
        <v>3</v>
      </c>
      <c r="BH37">
        <v>235</v>
      </c>
      <c r="BI37">
        <f>($BH$41-$BH$38)/200</f>
        <v>0.125</v>
      </c>
      <c r="BQ37">
        <f>1-(($AO$32-$AN$33)/($AN$34-$AN$33))</f>
        <v>0.47222222222222221</v>
      </c>
      <c r="BR37">
        <f>(($AP$32-$AN$33)/($AN$34-$AN$33))</f>
        <v>0.44444444444444442</v>
      </c>
      <c r="BS37">
        <f>(($AQ$33-$AN$34)/($AN$35-$AN$34))</f>
        <v>0</v>
      </c>
      <c r="BT37">
        <f>(($AN$34-$AO$32)/($AO$33-$AO$32))</f>
        <v>0.5</v>
      </c>
      <c r="BU37">
        <f>1-(($AP$33-$AO$32)/($AO$33-$AO$32))</f>
        <v>2.9411764705882359E-2</v>
      </c>
      <c r="BV37">
        <f>(($AQ$33-$AO$32)/($AO$33-$AO$32))</f>
        <v>0.5</v>
      </c>
      <c r="BW37">
        <f>1-(($AN$34-$AP$32)/($AP$33-$AP$32))</f>
        <v>0.44444444444444442</v>
      </c>
      <c r="BX37">
        <f>(($AO$32-$AP$32)/($AP$33-$AP$32))</f>
        <v>8.3333333333333329E-2</v>
      </c>
      <c r="BY37">
        <f>1-(($AQ$33-$AP$32)/($AP$33-$AP$32))</f>
        <v>0.44444444444444442</v>
      </c>
      <c r="BZ37">
        <f>(($AN$33-$AQ$32)/($AQ$33-$AQ$32))</f>
        <v>2.7027027027027029E-2</v>
      </c>
      <c r="CA37">
        <f>1-(($AO$32-$AQ$32)/($AQ$33-$AQ$32))</f>
        <v>0.45945945945945943</v>
      </c>
      <c r="CB37">
        <f>(($AP$32-$AQ$32)/($AQ$33-$AQ$32))</f>
        <v>0.45945945945945948</v>
      </c>
    </row>
    <row r="38" spans="1:80" x14ac:dyDescent="0.25">
      <c r="A38">
        <v>37</v>
      </c>
      <c r="P38">
        <v>0</v>
      </c>
      <c r="Q38" t="str">
        <f t="shared" si="0"/>
        <v/>
      </c>
      <c r="R38">
        <v>2</v>
      </c>
      <c r="X38" t="s">
        <v>279</v>
      </c>
      <c r="Y38" t="s">
        <v>259</v>
      </c>
      <c r="AN38">
        <v>1043</v>
      </c>
      <c r="AO38">
        <v>1088</v>
      </c>
      <c r="AP38">
        <v>1080</v>
      </c>
      <c r="AQ38">
        <v>1076</v>
      </c>
      <c r="AT38">
        <f>(($AO$33-$AN$34)/($AN$35-$AN$34))</f>
        <v>0.54838709677419351</v>
      </c>
      <c r="AU38">
        <f>(($AP$33-$AN$34)/($AN$35-$AN$34))</f>
        <v>0.5161290322580645</v>
      </c>
      <c r="AV38">
        <f>(($AQ$34-$AN$35)/($AN$36-$AN$35))</f>
        <v>6.4516129032258063E-2</v>
      </c>
      <c r="AW38">
        <f>(($AN$35-$AO$33)/($AO$34-$AO$33))</f>
        <v>0.4375</v>
      </c>
      <c r="AX38">
        <f>(($AP$34-$AO$33)/($AO$34-$AO$33))</f>
        <v>0.90625</v>
      </c>
      <c r="AY38">
        <f>(($AQ$34-$AO$33)/($AO$34-$AO$33))</f>
        <v>0.5</v>
      </c>
      <c r="AZ38">
        <f>(($AN$35-$AP$33)/($AP$34-$AP$33))</f>
        <v>0.5</v>
      </c>
      <c r="BA38">
        <f>(($AO$33-$AP$33)/($AP$34-$AP$33))</f>
        <v>3.3333333333333333E-2</v>
      </c>
      <c r="BB38">
        <f>(($AQ$34-$AP$33)/($AP$34-$AP$33))</f>
        <v>0.56666666666666665</v>
      </c>
      <c r="BC38">
        <f>(($AN$34-$AQ$33)/($AQ$34-$AQ$33))</f>
        <v>0</v>
      </c>
      <c r="BD38">
        <f>(($AO$33-$AQ$33)/($AQ$34-$AQ$33))</f>
        <v>0.51515151515151514</v>
      </c>
      <c r="BE38">
        <f>(($AP$33-$AQ$33)/($AQ$34-$AQ$33))</f>
        <v>0.48484848484848486</v>
      </c>
      <c r="BG38">
        <v>2</v>
      </c>
      <c r="BH38">
        <v>240</v>
      </c>
      <c r="BI38">
        <f>($BH$42-$BH$39)/200</f>
        <v>0.08</v>
      </c>
      <c r="BQ38">
        <f>1-(($AO$33-$AN$34)/($AN$35-$AN$34))</f>
        <v>0.45161290322580649</v>
      </c>
      <c r="BR38">
        <f>1-(($AP$33-$AN$34)/($AN$35-$AN$34))</f>
        <v>0.4838709677419355</v>
      </c>
      <c r="BS38">
        <f>(($AQ$34-$AN$35)/($AN$36-$AN$35))</f>
        <v>6.4516129032258063E-2</v>
      </c>
      <c r="BT38">
        <f>(($AN$35-$AO$33)/($AO$34-$AO$33))</f>
        <v>0.4375</v>
      </c>
      <c r="BU38">
        <f>1-(($AP$34-$AO$33)/($AO$34-$AO$33))</f>
        <v>9.375E-2</v>
      </c>
      <c r="BV38">
        <f>(($AQ$34-$AO$33)/($AO$34-$AO$33))</f>
        <v>0.5</v>
      </c>
      <c r="BW38">
        <f>(($AN$35-$AP$33)/($AP$34-$AP$33))</f>
        <v>0.5</v>
      </c>
      <c r="BX38">
        <f>(($AO$33-$AP$33)/($AP$34-$AP$33))</f>
        <v>3.3333333333333333E-2</v>
      </c>
      <c r="BY38">
        <f>1-(($AQ$34-$AP$33)/($AP$34-$AP$33))</f>
        <v>0.43333333333333335</v>
      </c>
      <c r="BZ38">
        <f>(($AN$34-$AQ$33)/($AQ$34-$AQ$33))</f>
        <v>0</v>
      </c>
      <c r="CA38">
        <f>1-(($AO$33-$AQ$33)/($AQ$34-$AQ$33))</f>
        <v>0.48484848484848486</v>
      </c>
      <c r="CB38">
        <f>(($AP$33-$AQ$33)/($AQ$34-$AQ$33))</f>
        <v>0.48484848484848486</v>
      </c>
    </row>
    <row r="39" spans="1:80" x14ac:dyDescent="0.25">
      <c r="A39">
        <v>38</v>
      </c>
      <c r="B39">
        <v>58.347743000000001</v>
      </c>
      <c r="C39" s="2">
        <v>1</v>
      </c>
      <c r="P39">
        <v>1</v>
      </c>
      <c r="Q39" t="str">
        <f t="shared" si="0"/>
        <v>1</v>
      </c>
      <c r="R39">
        <v>1</v>
      </c>
      <c r="X39" t="s">
        <v>279</v>
      </c>
      <c r="Y39" t="s">
        <v>260</v>
      </c>
      <c r="AB39" t="s">
        <v>279</v>
      </c>
      <c r="AC39" t="str">
        <f>CONCATENATE($R39,$R40,$R41,$R42)</f>
        <v>1432</v>
      </c>
      <c r="AN39">
        <v>1070</v>
      </c>
      <c r="AO39">
        <v>1115</v>
      </c>
      <c r="AP39">
        <v>1109</v>
      </c>
      <c r="AQ39">
        <v>1104</v>
      </c>
      <c r="AT39">
        <f>(($AO$34-$AN$35)/($AN$36-$AN$35))</f>
        <v>0.58064516129032262</v>
      </c>
      <c r="AU39">
        <f>(($AP$34-$AN$35)/($AN$36-$AN$35))</f>
        <v>0.4838709677419355</v>
      </c>
      <c r="AV39">
        <f>(($AQ$35-$AN$36)/($AN$37-$AN$36))</f>
        <v>0.14814814814814814</v>
      </c>
      <c r="AW39">
        <f>(($AN$36-$AO$34)/($AO$35-$AO$34))</f>
        <v>0.43333333333333335</v>
      </c>
      <c r="AX39">
        <f>(($AP$35-$AO$34)/($AO$35-$AO$34))</f>
        <v>0.8</v>
      </c>
      <c r="AY39">
        <f>(($AQ$35-$AO$34)/($AO$35-$AO$34))</f>
        <v>0.56666666666666665</v>
      </c>
      <c r="AZ39">
        <f>(($AN$36-$AP$34)/($AP$35-$AP$34))</f>
        <v>0.59259259259259256</v>
      </c>
      <c r="BA39">
        <f>(($AO$34-$AP$34)/($AP$35-$AP$34))</f>
        <v>0.1111111111111111</v>
      </c>
      <c r="BB39">
        <f>(($AQ$35-$AP$34)/($AP$35-$AP$34))</f>
        <v>0.7407407407407407</v>
      </c>
      <c r="BC39">
        <f>(($AN$35-$AQ$33)/($AQ$34-$AQ$33))</f>
        <v>0.93939393939393945</v>
      </c>
      <c r="BD39">
        <f>(($AO$34-$AQ$34)/($AQ$35-$AQ$34))</f>
        <v>0.48484848484848486</v>
      </c>
      <c r="BE39">
        <f>(($AP$34-$AQ$34)/($AQ$35-$AQ$34))</f>
        <v>0.39393939393939392</v>
      </c>
      <c r="BG39">
        <v>1</v>
      </c>
      <c r="BH39">
        <v>252</v>
      </c>
      <c r="BI39">
        <f>($BH$43-$BH$40)/200</f>
        <v>0.12</v>
      </c>
      <c r="BQ39">
        <f>1-(($AO$34-$AN$35)/($AN$36-$AN$35))</f>
        <v>0.41935483870967738</v>
      </c>
      <c r="BR39">
        <f>(($AP$34-$AN$35)/($AN$36-$AN$35))</f>
        <v>0.4838709677419355</v>
      </c>
      <c r="BS39">
        <f>(($AQ$35-$AN$36)/($AN$37-$AN$36))</f>
        <v>0.14814814814814814</v>
      </c>
      <c r="BT39">
        <f>(($AN$36-$AO$34)/($AO$35-$AO$34))</f>
        <v>0.43333333333333335</v>
      </c>
      <c r="BU39">
        <f>1-(($AP$35-$AO$34)/($AO$35-$AO$34))</f>
        <v>0.19999999999999996</v>
      </c>
      <c r="BV39">
        <f>1-(($AQ$35-$AO$34)/($AO$35-$AO$34))</f>
        <v>0.43333333333333335</v>
      </c>
      <c r="BW39">
        <f>1-(($AN$36-$AP$34)/($AP$35-$AP$34))</f>
        <v>0.40740740740740744</v>
      </c>
      <c r="BX39">
        <f>(($AO$34-$AP$34)/($AP$35-$AP$34))</f>
        <v>0.1111111111111111</v>
      </c>
      <c r="BY39">
        <f>1-(($AQ$35-$AP$34)/($AP$35-$AP$34))</f>
        <v>0.2592592592592593</v>
      </c>
      <c r="BZ39">
        <f>1-(($AN$35-$AQ$33)/($AQ$34-$AQ$33))</f>
        <v>6.0606060606060552E-2</v>
      </c>
      <c r="CA39">
        <f>(($AO$34-$AQ$34)/($AQ$35-$AQ$34))</f>
        <v>0.48484848484848486</v>
      </c>
      <c r="CB39">
        <f>(($AP$34-$AQ$34)/($AQ$35-$AQ$34))</f>
        <v>0.39393939393939392</v>
      </c>
    </row>
    <row r="40" spans="1:80" x14ac:dyDescent="0.25">
      <c r="A40">
        <v>39</v>
      </c>
      <c r="B40">
        <v>58.413867000000003</v>
      </c>
      <c r="C40" s="2">
        <v>1</v>
      </c>
      <c r="P40">
        <v>1</v>
      </c>
      <c r="Q40" t="str">
        <f t="shared" si="0"/>
        <v>1</v>
      </c>
      <c r="R40">
        <v>4</v>
      </c>
      <c r="X40" t="s">
        <v>279</v>
      </c>
      <c r="Y40" t="s">
        <v>261</v>
      </c>
      <c r="AN40">
        <v>1098</v>
      </c>
      <c r="AO40">
        <v>1142</v>
      </c>
      <c r="AP40">
        <v>1139</v>
      </c>
      <c r="AQ40">
        <v>1133</v>
      </c>
      <c r="AT40">
        <f>(($AO$35-$AN$36)/($AN$37-$AN$36))</f>
        <v>0.62962962962962965</v>
      </c>
      <c r="AU40">
        <f>(($AP$35-$AN$36)/($AN$37-$AN$36))</f>
        <v>0.40740740740740738</v>
      </c>
      <c r="AV40">
        <f>(($AQ$36-$AN$37)/($AN$38-$AN$37))</f>
        <v>0.25925925925925924</v>
      </c>
      <c r="AW40">
        <f>(($AN$37-$AO$35)/($AO$36-$AO$35))</f>
        <v>0.35714285714285715</v>
      </c>
      <c r="AX40">
        <f>(($AP$36-$AO$35)/($AO$36-$AO$35))</f>
        <v>0.7142857142857143</v>
      </c>
      <c r="AY40">
        <f>(($AQ$36-$AO$35)/($AO$36-$AO$35))</f>
        <v>0.6071428571428571</v>
      </c>
      <c r="AZ40">
        <f>(($AN$37-$AP$35)/($AP$36-$AP$35))</f>
        <v>0.61538461538461542</v>
      </c>
      <c r="BA40">
        <f>(($AO$35-$AP$35)/($AP$36-$AP$35))</f>
        <v>0.23076923076923078</v>
      </c>
      <c r="BB40">
        <f>(($AQ$36-$AP$35)/($AP$36-$AP$35))</f>
        <v>0.88461538461538458</v>
      </c>
      <c r="BC40">
        <f>(($AN$36-$AQ$34)/($AQ$35-$AQ$34))</f>
        <v>0.87878787878787878</v>
      </c>
      <c r="BD40">
        <f>(($AO$35-$AQ$35)/($AQ$36-$AQ$35))</f>
        <v>0.43333333333333335</v>
      </c>
      <c r="BE40">
        <f>(($AP$35-$AQ$35)/($AQ$36-$AQ$35))</f>
        <v>0.23333333333333334</v>
      </c>
      <c r="BG40">
        <v>4</v>
      </c>
      <c r="BH40">
        <v>258</v>
      </c>
      <c r="BI40">
        <f>($BH$44-$BH$41)/200</f>
        <v>0.12</v>
      </c>
      <c r="BQ40">
        <f>1-(($AO$35-$AN$36)/($AN$37-$AN$36))</f>
        <v>0.37037037037037035</v>
      </c>
      <c r="BR40">
        <f>(($AP$35-$AN$36)/($AN$37-$AN$36))</f>
        <v>0.40740740740740738</v>
      </c>
      <c r="BS40">
        <f>(($AQ$36-$AN$37)/($AN$38-$AN$37))</f>
        <v>0.25925925925925924</v>
      </c>
      <c r="BT40">
        <f>(($AN$37-$AO$35)/($AO$36-$AO$35))</f>
        <v>0.35714285714285715</v>
      </c>
      <c r="BU40">
        <f>1-(($AP$36-$AO$35)/($AO$36-$AO$35))</f>
        <v>0.2857142857142857</v>
      </c>
      <c r="BV40">
        <f>1-(($AQ$36-$AO$35)/($AO$36-$AO$35))</f>
        <v>0.3928571428571429</v>
      </c>
      <c r="BW40">
        <f>1-(($AN$37-$AP$35)/($AP$36-$AP$35))</f>
        <v>0.38461538461538458</v>
      </c>
      <c r="BX40">
        <f>(($AO$35-$AP$35)/($AP$36-$AP$35))</f>
        <v>0.23076923076923078</v>
      </c>
      <c r="BY40">
        <f>1-(($AQ$36-$AP$35)/($AP$36-$AP$35))</f>
        <v>0.11538461538461542</v>
      </c>
      <c r="BZ40">
        <f>1-(($AN$36-$AQ$34)/($AQ$35-$AQ$34))</f>
        <v>0.12121212121212122</v>
      </c>
      <c r="CA40">
        <f>(($AO$35-$AQ$35)/($AQ$36-$AQ$35))</f>
        <v>0.43333333333333335</v>
      </c>
      <c r="CB40">
        <f>(($AP$35-$AQ$35)/($AQ$36-$AQ$35))</f>
        <v>0.23333333333333334</v>
      </c>
    </row>
    <row r="41" spans="1:80" x14ac:dyDescent="0.25">
      <c r="A41">
        <v>40</v>
      </c>
      <c r="B41">
        <v>58.407886000000005</v>
      </c>
      <c r="C41" s="2">
        <v>1</v>
      </c>
      <c r="H41">
        <v>48.443046000000002</v>
      </c>
      <c r="I41" s="3">
        <v>4</v>
      </c>
      <c r="P41">
        <v>2</v>
      </c>
      <c r="Q41" t="str">
        <f t="shared" si="0"/>
        <v>14</v>
      </c>
      <c r="R41">
        <v>3</v>
      </c>
      <c r="X41" t="s">
        <v>280</v>
      </c>
      <c r="Y41" t="s">
        <v>263</v>
      </c>
      <c r="AN41">
        <v>1125</v>
      </c>
      <c r="AO41">
        <v>1185</v>
      </c>
      <c r="AP41">
        <v>1187</v>
      </c>
      <c r="AQ41">
        <v>1165</v>
      </c>
      <c r="AT41">
        <f>(($AO$36-$AN$37)/($AN$38-$AN$37))</f>
        <v>0.66666666666666663</v>
      </c>
      <c r="AU41">
        <f>(($AP$36-$AN$37)/($AN$38-$AN$37))</f>
        <v>0.37037037037037035</v>
      </c>
      <c r="AV41">
        <f>(($AQ$37-$AN$38)/($AN$39-$AN$38))</f>
        <v>0.25925925925925924</v>
      </c>
      <c r="AW41">
        <f>(($AN$38-$AO$36)/($AO$37-$AO$36))</f>
        <v>0.34615384615384615</v>
      </c>
      <c r="AX41">
        <f>(($AP$37-$AO$36)/($AO$37-$AO$36))</f>
        <v>0.69230769230769229</v>
      </c>
      <c r="AY41">
        <f>(($AQ$37-$AO$36)/($AO$37-$AO$36))</f>
        <v>0.61538461538461542</v>
      </c>
      <c r="AZ41">
        <f>(($AN$38-$AP$36)/($AP$37-$AP$36))</f>
        <v>0.65384615384615385</v>
      </c>
      <c r="BA41">
        <f>(($AO$36-$AP$36)/($AP$37-$AP$36))</f>
        <v>0.30769230769230771</v>
      </c>
      <c r="BB41">
        <f>(($AQ$37-$AP$36)/($AP$37-$AP$36))</f>
        <v>0.92307692307692313</v>
      </c>
      <c r="BC41">
        <f>(($AN$37-$AQ$35)/($AQ$36-$AQ$35))</f>
        <v>0.76666666666666672</v>
      </c>
      <c r="BD41">
        <f>(($AO$36-$AQ$36)/($AQ$37-$AQ$36))</f>
        <v>0.40740740740740738</v>
      </c>
      <c r="BE41">
        <f>(($AP$36-$AQ$36)/($AQ$37-$AQ$36))</f>
        <v>0.1111111111111111</v>
      </c>
      <c r="BG41">
        <v>3</v>
      </c>
      <c r="BH41">
        <v>265</v>
      </c>
      <c r="BI41">
        <f>($BH$50-$BH$47)/200</f>
        <v>0.125</v>
      </c>
      <c r="BQ41">
        <f>1-(($AO$36-$AN$37)/($AN$38-$AN$37))</f>
        <v>0.33333333333333337</v>
      </c>
      <c r="BR41">
        <f>(($AP$36-$AN$37)/($AN$38-$AN$37))</f>
        <v>0.37037037037037035</v>
      </c>
      <c r="BS41">
        <f>(($AQ$37-$AN$38)/($AN$39-$AN$38))</f>
        <v>0.25925925925925924</v>
      </c>
      <c r="BT41">
        <f>(($AN$38-$AO$36)/($AO$37-$AO$36))</f>
        <v>0.34615384615384615</v>
      </c>
      <c r="BU41">
        <f>1-(($AP$37-$AO$36)/($AO$37-$AO$36))</f>
        <v>0.30769230769230771</v>
      </c>
      <c r="BV41">
        <f>1-(($AQ$37-$AO$36)/($AO$37-$AO$36))</f>
        <v>0.38461538461538458</v>
      </c>
      <c r="BW41">
        <f>1-(($AN$38-$AP$36)/($AP$37-$AP$36))</f>
        <v>0.34615384615384615</v>
      </c>
      <c r="BX41">
        <f>(($AO$36-$AP$36)/($AP$37-$AP$36))</f>
        <v>0.30769230769230771</v>
      </c>
      <c r="BY41">
        <f>1-(($AQ$37-$AP$36)/($AP$37-$AP$36))</f>
        <v>7.6923076923076872E-2</v>
      </c>
      <c r="BZ41">
        <f>1-(($AN$37-$AQ$35)/($AQ$36-$AQ$35))</f>
        <v>0.23333333333333328</v>
      </c>
      <c r="CA41">
        <f>(($AO$36-$AQ$36)/($AQ$37-$AQ$36))</f>
        <v>0.40740740740740738</v>
      </c>
      <c r="CB41">
        <f>(($AP$36-$AQ$36)/($AQ$37-$AQ$36))</f>
        <v>0.1111111111111111</v>
      </c>
    </row>
    <row r="42" spans="1:80" x14ac:dyDescent="0.25">
      <c r="A42">
        <v>41</v>
      </c>
      <c r="B42">
        <v>58.375831000000005</v>
      </c>
      <c r="C42" s="2">
        <v>1</v>
      </c>
      <c r="H42">
        <v>48.412433000000007</v>
      </c>
      <c r="I42" s="3">
        <v>4</v>
      </c>
      <c r="P42">
        <v>2</v>
      </c>
      <c r="Q42" t="str">
        <f t="shared" si="0"/>
        <v>14</v>
      </c>
      <c r="R42">
        <v>2</v>
      </c>
      <c r="X42" t="s">
        <v>280</v>
      </c>
      <c r="Y42" t="s">
        <v>264</v>
      </c>
      <c r="AN42">
        <v>1156</v>
      </c>
      <c r="AO42">
        <v>1225</v>
      </c>
      <c r="AP42">
        <v>1224</v>
      </c>
      <c r="AQ42">
        <v>1204</v>
      </c>
      <c r="AT42">
        <f>(($AO$37-$AN$38)/($AN$39-$AN$38))</f>
        <v>0.62962962962962965</v>
      </c>
      <c r="AU42">
        <f>(($AP$37-$AN$38)/($AN$39-$AN$38))</f>
        <v>0.33333333333333331</v>
      </c>
      <c r="AV42">
        <f>(($AQ$38-$AN$39)/($AN$40-$AN$39))</f>
        <v>0.21428571428571427</v>
      </c>
      <c r="AW42">
        <f>(($AN$39-$AO$37)/($AO$38-$AO$37))</f>
        <v>0.35714285714285715</v>
      </c>
      <c r="AX42">
        <f>(($AP$38-$AO$37)/($AO$38-$AO$37))</f>
        <v>0.7142857142857143</v>
      </c>
      <c r="AY42">
        <f>(($AQ$38-$AO$37)/($AO$38-$AO$37))</f>
        <v>0.5714285714285714</v>
      </c>
      <c r="AZ42">
        <f>(($AN$39-$AP$37)/($AP$38-$AP$37))</f>
        <v>0.6428571428571429</v>
      </c>
      <c r="BA42">
        <f>(($AO$37-$AP$37)/($AP$38-$AP$37))</f>
        <v>0.2857142857142857</v>
      </c>
      <c r="BB42">
        <f>(($AQ$38-$AP$37)/($AP$38-$AP$37))</f>
        <v>0.8571428571428571</v>
      </c>
      <c r="BC42">
        <f>(($AN$38-$AQ$36)/($AQ$37-$AQ$36))</f>
        <v>0.7407407407407407</v>
      </c>
      <c r="BD42">
        <f>(($AO$37-$AQ$37)/($AQ$38-$AQ$37))</f>
        <v>0.38461538461538464</v>
      </c>
      <c r="BE42">
        <f>(($AP$37-$AQ$37)/($AQ$38-$AQ$37))</f>
        <v>7.6923076923076927E-2</v>
      </c>
      <c r="BG42">
        <v>2</v>
      </c>
      <c r="BH42">
        <v>268</v>
      </c>
      <c r="BI42">
        <f>($BH$51-$BH$48)/200</f>
        <v>0.19500000000000001</v>
      </c>
      <c r="BQ42">
        <f>1-(($AO$37-$AN$38)/($AN$39-$AN$38))</f>
        <v>0.37037037037037035</v>
      </c>
      <c r="BR42">
        <f>(($AP$37-$AN$38)/($AN$39-$AN$38))</f>
        <v>0.33333333333333331</v>
      </c>
      <c r="BS42">
        <f>(($AQ$38-$AN$39)/($AN$40-$AN$39))</f>
        <v>0.21428571428571427</v>
      </c>
      <c r="BT42">
        <f>(($AN$39-$AO$37)/($AO$38-$AO$37))</f>
        <v>0.35714285714285715</v>
      </c>
      <c r="BU42">
        <f>1-(($AP$38-$AO$37)/($AO$38-$AO$37))</f>
        <v>0.2857142857142857</v>
      </c>
      <c r="BV42">
        <f>1-(($AQ$38-$AO$37)/($AO$38-$AO$37))</f>
        <v>0.4285714285714286</v>
      </c>
      <c r="BW42">
        <f>1-(($AN$39-$AP$37)/($AP$38-$AP$37))</f>
        <v>0.3571428571428571</v>
      </c>
      <c r="BX42">
        <f>(($AO$37-$AP$37)/($AP$38-$AP$37))</f>
        <v>0.2857142857142857</v>
      </c>
      <c r="BY42">
        <f>1-(($AQ$38-$AP$37)/($AP$38-$AP$37))</f>
        <v>0.1428571428571429</v>
      </c>
      <c r="BZ42">
        <f>1-(($AN$38-$AQ$36)/($AQ$37-$AQ$36))</f>
        <v>0.2592592592592593</v>
      </c>
      <c r="CA42">
        <f>(($AO$37-$AQ$37)/($AQ$38-$AQ$37))</f>
        <v>0.38461538461538464</v>
      </c>
      <c r="CB42">
        <f>(($AP$37-$AQ$37)/($AQ$38-$AQ$37))</f>
        <v>7.6923076923076927E-2</v>
      </c>
    </row>
    <row r="43" spans="1:80" x14ac:dyDescent="0.25">
      <c r="A43">
        <v>42</v>
      </c>
      <c r="B43">
        <v>58.369083000000003</v>
      </c>
      <c r="C43" s="2">
        <v>1</v>
      </c>
      <c r="H43">
        <v>48.397388000000007</v>
      </c>
      <c r="I43" s="3">
        <v>4</v>
      </c>
      <c r="P43">
        <v>2</v>
      </c>
      <c r="Q43" t="str">
        <f t="shared" si="0"/>
        <v>14</v>
      </c>
      <c r="R43">
        <v>1</v>
      </c>
      <c r="X43" t="s">
        <v>280</v>
      </c>
      <c r="Y43" t="s">
        <v>265</v>
      </c>
      <c r="AN43">
        <v>1164</v>
      </c>
      <c r="AO43">
        <v>1258</v>
      </c>
      <c r="AP43">
        <v>1255</v>
      </c>
      <c r="AQ43">
        <v>1243</v>
      </c>
      <c r="AT43">
        <f>(($AO$38-$AN$39)/($AN$40-$AN$39))</f>
        <v>0.6428571428571429</v>
      </c>
      <c r="AU43">
        <f>(($AP$38-$AN$39)/($AN$40-$AN$39))</f>
        <v>0.35714285714285715</v>
      </c>
      <c r="AV43">
        <f>(($AQ$39-$AN$40)/($AN$41-$AN$40))</f>
        <v>0.22222222222222221</v>
      </c>
      <c r="AW43">
        <f>(($AN$40-$AO$38)/($AO$39-$AO$38))</f>
        <v>0.37037037037037035</v>
      </c>
      <c r="AX43">
        <f>(($AP$39-$AO$38)/($AO$39-$AO$38))</f>
        <v>0.77777777777777779</v>
      </c>
      <c r="AY43">
        <f>(($AQ$39-$AO$38)/($AO$39-$AO$38))</f>
        <v>0.59259259259259256</v>
      </c>
      <c r="AZ43">
        <f>(($AN$40-$AP$38)/($AP$39-$AP$38))</f>
        <v>0.62068965517241381</v>
      </c>
      <c r="BA43">
        <f>(($AO$38-$AP$38)/($AP$39-$AP$38))</f>
        <v>0.27586206896551724</v>
      </c>
      <c r="BB43">
        <f>(($AQ$39-$AP$38)/($AP$39-$AP$38))</f>
        <v>0.82758620689655171</v>
      </c>
      <c r="BC43">
        <f>(($AN$39-$AQ$37)/($AQ$38-$AQ$37))</f>
        <v>0.76923076923076927</v>
      </c>
      <c r="BD43">
        <f>(($AO$38-$AQ$38)/($AQ$39-$AQ$38))</f>
        <v>0.42857142857142855</v>
      </c>
      <c r="BE43">
        <f>(($AP$38-$AQ$38)/($AQ$39-$AQ$38))</f>
        <v>0.14285714285714285</v>
      </c>
      <c r="BG43">
        <v>1</v>
      </c>
      <c r="BH43">
        <v>282</v>
      </c>
      <c r="BI43">
        <f>($BH$52-$BH$49)/200</f>
        <v>0.11</v>
      </c>
      <c r="BQ43">
        <f>1-(($AO$38-$AN$39)/($AN$40-$AN$39))</f>
        <v>0.3571428571428571</v>
      </c>
      <c r="BR43">
        <f>(($AP$38-$AN$39)/($AN$40-$AN$39))</f>
        <v>0.35714285714285715</v>
      </c>
      <c r="BS43">
        <f>(($AQ$39-$AN$40)/($AN$41-$AN$40))</f>
        <v>0.22222222222222221</v>
      </c>
      <c r="BT43">
        <f>(($AN$40-$AO$38)/($AO$39-$AO$38))</f>
        <v>0.37037037037037035</v>
      </c>
      <c r="BU43">
        <f>1-(($AP$39-$AO$38)/($AO$39-$AO$38))</f>
        <v>0.22222222222222221</v>
      </c>
      <c r="BV43">
        <f>1-(($AQ$39-$AO$38)/($AO$39-$AO$38))</f>
        <v>0.40740740740740744</v>
      </c>
      <c r="BW43">
        <f>1-(($AN$40-$AP$38)/($AP$39-$AP$38))</f>
        <v>0.37931034482758619</v>
      </c>
      <c r="BX43">
        <f>(($AO$38-$AP$38)/($AP$39-$AP$38))</f>
        <v>0.27586206896551724</v>
      </c>
      <c r="BY43">
        <f>1-(($AQ$39-$AP$38)/($AP$39-$AP$38))</f>
        <v>0.17241379310344829</v>
      </c>
      <c r="BZ43">
        <f>1-(($AN$39-$AQ$37)/($AQ$38-$AQ$37))</f>
        <v>0.23076923076923073</v>
      </c>
      <c r="CA43">
        <f>(($AO$38-$AQ$38)/($AQ$39-$AQ$38))</f>
        <v>0.42857142857142855</v>
      </c>
      <c r="CB43">
        <f>(($AP$38-$AQ$38)/($AQ$39-$AQ$38))</f>
        <v>0.14285714285714285</v>
      </c>
    </row>
    <row r="44" spans="1:80" x14ac:dyDescent="0.25">
      <c r="A44">
        <v>43</v>
      </c>
      <c r="B44">
        <v>58.373619000000005</v>
      </c>
      <c r="C44" s="2">
        <v>1</v>
      </c>
      <c r="H44">
        <v>48.374401000000006</v>
      </c>
      <c r="I44" s="3">
        <v>4</v>
      </c>
      <c r="P44">
        <v>2</v>
      </c>
      <c r="Q44" t="str">
        <f t="shared" si="0"/>
        <v>14</v>
      </c>
      <c r="R44">
        <v>4</v>
      </c>
      <c r="X44" t="s">
        <v>281</v>
      </c>
      <c r="Y44" t="s">
        <v>266</v>
      </c>
      <c r="AN44">
        <v>1206</v>
      </c>
      <c r="AO44">
        <v>1287</v>
      </c>
      <c r="AP44">
        <v>1285</v>
      </c>
      <c r="AQ44">
        <v>1274</v>
      </c>
      <c r="AT44">
        <f>(($AO$39-$AN$40)/($AN$41-$AN$40))</f>
        <v>0.62962962962962965</v>
      </c>
      <c r="AU44">
        <f>(($AP$39-$AN$40)/($AN$41-$AN$40))</f>
        <v>0.40740740740740738</v>
      </c>
      <c r="AV44">
        <f>(($AQ$40-$AN$41)/($AN$42-$AN$41))</f>
        <v>0.25806451612903225</v>
      </c>
      <c r="AW44">
        <f>(($AN$41-$AO$39)/($AO$40-$AO$39))</f>
        <v>0.37037037037037035</v>
      </c>
      <c r="AX44">
        <f>(($AP$40-$AO$39)/($AO$40-$AO$39))</f>
        <v>0.88888888888888884</v>
      </c>
      <c r="AY44">
        <f>(($AQ$40-$AO$39)/($AO$40-$AO$39))</f>
        <v>0.66666666666666663</v>
      </c>
      <c r="AZ44">
        <f>(($AN$41-$AP$39)/($AP$40-$AP$39))</f>
        <v>0.53333333333333333</v>
      </c>
      <c r="BA44">
        <f>(($AO$39-$AP$39)/($AP$40-$AP$39))</f>
        <v>0.2</v>
      </c>
      <c r="BB44">
        <f>(($AQ$40-$AP$39)/($AP$40-$AP$39))</f>
        <v>0.8</v>
      </c>
      <c r="BC44">
        <f>(($AN$40-$AQ$38)/($AQ$39-$AQ$38))</f>
        <v>0.7857142857142857</v>
      </c>
      <c r="BD44">
        <f>(($AO$39-$AQ$39)/($AQ$40-$AQ$39))</f>
        <v>0.37931034482758619</v>
      </c>
      <c r="BE44">
        <f>(($AP$39-$AQ$39)/($AQ$40-$AQ$39))</f>
        <v>0.17241379310344829</v>
      </c>
      <c r="BG44">
        <v>4</v>
      </c>
      <c r="BH44">
        <v>289</v>
      </c>
      <c r="BI44">
        <f>($BH$53-$BH$50)/200</f>
        <v>0.17499999999999999</v>
      </c>
      <c r="BQ44">
        <f>1-(($AO$39-$AN$40)/($AN$41-$AN$40))</f>
        <v>0.37037037037037035</v>
      </c>
      <c r="BR44">
        <f>(($AP$39-$AN$40)/($AN$41-$AN$40))</f>
        <v>0.40740740740740738</v>
      </c>
      <c r="BS44">
        <f>(($AQ$40-$AN$41)/($AN$42-$AN$41))</f>
        <v>0.25806451612903225</v>
      </c>
      <c r="BT44">
        <f>(($AN$41-$AO$39)/($AO$40-$AO$39))</f>
        <v>0.37037037037037035</v>
      </c>
      <c r="BU44">
        <f>1-(($AP$40-$AO$39)/($AO$40-$AO$39))</f>
        <v>0.11111111111111116</v>
      </c>
      <c r="BV44">
        <f>1-(($AQ$40-$AO$39)/($AO$40-$AO$39))</f>
        <v>0.33333333333333337</v>
      </c>
      <c r="BW44">
        <f>1-(($AN$41-$AP$39)/($AP$40-$AP$39))</f>
        <v>0.46666666666666667</v>
      </c>
      <c r="BX44">
        <f>(($AO$39-$AP$39)/($AP$40-$AP$39))</f>
        <v>0.2</v>
      </c>
      <c r="BY44">
        <f>1-(($AQ$40-$AP$39)/($AP$40-$AP$39))</f>
        <v>0.19999999999999996</v>
      </c>
      <c r="BZ44">
        <f>1-(($AN$40-$AQ$38)/($AQ$39-$AQ$38))</f>
        <v>0.2142857142857143</v>
      </c>
      <c r="CA44">
        <f>(($AO$39-$AQ$39)/($AQ$40-$AQ$39))</f>
        <v>0.37931034482758619</v>
      </c>
      <c r="CB44">
        <f>(($AP$39-$AQ$39)/($AQ$40-$AQ$39))</f>
        <v>0.17241379310344829</v>
      </c>
    </row>
    <row r="45" spans="1:80" x14ac:dyDescent="0.25">
      <c r="A45">
        <v>44</v>
      </c>
      <c r="B45">
        <v>58.388507000000004</v>
      </c>
      <c r="C45" s="2">
        <v>1</v>
      </c>
      <c r="H45">
        <v>48.394809000000002</v>
      </c>
      <c r="I45" s="3">
        <v>4</v>
      </c>
      <c r="P45">
        <v>2</v>
      </c>
      <c r="Q45" t="str">
        <f t="shared" si="0"/>
        <v>14</v>
      </c>
      <c r="R45" t="s">
        <v>22</v>
      </c>
      <c r="X45" t="s">
        <v>279</v>
      </c>
      <c r="Y45" t="s">
        <v>261</v>
      </c>
      <c r="AN45">
        <v>1240</v>
      </c>
      <c r="AO45">
        <v>1316</v>
      </c>
      <c r="AP45">
        <v>1308</v>
      </c>
      <c r="AQ45">
        <v>1305</v>
      </c>
      <c r="AT45">
        <f>(($AO$40-$AN$41)/($AN$42-$AN$41))</f>
        <v>0.54838709677419351</v>
      </c>
      <c r="AU45">
        <f>(($AP$40-$AN$41)/($AN$42-$AN$41))</f>
        <v>0.45161290322580644</v>
      </c>
      <c r="BC45">
        <f>(($AN$41-$AQ$39)/($AQ$40-$AQ$39))</f>
        <v>0.72413793103448276</v>
      </c>
      <c r="BG45" t="s">
        <v>22</v>
      </c>
      <c r="BH45">
        <v>290</v>
      </c>
      <c r="BI45">
        <f>($BH$54-$BH$51)/200</f>
        <v>9.5000000000000001E-2</v>
      </c>
      <c r="BQ45">
        <f>1-(($AO$40-$AN$41)/($AN$42-$AN$41))</f>
        <v>0.45161290322580649</v>
      </c>
      <c r="BR45">
        <f>(($AP$40-$AN$41)/($AN$42-$AN$41))</f>
        <v>0.45161290322580644</v>
      </c>
      <c r="BZ45">
        <f>1-(($AN$41-$AQ$39)/($AQ$40-$AQ$39))</f>
        <v>0.27586206896551724</v>
      </c>
    </row>
    <row r="46" spans="1:80" x14ac:dyDescent="0.25">
      <c r="A46">
        <v>45</v>
      </c>
      <c r="B46">
        <v>58.432056000000003</v>
      </c>
      <c r="C46" s="2">
        <v>1</v>
      </c>
      <c r="H46">
        <v>48.495098000000006</v>
      </c>
      <c r="I46" s="3">
        <v>4</v>
      </c>
      <c r="P46">
        <v>2</v>
      </c>
      <c r="Q46" t="str">
        <f t="shared" si="0"/>
        <v>14</v>
      </c>
      <c r="R46" t="s">
        <v>22</v>
      </c>
      <c r="X46" t="s">
        <v>279</v>
      </c>
      <c r="Y46" t="s">
        <v>262</v>
      </c>
      <c r="AN46">
        <v>1271</v>
      </c>
      <c r="AO46">
        <v>1341</v>
      </c>
      <c r="AP46">
        <v>1334</v>
      </c>
      <c r="AQ46">
        <v>1332</v>
      </c>
      <c r="BG46" t="s">
        <v>22</v>
      </c>
      <c r="BH46">
        <v>292</v>
      </c>
      <c r="BI46">
        <f>($BH$55-$BH$52)/200</f>
        <v>0.15</v>
      </c>
    </row>
    <row r="47" spans="1:80" x14ac:dyDescent="0.25">
      <c r="A47">
        <v>46</v>
      </c>
      <c r="B47">
        <v>58.409790000000001</v>
      </c>
      <c r="C47" s="2">
        <v>1</v>
      </c>
      <c r="H47">
        <v>48.515350000000005</v>
      </c>
      <c r="I47" s="3">
        <v>4</v>
      </c>
      <c r="P47">
        <v>2</v>
      </c>
      <c r="Q47" t="str">
        <f t="shared" si="0"/>
        <v>14</v>
      </c>
      <c r="R47">
        <v>3</v>
      </c>
      <c r="X47" t="s">
        <v>279</v>
      </c>
      <c r="Y47" t="s">
        <v>259</v>
      </c>
      <c r="AB47" t="s">
        <v>280</v>
      </c>
      <c r="AC47" t="str">
        <f>CONCATENATE($R47,$R48,$R49,$R50)</f>
        <v>3241</v>
      </c>
      <c r="AN47">
        <v>1297</v>
      </c>
      <c r="AO47">
        <v>1368</v>
      </c>
      <c r="AP47">
        <v>1360</v>
      </c>
      <c r="AQ47">
        <v>1357</v>
      </c>
      <c r="BG47">
        <v>3</v>
      </c>
      <c r="BH47">
        <v>293</v>
      </c>
      <c r="BI47">
        <f>($BH$56-$BH$53)/200</f>
        <v>0.08</v>
      </c>
    </row>
    <row r="48" spans="1:80" x14ac:dyDescent="0.25">
      <c r="A48">
        <v>47</v>
      </c>
      <c r="B48">
        <v>58.424015000000004</v>
      </c>
      <c r="C48" s="2">
        <v>1</v>
      </c>
      <c r="H48">
        <v>48.499427000000004</v>
      </c>
      <c r="I48" s="3">
        <v>4</v>
      </c>
      <c r="P48">
        <v>2</v>
      </c>
      <c r="Q48" t="str">
        <f t="shared" si="0"/>
        <v>14</v>
      </c>
      <c r="R48">
        <v>2</v>
      </c>
      <c r="X48" t="s">
        <v>279</v>
      </c>
      <c r="Y48" t="s">
        <v>260</v>
      </c>
      <c r="AN48">
        <v>1324</v>
      </c>
      <c r="AO48">
        <v>1395</v>
      </c>
      <c r="AP48">
        <v>1388</v>
      </c>
      <c r="AQ48">
        <v>1385</v>
      </c>
      <c r="AT48">
        <f>(($AO$41-$AN$43)/($AN$44-$AN$43))</f>
        <v>0.5</v>
      </c>
      <c r="AU48">
        <f>(($AP$41-$AN$43)/($AN$44-$AN$43))</f>
        <v>0.54761904761904767</v>
      </c>
      <c r="AV48">
        <f>(($AQ$41-$AN$43)/($AN$44-$AN$43))</f>
        <v>2.3809523809523808E-2</v>
      </c>
      <c r="AW48">
        <f>(($AN$44-$AO$41)/($AO$42-$AO$41))</f>
        <v>0.52500000000000002</v>
      </c>
      <c r="AX48">
        <f>(($AP$41-$AO$41)/($AO$42-$AO$41))</f>
        <v>0.05</v>
      </c>
      <c r="AY48">
        <f>(($AQ$42-$AO$41)/($AO$42-$AO$41))</f>
        <v>0.47499999999999998</v>
      </c>
      <c r="AZ48">
        <f>(($AN$44-$AP$41)/($AP$42-$AP$41))</f>
        <v>0.51351351351351349</v>
      </c>
      <c r="BA48">
        <f>(($AO$42-$AP$42)/($AP$43-$AP$42))</f>
        <v>3.2258064516129031E-2</v>
      </c>
      <c r="BB48">
        <f>(($AQ$42-$AP$41)/($AP$42-$AP$41))</f>
        <v>0.45945945945945948</v>
      </c>
      <c r="BC48">
        <f>(($AN$44-$AQ$42)/($AQ$43-$AQ$42))</f>
        <v>5.128205128205128E-2</v>
      </c>
      <c r="BD48">
        <f>(($AO$41-$AQ$41)/($AQ$42-$AQ$41))</f>
        <v>0.51282051282051277</v>
      </c>
      <c r="BE48">
        <f>(($AP$41-$AQ$41)/($AQ$42-$AQ$41))</f>
        <v>0.5641025641025641</v>
      </c>
      <c r="BG48">
        <v>2</v>
      </c>
      <c r="BH48">
        <v>296</v>
      </c>
      <c r="BI48">
        <f>($BH$57-$BH$54)/200</f>
        <v>0.14499999999999999</v>
      </c>
      <c r="BQ48">
        <f>(($AO$41-$AN$43)/($AN$44-$AN$43))</f>
        <v>0.5</v>
      </c>
      <c r="BR48">
        <f>1-(($AP$41-$AN$43)/($AN$44-$AN$43))</f>
        <v>0.45238095238095233</v>
      </c>
      <c r="BS48">
        <f>(($AQ$41-$AN$43)/($AN$44-$AN$43))</f>
        <v>2.3809523809523808E-2</v>
      </c>
      <c r="BT48">
        <f>1-(($AN$44-$AO$41)/($AO$42-$AO$41))</f>
        <v>0.47499999999999998</v>
      </c>
      <c r="BU48">
        <f>(($AP$41-$AO$41)/($AO$42-$AO$41))</f>
        <v>0.05</v>
      </c>
      <c r="BV48">
        <f>(($AQ$42-$AO$41)/($AO$42-$AO$41))</f>
        <v>0.47499999999999998</v>
      </c>
      <c r="BW48">
        <f>1-(($AN$44-$AP$41)/($AP$42-$AP$41))</f>
        <v>0.48648648648648651</v>
      </c>
      <c r="BX48">
        <f>(($AO$42-$AP$42)/($AP$43-$AP$42))</f>
        <v>3.2258064516129031E-2</v>
      </c>
      <c r="BY48">
        <f>(($AQ$42-$AP$41)/($AP$42-$AP$41))</f>
        <v>0.45945945945945948</v>
      </c>
      <c r="BZ48">
        <f>(($AN$44-$AQ$42)/($AQ$43-$AQ$42))</f>
        <v>5.128205128205128E-2</v>
      </c>
      <c r="CA48">
        <f>1-(($AO$41-$AQ$41)/($AQ$42-$AQ$41))</f>
        <v>0.48717948717948723</v>
      </c>
      <c r="CB48">
        <f>1-(($AP$41-$AQ$41)/($AQ$42-$AQ$41))</f>
        <v>0.4358974358974359</v>
      </c>
    </row>
    <row r="49" spans="1:80" x14ac:dyDescent="0.25">
      <c r="A49">
        <v>48</v>
      </c>
      <c r="B49">
        <v>58.422317000000007</v>
      </c>
      <c r="C49" s="2">
        <v>1</v>
      </c>
      <c r="H49">
        <v>48.535808000000003</v>
      </c>
      <c r="I49" s="3">
        <v>4</v>
      </c>
      <c r="P49">
        <v>2</v>
      </c>
      <c r="Q49" t="str">
        <f t="shared" si="0"/>
        <v>14</v>
      </c>
      <c r="R49">
        <v>4</v>
      </c>
      <c r="X49" t="s">
        <v>279</v>
      </c>
      <c r="Y49" t="s">
        <v>261</v>
      </c>
      <c r="AN49">
        <v>1349</v>
      </c>
      <c r="AO49">
        <v>1423</v>
      </c>
      <c r="AP49">
        <v>1416</v>
      </c>
      <c r="AQ49">
        <v>1412</v>
      </c>
      <c r="AT49">
        <f>(($AO$42-$AN$44)/($AN$45-$AN$44))</f>
        <v>0.55882352941176472</v>
      </c>
      <c r="AU49">
        <f>(($AP$42-$AN$44)/($AN$45-$AN$44))</f>
        <v>0.52941176470588236</v>
      </c>
      <c r="AV49">
        <f>(($AQ$42-$AN$43)/($AN$44-$AN$43))</f>
        <v>0.95238095238095233</v>
      </c>
      <c r="AW49">
        <f>(($AN$45-$AO$42)/($AO$43-$AO$42))</f>
        <v>0.45454545454545453</v>
      </c>
      <c r="AX49">
        <f>(($AP$42-$AO$41)/($AO$42-$AO$41))</f>
        <v>0.97499999999999998</v>
      </c>
      <c r="AY49">
        <f>(($AQ$43-$AO$42)/($AO$43-$AO$42))</f>
        <v>0.54545454545454541</v>
      </c>
      <c r="AZ49">
        <f>(($AN$45-$AP$42)/($AP$43-$AP$42))</f>
        <v>0.5161290322580645</v>
      </c>
      <c r="BA49">
        <f>(($AO$43-$AP$43)/($AP$44-$AP$43))</f>
        <v>0.1</v>
      </c>
      <c r="BB49">
        <f>(($AQ$43-$AP$42)/($AP$43-$AP$42))</f>
        <v>0.61290322580645162</v>
      </c>
      <c r="BC49">
        <f>(($AN$45-$AQ$42)/($AQ$43-$AQ$42))</f>
        <v>0.92307692307692313</v>
      </c>
      <c r="BD49">
        <f>(($AO$42-$AQ$42)/($AQ$43-$AQ$42))</f>
        <v>0.53846153846153844</v>
      </c>
      <c r="BE49">
        <f>(($AP$42-$AQ$42)/($AQ$43-$AQ$42))</f>
        <v>0.51282051282051277</v>
      </c>
      <c r="BG49">
        <v>4</v>
      </c>
      <c r="BH49">
        <v>316</v>
      </c>
      <c r="BI49">
        <f>($BH$58-$BH$55)/200</f>
        <v>8.5000000000000006E-2</v>
      </c>
      <c r="BQ49">
        <f>1-(($AO$42-$AN$44)/($AN$45-$AN$44))</f>
        <v>0.44117647058823528</v>
      </c>
      <c r="BR49">
        <f>1-(($AP$42-$AN$44)/($AN$45-$AN$44))</f>
        <v>0.47058823529411764</v>
      </c>
      <c r="BS49">
        <f>1-(($AQ$42-$AN$43)/($AN$44-$AN$43))</f>
        <v>4.7619047619047672E-2</v>
      </c>
      <c r="BT49">
        <f>(($AN$45-$AO$42)/($AO$43-$AO$42))</f>
        <v>0.45454545454545453</v>
      </c>
      <c r="BU49">
        <f>1-(($AP$42-$AO$41)/($AO$42-$AO$41))</f>
        <v>2.5000000000000022E-2</v>
      </c>
      <c r="BV49">
        <f>1-(($AQ$43-$AO$42)/($AO$43-$AO$42))</f>
        <v>0.45454545454545459</v>
      </c>
      <c r="BW49">
        <f>1-(($AN$45-$AP$42)/($AP$43-$AP$42))</f>
        <v>0.4838709677419355</v>
      </c>
      <c r="BX49">
        <f>(($AO$43-$AP$43)/($AP$44-$AP$43))</f>
        <v>0.1</v>
      </c>
      <c r="BY49">
        <f>1-(($AQ$43-$AP$42)/($AP$43-$AP$42))</f>
        <v>0.38709677419354838</v>
      </c>
      <c r="BZ49">
        <f>1-(($AN$45-$AQ$42)/($AQ$43-$AQ$42))</f>
        <v>7.6923076923076872E-2</v>
      </c>
      <c r="CA49">
        <f>1-(($AO$42-$AQ$42)/($AQ$43-$AQ$42))</f>
        <v>0.46153846153846156</v>
      </c>
      <c r="CB49">
        <f>1-(($AP$42-$AQ$42)/($AQ$43-$AQ$42))</f>
        <v>0.48717948717948723</v>
      </c>
    </row>
    <row r="50" spans="1:80" x14ac:dyDescent="0.25">
      <c r="A50">
        <v>49</v>
      </c>
      <c r="B50">
        <v>58.444271000000008</v>
      </c>
      <c r="C50" s="2">
        <v>1</v>
      </c>
      <c r="H50">
        <v>48.507877000000008</v>
      </c>
      <c r="I50" s="3">
        <v>4</v>
      </c>
      <c r="P50">
        <v>2</v>
      </c>
      <c r="Q50" t="str">
        <f t="shared" si="0"/>
        <v>14</v>
      </c>
      <c r="R50">
        <v>1</v>
      </c>
      <c r="X50" t="s">
        <v>279</v>
      </c>
      <c r="Y50" t="s">
        <v>262</v>
      </c>
      <c r="AN50">
        <v>1377</v>
      </c>
      <c r="AO50">
        <v>1453</v>
      </c>
      <c r="AP50">
        <v>1449</v>
      </c>
      <c r="AQ50">
        <v>1440</v>
      </c>
      <c r="AT50">
        <f>(($AO$43-$AN$45)/($AN$46-$AN$45))</f>
        <v>0.58064516129032262</v>
      </c>
      <c r="AU50">
        <f>(($AP$43-$AN$45)/($AN$46-$AN$45))</f>
        <v>0.4838709677419355</v>
      </c>
      <c r="AV50">
        <f>(($AQ$43-$AN$45)/($AN$46-$AN$45))</f>
        <v>9.6774193548387094E-2</v>
      </c>
      <c r="AW50">
        <f>(($AN$46-$AO$43)/($AO$44-$AO$43))</f>
        <v>0.44827586206896552</v>
      </c>
      <c r="AX50">
        <f>(($AP$43-$AO$42)/($AO$43-$AO$42))</f>
        <v>0.90909090909090906</v>
      </c>
      <c r="AY50">
        <f>(($AQ$44-$AO$43)/($AO$44-$AO$43))</f>
        <v>0.55172413793103448</v>
      </c>
      <c r="AZ50">
        <f>(($AN$46-$AP$43)/($AP$44-$AP$43))</f>
        <v>0.53333333333333333</v>
      </c>
      <c r="BA50">
        <f>(($AO$44-$AP$44)/($AP$45-$AP$44))</f>
        <v>8.6956521739130432E-2</v>
      </c>
      <c r="BB50">
        <f>(($AQ$44-$AP$43)/($AP$44-$AP$43))</f>
        <v>0.6333333333333333</v>
      </c>
      <c r="BC50">
        <f>(($AN$46-$AQ$43)/($AQ$44-$AQ$43))</f>
        <v>0.90322580645161288</v>
      </c>
      <c r="BD50">
        <f>(($AO$43-$AQ$43)/($AQ$44-$AQ$43))</f>
        <v>0.4838709677419355</v>
      </c>
      <c r="BE50">
        <f>(($AP$43-$AQ$43)/($AQ$44-$AQ$43))</f>
        <v>0.38709677419354838</v>
      </c>
      <c r="BG50">
        <v>1</v>
      </c>
      <c r="BH50">
        <v>318</v>
      </c>
      <c r="BI50">
        <f>($BH$59-$BH$56)/200</f>
        <v>0.15</v>
      </c>
      <c r="BQ50">
        <f>1-(($AO$43-$AN$45)/($AN$46-$AN$45))</f>
        <v>0.41935483870967738</v>
      </c>
      <c r="BR50">
        <f>(($AP$43-$AN$45)/($AN$46-$AN$45))</f>
        <v>0.4838709677419355</v>
      </c>
      <c r="BS50">
        <f>(($AQ$43-$AN$45)/($AN$46-$AN$45))</f>
        <v>9.6774193548387094E-2</v>
      </c>
      <c r="BT50">
        <f>(($AN$46-$AO$43)/($AO$44-$AO$43))</f>
        <v>0.44827586206896552</v>
      </c>
      <c r="BU50">
        <f>1-(($AP$43-$AO$42)/($AO$43-$AO$42))</f>
        <v>9.0909090909090939E-2</v>
      </c>
      <c r="BV50">
        <f>1-(($AQ$44-$AO$43)/($AO$44-$AO$43))</f>
        <v>0.44827586206896552</v>
      </c>
      <c r="BW50">
        <f>1-(($AN$46-$AP$43)/($AP$44-$AP$43))</f>
        <v>0.46666666666666667</v>
      </c>
      <c r="BX50">
        <f>(($AO$44-$AP$44)/($AP$45-$AP$44))</f>
        <v>8.6956521739130432E-2</v>
      </c>
      <c r="BY50">
        <f>1-(($AQ$44-$AP$43)/($AP$44-$AP$43))</f>
        <v>0.3666666666666667</v>
      </c>
      <c r="BZ50">
        <f>1-(($AN$46-$AQ$43)/($AQ$44-$AQ$43))</f>
        <v>9.6774193548387122E-2</v>
      </c>
      <c r="CA50">
        <f>(($AO$43-$AQ$43)/($AQ$44-$AQ$43))</f>
        <v>0.4838709677419355</v>
      </c>
      <c r="CB50">
        <f>(($AP$43-$AQ$43)/($AQ$44-$AQ$43))</f>
        <v>0.38709677419354838</v>
      </c>
    </row>
    <row r="51" spans="1:80" x14ac:dyDescent="0.25">
      <c r="A51">
        <v>50</v>
      </c>
      <c r="B51">
        <v>58.347743000000001</v>
      </c>
      <c r="C51" s="2">
        <v>1</v>
      </c>
      <c r="H51">
        <v>48.443046000000002</v>
      </c>
      <c r="I51" s="3">
        <v>4</v>
      </c>
      <c r="P51">
        <v>2</v>
      </c>
      <c r="Q51" t="str">
        <f t="shared" si="0"/>
        <v>14</v>
      </c>
      <c r="R51">
        <v>3</v>
      </c>
      <c r="X51" t="s">
        <v>279</v>
      </c>
      <c r="Y51" t="s">
        <v>259</v>
      </c>
      <c r="AB51" t="s">
        <v>279</v>
      </c>
      <c r="AC51" t="str">
        <f>CONCATENATE($R51,$R52,$R53,$R54)</f>
        <v>3214</v>
      </c>
      <c r="AN51">
        <v>1405</v>
      </c>
      <c r="AO51">
        <v>1484</v>
      </c>
      <c r="AP51">
        <v>1482</v>
      </c>
      <c r="AQ51">
        <v>1471</v>
      </c>
      <c r="AT51">
        <f>(($AO$44-$AN$46)/($AN$47-$AN$46))</f>
        <v>0.61538461538461542</v>
      </c>
      <c r="AU51">
        <f>(($AP$44-$AN$46)/($AN$47-$AN$46))</f>
        <v>0.53846153846153844</v>
      </c>
      <c r="AV51">
        <f>(($AQ$44-$AN$46)/($AN$47-$AN$46))</f>
        <v>0.11538461538461539</v>
      </c>
      <c r="AW51">
        <f>(($AN$47-$AO$44)/($AO$45-$AO$44))</f>
        <v>0.34482758620689657</v>
      </c>
      <c r="AX51">
        <f>(($AP$44-$AO$43)/($AO$44-$AO$43))</f>
        <v>0.93103448275862066</v>
      </c>
      <c r="AY51">
        <f>(($AQ$45-$AO$44)/($AO$45-$AO$44))</f>
        <v>0.62068965517241381</v>
      </c>
      <c r="AZ51">
        <f>(($AN$47-$AP$44)/($AP$45-$AP$44))</f>
        <v>0.52173913043478259</v>
      </c>
      <c r="BA51">
        <f>(($AO$45-$AP$45)/($AP$46-$AP$45))</f>
        <v>0.30769230769230771</v>
      </c>
      <c r="BB51">
        <f>(($AQ$45-$AP$44)/($AP$45-$AP$44))</f>
        <v>0.86956521739130432</v>
      </c>
      <c r="BC51">
        <f>(($AN$47-$AQ$44)/($AQ$45-$AQ$44))</f>
        <v>0.74193548387096775</v>
      </c>
      <c r="BD51">
        <f>(($AO$44-$AQ$44)/($AQ$45-$AQ$44))</f>
        <v>0.41935483870967744</v>
      </c>
      <c r="BE51">
        <f>(($AP$44-$AQ$44)/($AQ$45-$AQ$44))</f>
        <v>0.35483870967741937</v>
      </c>
      <c r="BG51">
        <v>3</v>
      </c>
      <c r="BH51">
        <v>335</v>
      </c>
      <c r="BI51">
        <f>($BH$60-$BH$57)/200</f>
        <v>8.5000000000000006E-2</v>
      </c>
      <c r="BQ51">
        <f>1-(($AO$44-$AN$46)/($AN$47-$AN$46))</f>
        <v>0.38461538461538458</v>
      </c>
      <c r="BR51">
        <f>1-(($AP$44-$AN$46)/($AN$47-$AN$46))</f>
        <v>0.46153846153846156</v>
      </c>
      <c r="BS51">
        <f>(($AQ$44-$AN$46)/($AN$47-$AN$46))</f>
        <v>0.11538461538461539</v>
      </c>
      <c r="BT51">
        <f>(($AN$47-$AO$44)/($AO$45-$AO$44))</f>
        <v>0.34482758620689657</v>
      </c>
      <c r="BU51">
        <f>1-(($AP$44-$AO$43)/($AO$44-$AO$43))</f>
        <v>6.8965517241379337E-2</v>
      </c>
      <c r="BV51">
        <f>1-(($AQ$45-$AO$44)/($AO$45-$AO$44))</f>
        <v>0.37931034482758619</v>
      </c>
      <c r="BW51">
        <f>1-(($AN$47-$AP$44)/($AP$45-$AP$44))</f>
        <v>0.47826086956521741</v>
      </c>
      <c r="BX51">
        <f>(($AO$45-$AP$45)/($AP$46-$AP$45))</f>
        <v>0.30769230769230771</v>
      </c>
      <c r="BY51">
        <f>1-(($AQ$45-$AP$44)/($AP$45-$AP$44))</f>
        <v>0.13043478260869568</v>
      </c>
      <c r="BZ51">
        <f>1-(($AN$47-$AQ$44)/($AQ$45-$AQ$44))</f>
        <v>0.25806451612903225</v>
      </c>
      <c r="CA51">
        <f>(($AO$44-$AQ$44)/($AQ$45-$AQ$44))</f>
        <v>0.41935483870967744</v>
      </c>
      <c r="CB51">
        <f>(($AP$44-$AQ$44)/($AQ$45-$AQ$44))</f>
        <v>0.35483870967741937</v>
      </c>
    </row>
    <row r="52" spans="1:80" x14ac:dyDescent="0.25">
      <c r="A52">
        <v>51</v>
      </c>
      <c r="B52">
        <v>58.347743000000001</v>
      </c>
      <c r="C52" s="2">
        <v>1</v>
      </c>
      <c r="H52">
        <v>48.443046000000002</v>
      </c>
      <c r="I52" s="3">
        <v>4</v>
      </c>
      <c r="P52">
        <v>2</v>
      </c>
      <c r="Q52" t="str">
        <f t="shared" si="0"/>
        <v>14</v>
      </c>
      <c r="R52">
        <v>2</v>
      </c>
      <c r="X52" t="s">
        <v>279</v>
      </c>
      <c r="Y52" t="s">
        <v>260</v>
      </c>
      <c r="AN52">
        <v>1435</v>
      </c>
      <c r="AO52">
        <v>1511</v>
      </c>
      <c r="AP52">
        <v>1509</v>
      </c>
      <c r="AQ52">
        <v>1504</v>
      </c>
      <c r="AT52">
        <f>(($AO$45-$AN$47)/($AN$48-$AN$47))</f>
        <v>0.70370370370370372</v>
      </c>
      <c r="AU52">
        <f>(($AP$45-$AN$47)/($AN$48-$AN$47))</f>
        <v>0.40740740740740738</v>
      </c>
      <c r="AV52">
        <f>(($AQ$45-$AN$47)/($AN$48-$AN$47))</f>
        <v>0.29629629629629628</v>
      </c>
      <c r="AW52">
        <f>(($AN$48-$AO$45)/($AO$46-$AO$45))</f>
        <v>0.32</v>
      </c>
      <c r="AX52">
        <f>(($AP$45-$AO$44)/($AO$45-$AO$44))</f>
        <v>0.72413793103448276</v>
      </c>
      <c r="AY52">
        <f>(($AQ$46-$AO$45)/($AO$46-$AO$45))</f>
        <v>0.64</v>
      </c>
      <c r="AZ52">
        <f>(($AN$48-$AP$45)/($AP$46-$AP$45))</f>
        <v>0.61538461538461542</v>
      </c>
      <c r="BA52">
        <f>(($AO$46-$AP$46)/($AP$47-$AP$46))</f>
        <v>0.26923076923076922</v>
      </c>
      <c r="BB52">
        <f>(($AQ$46-$AP$45)/($AP$46-$AP$45))</f>
        <v>0.92307692307692313</v>
      </c>
      <c r="BC52">
        <f>(($AN$48-$AQ$45)/($AQ$46-$AQ$45))</f>
        <v>0.70370370370370372</v>
      </c>
      <c r="BD52">
        <f>(($AO$45-$AQ$45)/($AQ$46-$AQ$45))</f>
        <v>0.40740740740740738</v>
      </c>
      <c r="BE52">
        <f>(($AP$45-$AQ$45)/($AQ$46-$AQ$45))</f>
        <v>0.1111111111111111</v>
      </c>
      <c r="BG52">
        <v>2</v>
      </c>
      <c r="BH52">
        <v>338</v>
      </c>
      <c r="BI52">
        <f>($BH$61-$BH$58)/200</f>
        <v>0.13</v>
      </c>
      <c r="BQ52">
        <f>1-(($AO$45-$AN$47)/($AN$48-$AN$47))</f>
        <v>0.29629629629629628</v>
      </c>
      <c r="BR52">
        <f>(($AP$45-$AN$47)/($AN$48-$AN$47))</f>
        <v>0.40740740740740738</v>
      </c>
      <c r="BS52">
        <f>(($AQ$45-$AN$47)/($AN$48-$AN$47))</f>
        <v>0.29629629629629628</v>
      </c>
      <c r="BT52">
        <f>(($AN$48-$AO$45)/($AO$46-$AO$45))</f>
        <v>0.32</v>
      </c>
      <c r="BU52">
        <f>1-(($AP$45-$AO$44)/($AO$45-$AO$44))</f>
        <v>0.27586206896551724</v>
      </c>
      <c r="BV52">
        <f>1-(($AQ$46-$AO$45)/($AO$46-$AO$45))</f>
        <v>0.36</v>
      </c>
      <c r="BW52">
        <f>1-(($AN$48-$AP$45)/($AP$46-$AP$45))</f>
        <v>0.38461538461538458</v>
      </c>
      <c r="BX52">
        <f>(($AO$46-$AP$46)/($AP$47-$AP$46))</f>
        <v>0.26923076923076922</v>
      </c>
      <c r="BY52">
        <f>1-(($AQ$46-$AP$45)/($AP$46-$AP$45))</f>
        <v>7.6923076923076872E-2</v>
      </c>
      <c r="BZ52">
        <f>1-(($AN$48-$AQ$45)/($AQ$46-$AQ$45))</f>
        <v>0.29629629629629628</v>
      </c>
      <c r="CA52">
        <f>(($AO$45-$AQ$45)/($AQ$46-$AQ$45))</f>
        <v>0.40740740740740738</v>
      </c>
      <c r="CB52">
        <f>(($AP$45-$AQ$45)/($AQ$46-$AQ$45))</f>
        <v>0.1111111111111111</v>
      </c>
    </row>
    <row r="53" spans="1:80" x14ac:dyDescent="0.25">
      <c r="A53">
        <v>52</v>
      </c>
      <c r="H53">
        <v>48.443046000000002</v>
      </c>
      <c r="I53" s="3">
        <v>4</v>
      </c>
      <c r="P53">
        <v>1</v>
      </c>
      <c r="Q53" t="str">
        <f t="shared" si="0"/>
        <v>4</v>
      </c>
      <c r="R53">
        <v>1</v>
      </c>
      <c r="X53" t="s">
        <v>279</v>
      </c>
      <c r="Y53" t="s">
        <v>261</v>
      </c>
      <c r="AN53">
        <v>1466</v>
      </c>
      <c r="AO53">
        <v>1545</v>
      </c>
      <c r="AP53">
        <v>1544</v>
      </c>
      <c r="AQ53">
        <v>1529</v>
      </c>
      <c r="AT53">
        <f>(($AO$46-$AN$48)/($AN$49-$AN$48))</f>
        <v>0.68</v>
      </c>
      <c r="AU53">
        <f>(($AP$46-$AN$48)/($AN$49-$AN$48))</f>
        <v>0.4</v>
      </c>
      <c r="AV53">
        <f>(($AQ$46-$AN$48)/($AN$49-$AN$48))</f>
        <v>0.32</v>
      </c>
      <c r="AW53">
        <f>(($AN$49-$AO$46)/($AO$47-$AO$46))</f>
        <v>0.29629629629629628</v>
      </c>
      <c r="AX53">
        <f>(($AP$46-$AO$45)/($AO$46-$AO$45))</f>
        <v>0.72</v>
      </c>
      <c r="AY53">
        <f>(($AQ$47-$AO$46)/($AO$47-$AO$46))</f>
        <v>0.59259259259259256</v>
      </c>
      <c r="AZ53">
        <f>(($AN$49-$AP$46)/($AP$47-$AP$46))</f>
        <v>0.57692307692307687</v>
      </c>
      <c r="BA53">
        <f>(($AO$47-$AP$47)/($AP$48-$AP$47))</f>
        <v>0.2857142857142857</v>
      </c>
      <c r="BB53">
        <f>(($AQ$47-$AP$46)/($AP$47-$AP$46))</f>
        <v>0.88461538461538458</v>
      </c>
      <c r="BC53">
        <f>(($AN$49-$AQ$46)/($AQ$47-$AQ$46))</f>
        <v>0.68</v>
      </c>
      <c r="BD53">
        <f>(($AO$46-$AQ$46)/($AQ$47-$AQ$46))</f>
        <v>0.36</v>
      </c>
      <c r="BE53">
        <f>(($AP$46-$AQ$46)/($AQ$47-$AQ$46))</f>
        <v>0.08</v>
      </c>
      <c r="BG53">
        <v>1</v>
      </c>
      <c r="BH53">
        <v>353</v>
      </c>
      <c r="BI53">
        <f>($BH$62-$BH$59)/200</f>
        <v>0.09</v>
      </c>
      <c r="BQ53">
        <f>1-(($AO$46-$AN$48)/($AN$49-$AN$48))</f>
        <v>0.31999999999999995</v>
      </c>
      <c r="BR53">
        <f>(($AP$46-$AN$48)/($AN$49-$AN$48))</f>
        <v>0.4</v>
      </c>
      <c r="BS53">
        <f>(($AQ$46-$AN$48)/($AN$49-$AN$48))</f>
        <v>0.32</v>
      </c>
      <c r="BT53">
        <f>(($AN$49-$AO$46)/($AO$47-$AO$46))</f>
        <v>0.29629629629629628</v>
      </c>
      <c r="BU53">
        <f>1-(($AP$46-$AO$45)/($AO$46-$AO$45))</f>
        <v>0.28000000000000003</v>
      </c>
      <c r="BV53">
        <f>1-(($AQ$47-$AO$46)/($AO$47-$AO$46))</f>
        <v>0.40740740740740744</v>
      </c>
      <c r="BW53">
        <f>1-(($AN$49-$AP$46)/($AP$47-$AP$46))</f>
        <v>0.42307692307692313</v>
      </c>
      <c r="BX53">
        <f>(($AO$47-$AP$47)/($AP$48-$AP$47))</f>
        <v>0.2857142857142857</v>
      </c>
      <c r="BY53">
        <f>1-(($AQ$47-$AP$46)/($AP$47-$AP$46))</f>
        <v>0.11538461538461542</v>
      </c>
      <c r="BZ53">
        <f>1-(($AN$49-$AQ$46)/($AQ$47-$AQ$46))</f>
        <v>0.31999999999999995</v>
      </c>
      <c r="CA53">
        <f>(($AO$46-$AQ$46)/($AQ$47-$AQ$46))</f>
        <v>0.36</v>
      </c>
      <c r="CB53">
        <f>(($AP$46-$AQ$46)/($AQ$47-$AQ$46))</f>
        <v>0.08</v>
      </c>
    </row>
    <row r="54" spans="1:80" x14ac:dyDescent="0.25">
      <c r="A54">
        <v>53</v>
      </c>
      <c r="F54">
        <v>60.298515000000002</v>
      </c>
      <c r="G54" s="4">
        <v>3</v>
      </c>
      <c r="P54">
        <v>1</v>
      </c>
      <c r="Q54" t="str">
        <f t="shared" si="0"/>
        <v>3</v>
      </c>
      <c r="R54">
        <v>4</v>
      </c>
      <c r="X54" t="s">
        <v>279</v>
      </c>
      <c r="Y54" t="s">
        <v>262</v>
      </c>
      <c r="AN54">
        <v>1497</v>
      </c>
      <c r="AO54">
        <v>1577</v>
      </c>
      <c r="AP54">
        <v>1573</v>
      </c>
      <c r="AQ54">
        <v>1562</v>
      </c>
      <c r="AT54">
        <f>(($AO$47-$AN$49)/($AN$50-$AN$49))</f>
        <v>0.6785714285714286</v>
      </c>
      <c r="AU54">
        <f>(($AP$47-$AN$49)/($AN$50-$AN$49))</f>
        <v>0.39285714285714285</v>
      </c>
      <c r="AV54">
        <f>(($AQ$47-$AN$49)/($AN$50-$AN$49))</f>
        <v>0.2857142857142857</v>
      </c>
      <c r="AW54">
        <f>(($AN$50-$AO$47)/($AO$48-$AO$47))</f>
        <v>0.33333333333333331</v>
      </c>
      <c r="AX54">
        <f>(($AP$47-$AO$46)/($AO$47-$AO$46))</f>
        <v>0.70370370370370372</v>
      </c>
      <c r="AY54">
        <f>(($AQ$48-$AO$47)/($AO$48-$AO$47))</f>
        <v>0.62962962962962965</v>
      </c>
      <c r="AZ54">
        <f>(($AN$50-$AP$47)/($AP$48-$AP$47))</f>
        <v>0.6071428571428571</v>
      </c>
      <c r="BA54">
        <f>(($AO$48-$AP$48)/($AP$49-$AP$48))</f>
        <v>0.25</v>
      </c>
      <c r="BB54">
        <f>(($AQ$48-$AP$47)/($AP$48-$AP$47))</f>
        <v>0.8928571428571429</v>
      </c>
      <c r="BC54">
        <f>(($AN$50-$AQ$47)/($AQ$48-$AQ$47))</f>
        <v>0.7142857142857143</v>
      </c>
      <c r="BD54">
        <f>(($AO$47-$AQ$47)/($AQ$48-$AQ$47))</f>
        <v>0.39285714285714285</v>
      </c>
      <c r="BE54">
        <f>(($AP$47-$AQ$47)/($AQ$48-$AQ$47))</f>
        <v>0.10714285714285714</v>
      </c>
      <c r="BG54">
        <v>4</v>
      </c>
      <c r="BH54">
        <v>354</v>
      </c>
      <c r="BI54">
        <f>($BH$63-$BH$60)/200</f>
        <v>0.125</v>
      </c>
      <c r="BQ54">
        <f>1-(($AO$47-$AN$49)/($AN$50-$AN$49))</f>
        <v>0.3214285714285714</v>
      </c>
      <c r="BR54">
        <f>(($AP$47-$AN$49)/($AN$50-$AN$49))</f>
        <v>0.39285714285714285</v>
      </c>
      <c r="BS54">
        <f>(($AQ$47-$AN$49)/($AN$50-$AN$49))</f>
        <v>0.2857142857142857</v>
      </c>
      <c r="BT54">
        <f>(($AN$50-$AO$47)/($AO$48-$AO$47))</f>
        <v>0.33333333333333331</v>
      </c>
      <c r="BU54">
        <f>1-(($AP$47-$AO$46)/($AO$47-$AO$46))</f>
        <v>0.29629629629629628</v>
      </c>
      <c r="BV54">
        <f>1-(($AQ$48-$AO$47)/($AO$48-$AO$47))</f>
        <v>0.37037037037037035</v>
      </c>
      <c r="BW54">
        <f>1-(($AN$50-$AP$47)/($AP$48-$AP$47))</f>
        <v>0.3928571428571429</v>
      </c>
      <c r="BX54">
        <f>(($AO$48-$AP$48)/($AP$49-$AP$48))</f>
        <v>0.25</v>
      </c>
      <c r="BY54">
        <f>1-(($AQ$48-$AP$47)/($AP$48-$AP$47))</f>
        <v>0.1071428571428571</v>
      </c>
      <c r="BZ54">
        <f>1-(($AN$50-$AQ$47)/($AQ$48-$AQ$47))</f>
        <v>0.2857142857142857</v>
      </c>
      <c r="CA54">
        <f>(($AO$47-$AQ$47)/($AQ$48-$AQ$47))</f>
        <v>0.39285714285714285</v>
      </c>
      <c r="CB54">
        <f>(($AP$47-$AQ$47)/($AQ$48-$AQ$47))</f>
        <v>0.10714285714285714</v>
      </c>
    </row>
    <row r="55" spans="1:80" x14ac:dyDescent="0.25">
      <c r="A55">
        <v>54</v>
      </c>
      <c r="F55">
        <v>60.314235000000004</v>
      </c>
      <c r="G55" s="4">
        <v>3</v>
      </c>
      <c r="P55">
        <v>1</v>
      </c>
      <c r="Q55" t="str">
        <f t="shared" si="0"/>
        <v>3</v>
      </c>
      <c r="R55">
        <v>3</v>
      </c>
      <c r="X55" t="s">
        <v>279</v>
      </c>
      <c r="Y55" t="s">
        <v>259</v>
      </c>
      <c r="AB55" t="s">
        <v>279</v>
      </c>
      <c r="AC55" t="str">
        <f>CONCATENATE($R55,$R56,$R57,$R58)</f>
        <v>3214</v>
      </c>
      <c r="AN55">
        <v>1528</v>
      </c>
      <c r="AO55">
        <v>1607</v>
      </c>
      <c r="AP55">
        <v>1602</v>
      </c>
      <c r="AQ55">
        <v>1593</v>
      </c>
      <c r="AT55">
        <f>(($AO$48-$AN$50)/($AN$51-$AN$50))</f>
        <v>0.6428571428571429</v>
      </c>
      <c r="AU55">
        <f>(($AP$48-$AN$50)/($AN$51-$AN$50))</f>
        <v>0.39285714285714285</v>
      </c>
      <c r="AV55">
        <f>(($AQ$48-$AN$50)/($AN$51-$AN$50))</f>
        <v>0.2857142857142857</v>
      </c>
      <c r="AW55">
        <f>(($AN$51-$AO$48)/($AO$49-$AO$48))</f>
        <v>0.35714285714285715</v>
      </c>
      <c r="AX55">
        <f>(($AP$48-$AO$47)/($AO$48-$AO$47))</f>
        <v>0.7407407407407407</v>
      </c>
      <c r="AY55">
        <f>(($AQ$49-$AO$48)/($AO$49-$AO$48))</f>
        <v>0.6071428571428571</v>
      </c>
      <c r="AZ55">
        <f>(($AN$51-$AP$48)/($AP$49-$AP$48))</f>
        <v>0.6071428571428571</v>
      </c>
      <c r="BA55">
        <f>(($AO$49-$AP$49)/($AP$50-$AP$49))</f>
        <v>0.21212121212121213</v>
      </c>
      <c r="BB55">
        <f>(($AQ$49-$AP$48)/($AP$49-$AP$48))</f>
        <v>0.8571428571428571</v>
      </c>
      <c r="BC55">
        <f>(($AN$51-$AQ$48)/($AQ$49-$AQ$48))</f>
        <v>0.7407407407407407</v>
      </c>
      <c r="BD55">
        <f>(($AO$48-$AQ$48)/($AQ$49-$AQ$48))</f>
        <v>0.37037037037037035</v>
      </c>
      <c r="BE55">
        <f>(($AP$48-$AQ$48)/($AQ$49-$AQ$48))</f>
        <v>0.1111111111111111</v>
      </c>
      <c r="BG55">
        <v>3</v>
      </c>
      <c r="BH55">
        <v>368</v>
      </c>
      <c r="BI55">
        <f>($BH$64-$BH$61)/200</f>
        <v>0.08</v>
      </c>
      <c r="BQ55">
        <f>1-(($AO$48-$AN$50)/($AN$51-$AN$50))</f>
        <v>0.3571428571428571</v>
      </c>
      <c r="BR55">
        <f>(($AP$48-$AN$50)/($AN$51-$AN$50))</f>
        <v>0.39285714285714285</v>
      </c>
      <c r="BS55">
        <f>(($AQ$48-$AN$50)/($AN$51-$AN$50))</f>
        <v>0.2857142857142857</v>
      </c>
      <c r="BT55">
        <f>(($AN$51-$AO$48)/($AO$49-$AO$48))</f>
        <v>0.35714285714285715</v>
      </c>
      <c r="BU55">
        <f>1-(($AP$48-$AO$47)/($AO$48-$AO$47))</f>
        <v>0.2592592592592593</v>
      </c>
      <c r="BV55">
        <f>1-(($AQ$49-$AO$48)/($AO$49-$AO$48))</f>
        <v>0.3928571428571429</v>
      </c>
      <c r="BW55">
        <f>1-(($AN$51-$AP$48)/($AP$49-$AP$48))</f>
        <v>0.3928571428571429</v>
      </c>
      <c r="BX55">
        <f>(($AO$49-$AP$49)/($AP$50-$AP$49))</f>
        <v>0.21212121212121213</v>
      </c>
      <c r="BY55">
        <f>1-(($AQ$49-$AP$48)/($AP$49-$AP$48))</f>
        <v>0.1428571428571429</v>
      </c>
      <c r="BZ55">
        <f>1-(($AN$51-$AQ$48)/($AQ$49-$AQ$48))</f>
        <v>0.2592592592592593</v>
      </c>
      <c r="CA55">
        <f>(($AO$48-$AQ$48)/($AQ$49-$AQ$48))</f>
        <v>0.37037037037037035</v>
      </c>
      <c r="CB55">
        <f>(($AP$48-$AQ$48)/($AQ$49-$AQ$48))</f>
        <v>0.1111111111111111</v>
      </c>
    </row>
    <row r="56" spans="1:80" x14ac:dyDescent="0.25">
      <c r="A56">
        <v>55</v>
      </c>
      <c r="F56">
        <v>60.305267000000008</v>
      </c>
      <c r="G56" s="4">
        <v>3</v>
      </c>
      <c r="P56">
        <v>1</v>
      </c>
      <c r="Q56" t="str">
        <f t="shared" si="0"/>
        <v>3</v>
      </c>
      <c r="R56">
        <v>2</v>
      </c>
      <c r="X56" t="s">
        <v>279</v>
      </c>
      <c r="Y56" t="s">
        <v>260</v>
      </c>
      <c r="AN56">
        <v>1559</v>
      </c>
      <c r="AO56">
        <v>1633</v>
      </c>
      <c r="AP56">
        <v>1628</v>
      </c>
      <c r="AQ56">
        <v>1623</v>
      </c>
      <c r="AT56">
        <f>(($AO$49-$AN$51)/($AN$52-$AN$51))</f>
        <v>0.6</v>
      </c>
      <c r="AU56">
        <f>(($AP$49-$AN$51)/($AN$52-$AN$51))</f>
        <v>0.36666666666666664</v>
      </c>
      <c r="AV56">
        <f>(($AQ$49-$AN$51)/($AN$52-$AN$51))</f>
        <v>0.23333333333333334</v>
      </c>
      <c r="AW56">
        <f>(($AN$52-$AO$49)/($AO$50-$AO$49))</f>
        <v>0.4</v>
      </c>
      <c r="AX56">
        <f>(($AP$49-$AO$48)/($AO$49-$AO$48))</f>
        <v>0.75</v>
      </c>
      <c r="AY56">
        <f>(($AQ$50-$AO$49)/($AO$50-$AO$49))</f>
        <v>0.56666666666666665</v>
      </c>
      <c r="AZ56">
        <f>(($AN$52-$AP$49)/($AP$50-$AP$49))</f>
        <v>0.5757575757575758</v>
      </c>
      <c r="BA56">
        <f>(($AO$50-$AP$50)/($AP$51-$AP$50))</f>
        <v>0.12121212121212122</v>
      </c>
      <c r="BB56">
        <f>(($AQ$50-$AP$49)/($AP$50-$AP$49))</f>
        <v>0.72727272727272729</v>
      </c>
      <c r="BC56">
        <f>(($AN$52-$AQ$49)/($AQ$50-$AQ$49))</f>
        <v>0.8214285714285714</v>
      </c>
      <c r="BD56">
        <f>(($AO$49-$AQ$49)/($AQ$50-$AQ$49))</f>
        <v>0.39285714285714285</v>
      </c>
      <c r="BE56">
        <f>(($AP$49-$AQ$49)/($AQ$50-$AQ$49))</f>
        <v>0.14285714285714285</v>
      </c>
      <c r="BG56">
        <v>2</v>
      </c>
      <c r="BH56">
        <v>369</v>
      </c>
      <c r="BI56">
        <f>($BH$65-$BH$62)/200</f>
        <v>0.11</v>
      </c>
      <c r="BQ56">
        <f>1-(($AO$49-$AN$51)/($AN$52-$AN$51))</f>
        <v>0.4</v>
      </c>
      <c r="BR56">
        <f>(($AP$49-$AN$51)/($AN$52-$AN$51))</f>
        <v>0.36666666666666664</v>
      </c>
      <c r="BS56">
        <f>(($AQ$49-$AN$51)/($AN$52-$AN$51))</f>
        <v>0.23333333333333334</v>
      </c>
      <c r="BT56">
        <f>(($AN$52-$AO$49)/($AO$50-$AO$49))</f>
        <v>0.4</v>
      </c>
      <c r="BU56">
        <f>1-(($AP$49-$AO$48)/($AO$49-$AO$48))</f>
        <v>0.25</v>
      </c>
      <c r="BV56">
        <f>1-(($AQ$50-$AO$49)/($AO$50-$AO$49))</f>
        <v>0.43333333333333335</v>
      </c>
      <c r="BW56">
        <f>1-(($AN$52-$AP$49)/($AP$50-$AP$49))</f>
        <v>0.4242424242424242</v>
      </c>
      <c r="BX56">
        <f>(($AO$50-$AP$50)/($AP$51-$AP$50))</f>
        <v>0.12121212121212122</v>
      </c>
      <c r="BY56">
        <f>1-(($AQ$50-$AP$49)/($AP$50-$AP$49))</f>
        <v>0.27272727272727271</v>
      </c>
      <c r="BZ56">
        <f>1-(($AN$52-$AQ$49)/($AQ$50-$AQ$49))</f>
        <v>0.1785714285714286</v>
      </c>
      <c r="CA56">
        <f>(($AO$49-$AQ$49)/($AQ$50-$AQ$49))</f>
        <v>0.39285714285714285</v>
      </c>
      <c r="CB56">
        <f>(($AP$49-$AQ$49)/($AQ$50-$AQ$49))</f>
        <v>0.14285714285714285</v>
      </c>
    </row>
    <row r="57" spans="1:80" x14ac:dyDescent="0.25">
      <c r="A57">
        <v>56</v>
      </c>
      <c r="D57">
        <v>72.554745000000011</v>
      </c>
      <c r="E57" s="5">
        <v>2</v>
      </c>
      <c r="F57">
        <v>60.262851000000005</v>
      </c>
      <c r="G57" s="4">
        <v>3</v>
      </c>
      <c r="P57">
        <v>2</v>
      </c>
      <c r="Q57" t="str">
        <f t="shared" si="0"/>
        <v>23</v>
      </c>
      <c r="R57">
        <v>1</v>
      </c>
      <c r="X57" t="s">
        <v>279</v>
      </c>
      <c r="Y57" t="s">
        <v>261</v>
      </c>
      <c r="AN57">
        <v>1589</v>
      </c>
      <c r="AO57">
        <v>1662</v>
      </c>
      <c r="AP57">
        <v>1656</v>
      </c>
      <c r="AQ57">
        <v>1650</v>
      </c>
      <c r="AT57">
        <f>(($AO$50-$AN$52)/($AN$53-$AN$52))</f>
        <v>0.58064516129032262</v>
      </c>
      <c r="AU57">
        <f>(($AP$50-$AN$52)/($AN$53-$AN$52))</f>
        <v>0.45161290322580644</v>
      </c>
      <c r="AV57">
        <f>(($AQ$50-$AN$52)/($AN$53-$AN$52))</f>
        <v>0.16129032258064516</v>
      </c>
      <c r="AW57">
        <f>(($AN$53-$AO$50)/($AO$51-$AO$50))</f>
        <v>0.41935483870967744</v>
      </c>
      <c r="AX57">
        <f>(($AP$50-$AO$49)/($AO$50-$AO$49))</f>
        <v>0.8666666666666667</v>
      </c>
      <c r="AY57">
        <f>(($AQ$51-$AO$50)/($AO$51-$AO$50))</f>
        <v>0.58064516129032262</v>
      </c>
      <c r="AZ57">
        <f>(($AN$53-$AP$50)/($AP$51-$AP$50))</f>
        <v>0.51515151515151514</v>
      </c>
      <c r="BB57">
        <f>(($AQ$51-$AP$50)/($AP$51-$AP$50))</f>
        <v>0.66666666666666663</v>
      </c>
      <c r="BC57">
        <f>(($AN$53-$AQ$50)/($AQ$51-$AQ$50))</f>
        <v>0.83870967741935487</v>
      </c>
      <c r="BD57">
        <f>(($AO$50-$AQ$50)/($AQ$51-$AQ$50))</f>
        <v>0.41935483870967744</v>
      </c>
      <c r="BE57">
        <f>(($AP$50-$AQ$50)/($AQ$51-$AQ$50))</f>
        <v>0.29032258064516131</v>
      </c>
      <c r="BG57">
        <v>1</v>
      </c>
      <c r="BH57">
        <v>383</v>
      </c>
      <c r="BI57">
        <f>($BH$66-$BH$63)/200</f>
        <v>0.1</v>
      </c>
      <c r="BQ57">
        <f>1-(($AO$50-$AN$52)/($AN$53-$AN$52))</f>
        <v>0.41935483870967738</v>
      </c>
      <c r="BR57">
        <f>(($AP$50-$AN$52)/($AN$53-$AN$52))</f>
        <v>0.45161290322580644</v>
      </c>
      <c r="BS57">
        <f>(($AQ$50-$AN$52)/($AN$53-$AN$52))</f>
        <v>0.16129032258064516</v>
      </c>
      <c r="BT57">
        <f>(($AN$53-$AO$50)/($AO$51-$AO$50))</f>
        <v>0.41935483870967744</v>
      </c>
      <c r="BU57">
        <f>1-(($AP$50-$AO$49)/($AO$50-$AO$49))</f>
        <v>0.1333333333333333</v>
      </c>
      <c r="BV57">
        <f>1-(($AQ$51-$AO$50)/($AO$51-$AO$50))</f>
        <v>0.41935483870967738</v>
      </c>
      <c r="BW57">
        <f>1-(($AN$53-$AP$50)/($AP$51-$AP$50))</f>
        <v>0.48484848484848486</v>
      </c>
      <c r="BY57">
        <f>1-(($AQ$51-$AP$50)/($AP$51-$AP$50))</f>
        <v>0.33333333333333337</v>
      </c>
      <c r="BZ57">
        <f>1-(($AN$53-$AQ$50)/($AQ$51-$AQ$50))</f>
        <v>0.16129032258064513</v>
      </c>
      <c r="CA57">
        <f>(($AO$50-$AQ$50)/($AQ$51-$AQ$50))</f>
        <v>0.41935483870967744</v>
      </c>
      <c r="CB57">
        <f>(($AP$50-$AQ$50)/($AQ$51-$AQ$50))</f>
        <v>0.29032258064516131</v>
      </c>
    </row>
    <row r="58" spans="1:80" x14ac:dyDescent="0.25">
      <c r="A58">
        <v>57</v>
      </c>
      <c r="D58">
        <v>72.549847</v>
      </c>
      <c r="E58" s="5">
        <v>2</v>
      </c>
      <c r="F58">
        <v>60.278057000000004</v>
      </c>
      <c r="G58" s="4">
        <v>3</v>
      </c>
      <c r="P58">
        <v>2</v>
      </c>
      <c r="Q58" t="str">
        <f t="shared" si="0"/>
        <v>23</v>
      </c>
      <c r="R58">
        <v>4</v>
      </c>
      <c r="X58" t="s">
        <v>279</v>
      </c>
      <c r="Y58" t="s">
        <v>262</v>
      </c>
      <c r="AN58">
        <v>1617</v>
      </c>
      <c r="AO58">
        <v>1691</v>
      </c>
      <c r="AP58">
        <v>1684</v>
      </c>
      <c r="AQ58">
        <v>1679</v>
      </c>
      <c r="AT58">
        <f>(($AO$51-$AN$53)/($AN$54-$AN$53))</f>
        <v>0.58064516129032262</v>
      </c>
      <c r="AU58">
        <f>(($AP$51-$AN$53)/($AN$54-$AN$53))</f>
        <v>0.5161290322580645</v>
      </c>
      <c r="AV58">
        <f>(($AQ$51-$AN$53)/($AN$54-$AN$53))</f>
        <v>0.16129032258064516</v>
      </c>
      <c r="AX58">
        <f>(($AP$51-$AO$50)/($AO$51-$AO$50))</f>
        <v>0.93548387096774188</v>
      </c>
      <c r="BC58">
        <f>(($AN$54-$AQ$51)/($AQ$52-$AQ$51))</f>
        <v>0.78787878787878785</v>
      </c>
      <c r="BD58">
        <f>(($AO$51-$AQ$51)/($AQ$52-$AQ$51))</f>
        <v>0.39393939393939392</v>
      </c>
      <c r="BE58">
        <f>(($AP$51-$AQ$51)/($AQ$52-$AQ$51))</f>
        <v>0.33333333333333331</v>
      </c>
      <c r="BG58">
        <v>4</v>
      </c>
      <c r="BH58">
        <v>385</v>
      </c>
      <c r="BI58">
        <f>($BH$67-$BH$64)/200</f>
        <v>0.125</v>
      </c>
      <c r="BQ58">
        <f>1-(($AO$51-$AN$53)/($AN$54-$AN$53))</f>
        <v>0.41935483870967738</v>
      </c>
      <c r="BR58">
        <f>1-(($AP$51-$AN$53)/($AN$54-$AN$53))</f>
        <v>0.4838709677419355</v>
      </c>
      <c r="BS58">
        <f>(($AQ$51-$AN$53)/($AN$54-$AN$53))</f>
        <v>0.16129032258064516</v>
      </c>
      <c r="BU58">
        <f>1-(($AP$51-$AO$50)/($AO$51-$AO$50))</f>
        <v>6.4516129032258118E-2</v>
      </c>
      <c r="BZ58">
        <f>1-(($AN$54-$AQ$51)/($AQ$52-$AQ$51))</f>
        <v>0.21212121212121215</v>
      </c>
      <c r="CA58">
        <f>(($AO$51-$AQ$51)/($AQ$52-$AQ$51))</f>
        <v>0.39393939393939392</v>
      </c>
      <c r="CB58">
        <f>(($AP$51-$AQ$51)/($AQ$52-$AQ$51))</f>
        <v>0.33333333333333331</v>
      </c>
    </row>
    <row r="59" spans="1:80" x14ac:dyDescent="0.25">
      <c r="A59">
        <v>58</v>
      </c>
      <c r="D59">
        <v>72.554847000000009</v>
      </c>
      <c r="E59" s="5">
        <v>2</v>
      </c>
      <c r="F59">
        <v>60.250690000000006</v>
      </c>
      <c r="G59" s="4">
        <v>3</v>
      </c>
      <c r="P59">
        <v>2</v>
      </c>
      <c r="Q59" t="str">
        <f t="shared" si="0"/>
        <v>23</v>
      </c>
      <c r="R59">
        <v>3</v>
      </c>
      <c r="X59" t="s">
        <v>279</v>
      </c>
      <c r="Y59" t="s">
        <v>259</v>
      </c>
      <c r="AB59" t="s">
        <v>279</v>
      </c>
      <c r="AC59" t="str">
        <f>CONCATENATE($R59,$R60,$R61,$R62)</f>
        <v>3214</v>
      </c>
      <c r="AN59">
        <v>1645</v>
      </c>
      <c r="AO59">
        <v>1719</v>
      </c>
      <c r="AP59">
        <v>1712</v>
      </c>
      <c r="AQ59">
        <v>1709</v>
      </c>
      <c r="BG59">
        <v>3</v>
      </c>
      <c r="BH59">
        <v>399</v>
      </c>
      <c r="BI59">
        <f>($BH$68-$BH$65)/200</f>
        <v>9.5000000000000001E-2</v>
      </c>
    </row>
    <row r="60" spans="1:80" x14ac:dyDescent="0.25">
      <c r="A60">
        <v>59</v>
      </c>
      <c r="D60">
        <v>72.554745000000011</v>
      </c>
      <c r="E60" s="5">
        <v>2</v>
      </c>
      <c r="F60">
        <v>60.275634000000004</v>
      </c>
      <c r="G60" s="4">
        <v>3</v>
      </c>
      <c r="P60">
        <v>2</v>
      </c>
      <c r="Q60" t="str">
        <f t="shared" si="0"/>
        <v>23</v>
      </c>
      <c r="R60">
        <v>2</v>
      </c>
      <c r="X60" t="s">
        <v>279</v>
      </c>
      <c r="Y60" t="s">
        <v>260</v>
      </c>
      <c r="AN60">
        <v>1671</v>
      </c>
      <c r="AO60">
        <v>1747</v>
      </c>
      <c r="AP60">
        <v>1742</v>
      </c>
      <c r="AQ60">
        <v>1736</v>
      </c>
      <c r="BG60">
        <v>2</v>
      </c>
      <c r="BH60">
        <v>400</v>
      </c>
      <c r="BI60">
        <f>($BH$69-$BH$66)/200</f>
        <v>0.11</v>
      </c>
    </row>
    <row r="61" spans="1:80" x14ac:dyDescent="0.25">
      <c r="A61">
        <v>60</v>
      </c>
      <c r="D61">
        <v>72.570459</v>
      </c>
      <c r="E61" s="5">
        <v>2</v>
      </c>
      <c r="F61">
        <v>60.266048000000005</v>
      </c>
      <c r="G61" s="4">
        <v>3</v>
      </c>
      <c r="P61">
        <v>2</v>
      </c>
      <c r="Q61" t="str">
        <f t="shared" si="0"/>
        <v>23</v>
      </c>
      <c r="R61">
        <v>1</v>
      </c>
      <c r="X61" t="s">
        <v>279</v>
      </c>
      <c r="Y61" t="s">
        <v>261</v>
      </c>
      <c r="AN61">
        <v>1701</v>
      </c>
      <c r="AO61">
        <v>1775</v>
      </c>
      <c r="AP61">
        <v>1771</v>
      </c>
      <c r="AQ61">
        <v>1764</v>
      </c>
      <c r="AT61">
        <f>(($AO$53-$AN$55)/($AN$56-$AN$55))</f>
        <v>0.54838709677419351</v>
      </c>
      <c r="AU61">
        <f>(($AP$53-$AN$55)/($AN$56-$AN$55))</f>
        <v>0.5161290322580645</v>
      </c>
      <c r="AV61">
        <f>(($AQ$53-$AN$55)/($AN$56-$AN$55))</f>
        <v>3.2258064516129031E-2</v>
      </c>
      <c r="AW61">
        <f>(($AN$55-$AO$52)/($AO$53-$AO$52))</f>
        <v>0.5</v>
      </c>
      <c r="AX61">
        <f>(($AP$53-$AO$52)/($AO$53-$AO$52))</f>
        <v>0.97058823529411764</v>
      </c>
      <c r="AY61">
        <f>(($AQ$53-$AO$52)/($AO$53-$AO$52))</f>
        <v>0.52941176470588236</v>
      </c>
      <c r="AZ61">
        <f>(($AN$55-$AP$52)/($AP$53-$AP$52))</f>
        <v>0.54285714285714282</v>
      </c>
      <c r="BA61">
        <f>(($AO$52-$AP$52)/($AP$53-$AP$52))</f>
        <v>5.7142857142857141E-2</v>
      </c>
      <c r="BB61">
        <f>(($AQ$53-$AP$52)/($AP$53-$AP$52))</f>
        <v>0.5714285714285714</v>
      </c>
      <c r="BC61">
        <f>(($AN$56-$AQ$53)/($AQ$54-$AQ$53))</f>
        <v>0.90909090909090906</v>
      </c>
      <c r="BD61">
        <f>(($AO$53-$AQ$53)/($AQ$54-$AQ$53))</f>
        <v>0.48484848484848486</v>
      </c>
      <c r="BE61">
        <f>(($AP$53-$AQ$53)/($AQ$54-$AQ$53))</f>
        <v>0.45454545454545453</v>
      </c>
      <c r="BG61">
        <v>1</v>
      </c>
      <c r="BH61">
        <v>411</v>
      </c>
      <c r="BI61">
        <f>($BH$70-$BH$67)/200</f>
        <v>0.115</v>
      </c>
      <c r="BQ61">
        <f>1-(($AO$53-$AN$55)/($AN$56-$AN$55))</f>
        <v>0.45161290322580649</v>
      </c>
      <c r="BR61">
        <f>1-(($AP$53-$AN$55)/($AN$56-$AN$55))</f>
        <v>0.4838709677419355</v>
      </c>
      <c r="BS61">
        <f>(($AQ$53-$AN$55)/($AN$56-$AN$55))</f>
        <v>3.2258064516129031E-2</v>
      </c>
      <c r="BT61">
        <f>(($AN$55-$AO$52)/($AO$53-$AO$52))</f>
        <v>0.5</v>
      </c>
      <c r="BU61">
        <f>1-(($AP$53-$AO$52)/($AO$53-$AO$52))</f>
        <v>2.9411764705882359E-2</v>
      </c>
      <c r="BV61">
        <f>1-(($AQ$53-$AO$52)/($AO$53-$AO$52))</f>
        <v>0.47058823529411764</v>
      </c>
      <c r="BW61">
        <f>1-(($AN$55-$AP$52)/($AP$53-$AP$52))</f>
        <v>0.45714285714285718</v>
      </c>
      <c r="BX61">
        <f>(($AO$52-$AP$52)/($AP$53-$AP$52))</f>
        <v>5.7142857142857141E-2</v>
      </c>
      <c r="BY61">
        <f>1-(($AQ$53-$AP$52)/($AP$53-$AP$52))</f>
        <v>0.4285714285714286</v>
      </c>
      <c r="BZ61">
        <f>1-(($AN$56-$AQ$53)/($AQ$54-$AQ$53))</f>
        <v>9.0909090909090939E-2</v>
      </c>
      <c r="CA61">
        <f>(($AO$53-$AQ$53)/($AQ$54-$AQ$53))</f>
        <v>0.48484848484848486</v>
      </c>
      <c r="CB61">
        <f>(($AP$53-$AQ$53)/($AQ$54-$AQ$53))</f>
        <v>0.45454545454545453</v>
      </c>
    </row>
    <row r="62" spans="1:80" x14ac:dyDescent="0.25">
      <c r="A62">
        <v>61</v>
      </c>
      <c r="D62">
        <v>72.549337000000008</v>
      </c>
      <c r="E62" s="5">
        <v>2</v>
      </c>
      <c r="F62">
        <v>60.290832000000002</v>
      </c>
      <c r="G62" s="4">
        <v>3</v>
      </c>
      <c r="P62">
        <v>2</v>
      </c>
      <c r="Q62" t="str">
        <f t="shared" si="0"/>
        <v>23</v>
      </c>
      <c r="R62">
        <v>4</v>
      </c>
      <c r="X62" t="s">
        <v>279</v>
      </c>
      <c r="Y62" t="s">
        <v>262</v>
      </c>
      <c r="AN62">
        <v>1730</v>
      </c>
      <c r="AO62">
        <v>1806</v>
      </c>
      <c r="AP62">
        <v>1804</v>
      </c>
      <c r="AQ62">
        <v>1792</v>
      </c>
      <c r="AT62">
        <f>(($AO$54-$AN$56)/($AN$57-$AN$56))</f>
        <v>0.6</v>
      </c>
      <c r="AU62">
        <f>(($AP$54-$AN$56)/($AN$57-$AN$56))</f>
        <v>0.46666666666666667</v>
      </c>
      <c r="AV62">
        <f>(($AQ$54-$AN$56)/($AN$57-$AN$56))</f>
        <v>0.1</v>
      </c>
      <c r="AW62">
        <f>(($AN$56-$AO$53)/($AO$54-$AO$53))</f>
        <v>0.4375</v>
      </c>
      <c r="AX62">
        <f>(($AP$54-$AO$53)/($AO$54-$AO$53))</f>
        <v>0.875</v>
      </c>
      <c r="AY62">
        <f>(($AQ$54-$AO$53)/($AO$54-$AO$53))</f>
        <v>0.53125</v>
      </c>
      <c r="AZ62">
        <f>(($AN$56-$AP$53)/($AP$54-$AP$53))</f>
        <v>0.51724137931034486</v>
      </c>
      <c r="BA62">
        <f>(($AO$53-$AP$53)/($AP$54-$AP$53))</f>
        <v>3.4482758620689655E-2</v>
      </c>
      <c r="BB62">
        <f>(($AQ$54-$AP$53)/($AP$54-$AP$53))</f>
        <v>0.62068965517241381</v>
      </c>
      <c r="BC62">
        <f>(($AN$57-$AQ$54)/($AQ$55-$AQ$54))</f>
        <v>0.87096774193548387</v>
      </c>
      <c r="BD62">
        <f>(($AO$54-$AQ$54)/($AQ$55-$AQ$54))</f>
        <v>0.4838709677419355</v>
      </c>
      <c r="BE62">
        <f>(($AP$54-$AQ$54)/($AQ$55-$AQ$54))</f>
        <v>0.35483870967741937</v>
      </c>
      <c r="BG62">
        <v>4</v>
      </c>
      <c r="BH62">
        <v>417</v>
      </c>
      <c r="BI62">
        <f>($BH$71-$BH$68)/200</f>
        <v>0.105</v>
      </c>
      <c r="BQ62">
        <f>1-(($AO$54-$AN$56)/($AN$57-$AN$56))</f>
        <v>0.4</v>
      </c>
      <c r="BR62">
        <f>(($AP$54-$AN$56)/($AN$57-$AN$56))</f>
        <v>0.46666666666666667</v>
      </c>
      <c r="BS62">
        <f>(($AQ$54-$AN$56)/($AN$57-$AN$56))</f>
        <v>0.1</v>
      </c>
      <c r="BT62">
        <f>(($AN$56-$AO$53)/($AO$54-$AO$53))</f>
        <v>0.4375</v>
      </c>
      <c r="BU62">
        <f>1-(($AP$54-$AO$53)/($AO$54-$AO$53))</f>
        <v>0.125</v>
      </c>
      <c r="BV62">
        <f>1-(($AQ$54-$AO$53)/($AO$54-$AO$53))</f>
        <v>0.46875</v>
      </c>
      <c r="BW62">
        <f>1-(($AN$56-$AP$53)/($AP$54-$AP$53))</f>
        <v>0.48275862068965514</v>
      </c>
      <c r="BX62">
        <f>(($AO$53-$AP$53)/($AP$54-$AP$53))</f>
        <v>3.4482758620689655E-2</v>
      </c>
      <c r="BY62">
        <f>1-(($AQ$54-$AP$53)/($AP$54-$AP$53))</f>
        <v>0.37931034482758619</v>
      </c>
      <c r="BZ62">
        <f>1-(($AN$57-$AQ$54)/($AQ$55-$AQ$54))</f>
        <v>0.12903225806451613</v>
      </c>
      <c r="CA62">
        <f>(($AO$54-$AQ$54)/($AQ$55-$AQ$54))</f>
        <v>0.4838709677419355</v>
      </c>
      <c r="CB62">
        <f>(($AP$54-$AQ$54)/($AQ$55-$AQ$54))</f>
        <v>0.35483870967741937</v>
      </c>
    </row>
    <row r="63" spans="1:80" x14ac:dyDescent="0.25">
      <c r="A63">
        <v>62</v>
      </c>
      <c r="D63">
        <v>72.537908000000002</v>
      </c>
      <c r="E63" s="5">
        <v>2</v>
      </c>
      <c r="F63">
        <v>60.297950000000007</v>
      </c>
      <c r="G63" s="4">
        <v>3</v>
      </c>
      <c r="P63">
        <v>2</v>
      </c>
      <c r="Q63" t="str">
        <f t="shared" si="0"/>
        <v>23</v>
      </c>
      <c r="R63">
        <v>3</v>
      </c>
      <c r="X63" t="s">
        <v>279</v>
      </c>
      <c r="Y63" t="s">
        <v>259</v>
      </c>
      <c r="AB63" t="s">
        <v>279</v>
      </c>
      <c r="AC63" t="str">
        <f>CONCATENATE($R63,$R64,$R65,$R66)</f>
        <v>3214</v>
      </c>
      <c r="AN63">
        <v>1758</v>
      </c>
      <c r="AT63">
        <f>(($AO$55-$AN$57)/($AN$58-$AN$57))</f>
        <v>0.6428571428571429</v>
      </c>
      <c r="AU63">
        <f>(($AP$55-$AN$57)/($AN$58-$AN$57))</f>
        <v>0.4642857142857143</v>
      </c>
      <c r="AV63">
        <f>(($AQ$55-$AN$57)/($AN$58-$AN$57))</f>
        <v>0.14285714285714285</v>
      </c>
      <c r="AW63">
        <f>(($AN$57-$AO$54)/($AO$55-$AO$54))</f>
        <v>0.4</v>
      </c>
      <c r="AX63">
        <f>(($AP$55-$AO$54)/($AO$55-$AO$54))</f>
        <v>0.83333333333333337</v>
      </c>
      <c r="AY63">
        <f>(($AQ$55-$AO$54)/($AO$55-$AO$54))</f>
        <v>0.53333333333333333</v>
      </c>
      <c r="AZ63">
        <f>(($AN$57-$AP$54)/($AP$55-$AP$54))</f>
        <v>0.55172413793103448</v>
      </c>
      <c r="BA63">
        <f>(($AO$54-$AP$54)/($AP$55-$AP$54))</f>
        <v>0.13793103448275862</v>
      </c>
      <c r="BB63">
        <f>(($AQ$55-$AP$54)/($AP$55-$AP$54))</f>
        <v>0.68965517241379315</v>
      </c>
      <c r="BC63">
        <f>(($AN$58-$AQ$55)/($AQ$56-$AQ$55))</f>
        <v>0.8</v>
      </c>
      <c r="BD63">
        <f>(($AO$55-$AQ$55)/($AQ$56-$AQ$55))</f>
        <v>0.46666666666666667</v>
      </c>
      <c r="BE63">
        <f>(($AP$55-$AQ$55)/($AQ$56-$AQ$55))</f>
        <v>0.3</v>
      </c>
      <c r="BG63">
        <v>3</v>
      </c>
      <c r="BH63">
        <v>425</v>
      </c>
      <c r="BI63">
        <f>($BH$72-$BH$69)/200</f>
        <v>9.5000000000000001E-2</v>
      </c>
      <c r="BQ63">
        <f>1-(($AO$55-$AN$57)/($AN$58-$AN$57))</f>
        <v>0.3571428571428571</v>
      </c>
      <c r="BR63">
        <f>(($AP$55-$AN$57)/($AN$58-$AN$57))</f>
        <v>0.4642857142857143</v>
      </c>
      <c r="BS63">
        <f>(($AQ$55-$AN$57)/($AN$58-$AN$57))</f>
        <v>0.14285714285714285</v>
      </c>
      <c r="BT63">
        <f>(($AN$57-$AO$54)/($AO$55-$AO$54))</f>
        <v>0.4</v>
      </c>
      <c r="BU63">
        <f>1-(($AP$55-$AO$54)/($AO$55-$AO$54))</f>
        <v>0.16666666666666663</v>
      </c>
      <c r="BV63">
        <f>1-(($AQ$55-$AO$54)/($AO$55-$AO$54))</f>
        <v>0.46666666666666667</v>
      </c>
      <c r="BW63">
        <f>1-(($AN$57-$AP$54)/($AP$55-$AP$54))</f>
        <v>0.44827586206896552</v>
      </c>
      <c r="BX63">
        <f>(($AO$54-$AP$54)/($AP$55-$AP$54))</f>
        <v>0.13793103448275862</v>
      </c>
      <c r="BY63">
        <f>1-(($AQ$55-$AP$54)/($AP$55-$AP$54))</f>
        <v>0.31034482758620685</v>
      </c>
      <c r="BZ63">
        <f>1-(($AN$58-$AQ$55)/($AQ$56-$AQ$55))</f>
        <v>0.19999999999999996</v>
      </c>
      <c r="CA63">
        <f>(($AO$55-$AQ$55)/($AQ$56-$AQ$55))</f>
        <v>0.46666666666666667</v>
      </c>
      <c r="CB63">
        <f>(($AP$55-$AQ$55)/($AQ$56-$AQ$55))</f>
        <v>0.3</v>
      </c>
    </row>
    <row r="64" spans="1:80" x14ac:dyDescent="0.25">
      <c r="A64">
        <v>63</v>
      </c>
      <c r="D64">
        <v>72.534642000000005</v>
      </c>
      <c r="E64" s="5">
        <v>2</v>
      </c>
      <c r="F64">
        <v>60.298515000000002</v>
      </c>
      <c r="G64" s="4">
        <v>3</v>
      </c>
      <c r="P64">
        <v>2</v>
      </c>
      <c r="Q64" t="str">
        <f t="shared" si="0"/>
        <v>23</v>
      </c>
      <c r="R64">
        <v>2</v>
      </c>
      <c r="X64" t="s">
        <v>279</v>
      </c>
      <c r="Y64" t="s">
        <v>260</v>
      </c>
      <c r="AN64">
        <v>1788</v>
      </c>
      <c r="AT64">
        <f>(($AO$56-$AN$58)/($AN$59-$AN$58))</f>
        <v>0.5714285714285714</v>
      </c>
      <c r="AU64">
        <f>(($AP$56-$AN$58)/($AN$59-$AN$58))</f>
        <v>0.39285714285714285</v>
      </c>
      <c r="AV64">
        <f>(($AQ$56-$AN$58)/($AN$59-$AN$58))</f>
        <v>0.21428571428571427</v>
      </c>
      <c r="AW64">
        <f>(($AN$58-$AO$55)/($AO$56-$AO$55))</f>
        <v>0.38461538461538464</v>
      </c>
      <c r="AX64">
        <f>(($AP$56-$AO$55)/($AO$56-$AO$55))</f>
        <v>0.80769230769230771</v>
      </c>
      <c r="AY64">
        <f>(($AQ$56-$AO$55)/($AO$56-$AO$55))</f>
        <v>0.61538461538461542</v>
      </c>
      <c r="AZ64">
        <f>(($AN$58-$AP$55)/($AP$56-$AP$55))</f>
        <v>0.57692307692307687</v>
      </c>
      <c r="BA64">
        <f>(($AO$55-$AP$55)/($AP$56-$AP$55))</f>
        <v>0.19230769230769232</v>
      </c>
      <c r="BB64">
        <f>(($AQ$56-$AP$55)/($AP$56-$AP$55))</f>
        <v>0.80769230769230771</v>
      </c>
      <c r="BC64">
        <f>(($AN$59-$AQ$56)/($AQ$57-$AQ$56))</f>
        <v>0.81481481481481477</v>
      </c>
      <c r="BD64">
        <f>(($AO$56-$AQ$56)/($AQ$57-$AQ$56))</f>
        <v>0.37037037037037035</v>
      </c>
      <c r="BE64">
        <f>(($AP$56-$AQ$56)/($AQ$57-$AQ$56))</f>
        <v>0.18518518518518517</v>
      </c>
      <c r="BG64">
        <v>2</v>
      </c>
      <c r="BH64">
        <v>427</v>
      </c>
      <c r="BI64">
        <f>($BH$73-$BH$70)/200</f>
        <v>0.105</v>
      </c>
      <c r="BQ64">
        <f>1-(($AO$56-$AN$58)/($AN$59-$AN$58))</f>
        <v>0.4285714285714286</v>
      </c>
      <c r="BR64">
        <f>(($AP$56-$AN$58)/($AN$59-$AN$58))</f>
        <v>0.39285714285714285</v>
      </c>
      <c r="BS64">
        <f>(($AQ$56-$AN$58)/($AN$59-$AN$58))</f>
        <v>0.21428571428571427</v>
      </c>
      <c r="BT64">
        <f>(($AN$58-$AO$55)/($AO$56-$AO$55))</f>
        <v>0.38461538461538464</v>
      </c>
      <c r="BU64">
        <f>1-(($AP$56-$AO$55)/($AO$56-$AO$55))</f>
        <v>0.19230769230769229</v>
      </c>
      <c r="BV64">
        <f>1-(($AQ$56-$AO$55)/($AO$56-$AO$55))</f>
        <v>0.38461538461538458</v>
      </c>
      <c r="BW64">
        <f>1-(($AN$58-$AP$55)/($AP$56-$AP$55))</f>
        <v>0.42307692307692313</v>
      </c>
      <c r="BX64">
        <f>(($AO$55-$AP$55)/($AP$56-$AP$55))</f>
        <v>0.19230769230769232</v>
      </c>
      <c r="BY64">
        <f>1-(($AQ$56-$AP$55)/($AP$56-$AP$55))</f>
        <v>0.19230769230769229</v>
      </c>
      <c r="BZ64">
        <f>1-(($AN$59-$AQ$56)/($AQ$57-$AQ$56))</f>
        <v>0.18518518518518523</v>
      </c>
      <c r="CA64">
        <f>(($AO$56-$AQ$56)/($AQ$57-$AQ$56))</f>
        <v>0.37037037037037035</v>
      </c>
      <c r="CB64">
        <f>(($AP$56-$AQ$56)/($AQ$57-$AQ$56))</f>
        <v>0.18518518518518517</v>
      </c>
    </row>
    <row r="65" spans="1:80" x14ac:dyDescent="0.25">
      <c r="A65">
        <v>64</v>
      </c>
      <c r="D65">
        <v>72.552551000000008</v>
      </c>
      <c r="E65" s="5">
        <v>2</v>
      </c>
      <c r="F65">
        <v>60.298515000000002</v>
      </c>
      <c r="G65" s="4">
        <v>3</v>
      </c>
      <c r="P65">
        <v>2</v>
      </c>
      <c r="Q65" t="str">
        <f t="shared" si="0"/>
        <v>23</v>
      </c>
      <c r="R65">
        <v>1</v>
      </c>
      <c r="X65" t="s">
        <v>279</v>
      </c>
      <c r="Y65" t="s">
        <v>261</v>
      </c>
      <c r="AN65">
        <v>1820</v>
      </c>
      <c r="AT65">
        <f>(($AO$57-$AN$59)/($AN$60-$AN$59))</f>
        <v>0.65384615384615385</v>
      </c>
      <c r="AU65">
        <f>(($AP$57-$AN$59)/($AN$60-$AN$59))</f>
        <v>0.42307692307692307</v>
      </c>
      <c r="AV65">
        <f>(($AQ$57-$AN$59)/($AN$60-$AN$59))</f>
        <v>0.19230769230769232</v>
      </c>
      <c r="AW65">
        <f>(($AN$59-$AO$56)/($AO$57-$AO$56))</f>
        <v>0.41379310344827586</v>
      </c>
      <c r="AX65">
        <f>(($AP$57-$AO$56)/($AO$57-$AO$56))</f>
        <v>0.7931034482758621</v>
      </c>
      <c r="AY65">
        <f>(($AQ$57-$AO$56)/($AO$57-$AO$56))</f>
        <v>0.58620689655172409</v>
      </c>
      <c r="AZ65">
        <f>(($AN$59-$AP$56)/($AP$57-$AP$56))</f>
        <v>0.6071428571428571</v>
      </c>
      <c r="BA65">
        <f>(($AO$56-$AP$56)/($AP$57-$AP$56))</f>
        <v>0.17857142857142858</v>
      </c>
      <c r="BB65">
        <f>(($AQ$57-$AP$56)/($AP$57-$AP$56))</f>
        <v>0.7857142857142857</v>
      </c>
      <c r="BC65">
        <f>(($AN$60-$AQ$57)/($AQ$58-$AQ$57))</f>
        <v>0.72413793103448276</v>
      </c>
      <c r="BD65">
        <f>(($AO$57-$AQ$57)/($AQ$58-$AQ$57))</f>
        <v>0.41379310344827586</v>
      </c>
      <c r="BE65">
        <f>(($AP$57-$AQ$57)/($AQ$58-$AQ$57))</f>
        <v>0.20689655172413793</v>
      </c>
      <c r="BG65">
        <v>1</v>
      </c>
      <c r="BH65">
        <v>439</v>
      </c>
      <c r="BI65">
        <f>($BH$74-$BH$71)/200</f>
        <v>0.115</v>
      </c>
      <c r="BQ65">
        <f>1-(($AO$57-$AN$59)/($AN$60-$AN$59))</f>
        <v>0.34615384615384615</v>
      </c>
      <c r="BR65">
        <f>(($AP$57-$AN$59)/($AN$60-$AN$59))</f>
        <v>0.42307692307692307</v>
      </c>
      <c r="BS65">
        <f>(($AQ$57-$AN$59)/($AN$60-$AN$59))</f>
        <v>0.19230769230769232</v>
      </c>
      <c r="BT65">
        <f>(($AN$59-$AO$56)/($AO$57-$AO$56))</f>
        <v>0.41379310344827586</v>
      </c>
      <c r="BU65">
        <f>1-(($AP$57-$AO$56)/($AO$57-$AO$56))</f>
        <v>0.2068965517241379</v>
      </c>
      <c r="BV65">
        <f>1-(($AQ$57-$AO$56)/($AO$57-$AO$56))</f>
        <v>0.41379310344827591</v>
      </c>
      <c r="BW65">
        <f>1-(($AN$59-$AP$56)/($AP$57-$AP$56))</f>
        <v>0.3928571428571429</v>
      </c>
      <c r="BX65">
        <f>(($AO$56-$AP$56)/($AP$57-$AP$56))</f>
        <v>0.17857142857142858</v>
      </c>
      <c r="BY65">
        <f>1-(($AQ$57-$AP$56)/($AP$57-$AP$56))</f>
        <v>0.2142857142857143</v>
      </c>
      <c r="BZ65">
        <f>1-(($AN$60-$AQ$57)/($AQ$58-$AQ$57))</f>
        <v>0.27586206896551724</v>
      </c>
      <c r="CA65">
        <f>(($AO$57-$AQ$57)/($AQ$58-$AQ$57))</f>
        <v>0.41379310344827586</v>
      </c>
      <c r="CB65">
        <f>(($AP$57-$AQ$57)/($AQ$58-$AQ$57))</f>
        <v>0.20689655172413793</v>
      </c>
    </row>
    <row r="66" spans="1:80" x14ac:dyDescent="0.25">
      <c r="A66">
        <v>65</v>
      </c>
      <c r="D66">
        <v>72.525153000000003</v>
      </c>
      <c r="E66" s="5">
        <v>2</v>
      </c>
      <c r="F66">
        <v>60.298515000000002</v>
      </c>
      <c r="G66" s="4">
        <v>3</v>
      </c>
      <c r="P66">
        <v>2</v>
      </c>
      <c r="Q66" t="str">
        <f t="shared" ref="Q66:Q129" si="2">CONCATENATE(C66,E66,G66,I66)</f>
        <v>23</v>
      </c>
      <c r="R66">
        <v>4</v>
      </c>
      <c r="X66" t="s">
        <v>279</v>
      </c>
      <c r="Y66" t="s">
        <v>262</v>
      </c>
      <c r="AT66">
        <f>(($AO$58-$AN$60)/($AN$61-$AN$60))</f>
        <v>0.66666666666666663</v>
      </c>
      <c r="AU66">
        <f>(($AP$58-$AN$60)/($AN$61-$AN$60))</f>
        <v>0.43333333333333335</v>
      </c>
      <c r="AV66">
        <f>(($AQ$58-$AN$60)/($AN$61-$AN$60))</f>
        <v>0.26666666666666666</v>
      </c>
      <c r="AW66">
        <f>(($AN$60-$AO$57)/($AO$58-$AO$57))</f>
        <v>0.31034482758620691</v>
      </c>
      <c r="AX66">
        <f>(($AP$58-$AO$57)/($AO$58-$AO$57))</f>
        <v>0.75862068965517238</v>
      </c>
      <c r="AY66">
        <f>(($AQ$58-$AO$57)/($AO$58-$AO$57))</f>
        <v>0.58620689655172409</v>
      </c>
      <c r="AZ66">
        <f>(($AN$60-$AP$57)/($AP$58-$AP$57))</f>
        <v>0.5357142857142857</v>
      </c>
      <c r="BA66">
        <f>(($AO$57-$AP$57)/($AP$58-$AP$57))</f>
        <v>0.21428571428571427</v>
      </c>
      <c r="BB66">
        <f>(($AQ$58-$AP$57)/($AP$58-$AP$57))</f>
        <v>0.8214285714285714</v>
      </c>
      <c r="BC66">
        <f>(($AN$61-$AQ$58)/($AQ$59-$AQ$58))</f>
        <v>0.73333333333333328</v>
      </c>
      <c r="BD66">
        <f>(($AO$58-$AQ$58)/($AQ$59-$AQ$58))</f>
        <v>0.4</v>
      </c>
      <c r="BE66">
        <f>(($AP$58-$AQ$58)/($AQ$59-$AQ$58))</f>
        <v>0.16666666666666666</v>
      </c>
      <c r="BG66">
        <v>4</v>
      </c>
      <c r="BH66">
        <v>445</v>
      </c>
      <c r="BI66">
        <f>($BH$75-$BH$72)/200</f>
        <v>0.1</v>
      </c>
      <c r="BQ66">
        <f>1-(($AO$58-$AN$60)/($AN$61-$AN$60))</f>
        <v>0.33333333333333337</v>
      </c>
      <c r="BR66">
        <f>(($AP$58-$AN$60)/($AN$61-$AN$60))</f>
        <v>0.43333333333333335</v>
      </c>
      <c r="BS66">
        <f>(($AQ$58-$AN$60)/($AN$61-$AN$60))</f>
        <v>0.26666666666666666</v>
      </c>
      <c r="BT66">
        <f>(($AN$60-$AO$57)/($AO$58-$AO$57))</f>
        <v>0.31034482758620691</v>
      </c>
      <c r="BU66">
        <f>1-(($AP$58-$AO$57)/($AO$58-$AO$57))</f>
        <v>0.24137931034482762</v>
      </c>
      <c r="BV66">
        <f>1-(($AQ$58-$AO$57)/($AO$58-$AO$57))</f>
        <v>0.41379310344827591</v>
      </c>
      <c r="BW66">
        <f>1-(($AN$60-$AP$57)/($AP$58-$AP$57))</f>
        <v>0.4642857142857143</v>
      </c>
      <c r="BX66">
        <f>(($AO$57-$AP$57)/($AP$58-$AP$57))</f>
        <v>0.21428571428571427</v>
      </c>
      <c r="BY66">
        <f>1-(($AQ$58-$AP$57)/($AP$58-$AP$57))</f>
        <v>0.1785714285714286</v>
      </c>
      <c r="BZ66">
        <f>1-(($AN$61-$AQ$58)/($AQ$59-$AQ$58))</f>
        <v>0.26666666666666672</v>
      </c>
      <c r="CA66">
        <f>(($AO$58-$AQ$58)/($AQ$59-$AQ$58))</f>
        <v>0.4</v>
      </c>
      <c r="CB66">
        <f>(($AP$58-$AQ$58)/($AQ$59-$AQ$58))</f>
        <v>0.16666666666666666</v>
      </c>
    </row>
    <row r="67" spans="1:80" x14ac:dyDescent="0.25">
      <c r="A67">
        <v>66</v>
      </c>
      <c r="D67">
        <v>72.604388</v>
      </c>
      <c r="E67" s="5">
        <v>2</v>
      </c>
      <c r="P67">
        <v>1</v>
      </c>
      <c r="Q67" t="str">
        <f t="shared" si="2"/>
        <v>2</v>
      </c>
      <c r="R67">
        <v>3</v>
      </c>
      <c r="X67" t="s">
        <v>279</v>
      </c>
      <c r="Y67" t="s">
        <v>259</v>
      </c>
      <c r="AB67" t="s">
        <v>279</v>
      </c>
      <c r="AC67" t="str">
        <f>CONCATENATE($R67,$R68,$R69,$R70)</f>
        <v>3214</v>
      </c>
      <c r="AT67">
        <f>(($AO$59-$AN$61)/($AN$62-$AN$61))</f>
        <v>0.62068965517241381</v>
      </c>
      <c r="AU67">
        <f>(($AP$59-$AN$61)/($AN$62-$AN$61))</f>
        <v>0.37931034482758619</v>
      </c>
      <c r="AV67">
        <f>(($AQ$59-$AN$61)/($AN$62-$AN$61))</f>
        <v>0.27586206896551724</v>
      </c>
      <c r="AW67">
        <f>(($AN$61-$AO$58)/($AO$59-$AO$58))</f>
        <v>0.35714285714285715</v>
      </c>
      <c r="AX67">
        <f>(($AP$59-$AO$58)/($AO$59-$AO$58))</f>
        <v>0.75</v>
      </c>
      <c r="AY67">
        <f>(($AQ$59-$AO$58)/($AO$59-$AO$58))</f>
        <v>0.6428571428571429</v>
      </c>
      <c r="AZ67">
        <f>(($AN$61-$AP$58)/($AP$59-$AP$58))</f>
        <v>0.6071428571428571</v>
      </c>
      <c r="BA67">
        <f>(($AO$58-$AP$58)/($AP$59-$AP$58))</f>
        <v>0.25</v>
      </c>
      <c r="BB67">
        <f>(($AQ$59-$AP$58)/($AP$59-$AP$58))</f>
        <v>0.8928571428571429</v>
      </c>
      <c r="BC67">
        <f>(($AN$62-$AQ$59)/($AQ$60-$AQ$59))</f>
        <v>0.77777777777777779</v>
      </c>
      <c r="BD67">
        <f>(($AO$59-$AQ$59)/($AQ$60-$AQ$59))</f>
        <v>0.37037037037037035</v>
      </c>
      <c r="BE67">
        <f>(($AP$59-$AQ$59)/($AQ$60-$AQ$59))</f>
        <v>0.1111111111111111</v>
      </c>
      <c r="BG67">
        <v>3</v>
      </c>
      <c r="BH67">
        <v>452</v>
      </c>
      <c r="BI67">
        <f>($BH$76-$BH$73)/200</f>
        <v>0.09</v>
      </c>
      <c r="BQ67">
        <f>1-(($AO$59-$AN$61)/($AN$62-$AN$61))</f>
        <v>0.37931034482758619</v>
      </c>
      <c r="BR67">
        <f>(($AP$59-$AN$61)/($AN$62-$AN$61))</f>
        <v>0.37931034482758619</v>
      </c>
      <c r="BS67">
        <f>(($AQ$59-$AN$61)/($AN$62-$AN$61))</f>
        <v>0.27586206896551724</v>
      </c>
      <c r="BT67">
        <f>(($AN$61-$AO$58)/($AO$59-$AO$58))</f>
        <v>0.35714285714285715</v>
      </c>
      <c r="BU67">
        <f>1-(($AP$59-$AO$58)/($AO$59-$AO$58))</f>
        <v>0.25</v>
      </c>
      <c r="BV67">
        <f>1-(($AQ$59-$AO$58)/($AO$59-$AO$58))</f>
        <v>0.3571428571428571</v>
      </c>
      <c r="BW67">
        <f>1-(($AN$61-$AP$58)/($AP$59-$AP$58))</f>
        <v>0.3928571428571429</v>
      </c>
      <c r="BX67">
        <f>(($AO$58-$AP$58)/($AP$59-$AP$58))</f>
        <v>0.25</v>
      </c>
      <c r="BY67">
        <f>1-(($AQ$59-$AP$58)/($AP$59-$AP$58))</f>
        <v>0.1071428571428571</v>
      </c>
      <c r="BZ67">
        <f>1-(($AN$62-$AQ$59)/($AQ$60-$AQ$59))</f>
        <v>0.22222222222222221</v>
      </c>
      <c r="CA67">
        <f>(($AO$59-$AQ$59)/($AQ$60-$AQ$59))</f>
        <v>0.37037037037037035</v>
      </c>
      <c r="CB67">
        <f>(($AP$59-$AQ$59)/($AQ$60-$AQ$59))</f>
        <v>0.1111111111111111</v>
      </c>
    </row>
    <row r="68" spans="1:80" x14ac:dyDescent="0.25">
      <c r="A68">
        <v>67</v>
      </c>
      <c r="D68">
        <v>72.597398000000013</v>
      </c>
      <c r="E68" s="5">
        <v>2</v>
      </c>
      <c r="P68">
        <v>1</v>
      </c>
      <c r="Q68" t="str">
        <f t="shared" si="2"/>
        <v>2</v>
      </c>
      <c r="R68">
        <v>2</v>
      </c>
      <c r="X68" t="s">
        <v>279</v>
      </c>
      <c r="Y68" t="s">
        <v>260</v>
      </c>
      <c r="AT68">
        <f>(($AO$60-$AN$62)/($AN$63-$AN$62))</f>
        <v>0.6071428571428571</v>
      </c>
      <c r="AU68">
        <f>(($AP$60-$AN$62)/($AN$63-$AN$62))</f>
        <v>0.42857142857142855</v>
      </c>
      <c r="AV68">
        <f>(($AQ$60-$AN$62)/($AN$63-$AN$62))</f>
        <v>0.21428571428571427</v>
      </c>
      <c r="AW68">
        <f>(($AN$62-$AO$59)/($AO$60-$AO$59))</f>
        <v>0.39285714285714285</v>
      </c>
      <c r="AX68">
        <f>(($AP$60-$AO$59)/($AO$60-$AO$59))</f>
        <v>0.8214285714285714</v>
      </c>
      <c r="AY68">
        <f>(($AQ$60-$AO$59)/($AO$60-$AO$59))</f>
        <v>0.6071428571428571</v>
      </c>
      <c r="AZ68">
        <f>(($AN$62-$AP$59)/($AP$60-$AP$59))</f>
        <v>0.6</v>
      </c>
      <c r="BA68">
        <f>(($AO$59-$AP$59)/($AP$60-$AP$59))</f>
        <v>0.23333333333333334</v>
      </c>
      <c r="BB68">
        <f>(($AQ$60-$AP$59)/($AP$60-$AP$59))</f>
        <v>0.8</v>
      </c>
      <c r="BC68">
        <f>(($AN$63-$AQ$60)/($AQ$61-$AQ$60))</f>
        <v>0.7857142857142857</v>
      </c>
      <c r="BD68">
        <f>(($AO$60-$AQ$60)/($AQ$61-$AQ$60))</f>
        <v>0.39285714285714285</v>
      </c>
      <c r="BE68">
        <f>(($AP$60-$AQ$60)/($AQ$61-$AQ$60))</f>
        <v>0.21428571428571427</v>
      </c>
      <c r="BG68">
        <v>2</v>
      </c>
      <c r="BH68">
        <v>458</v>
      </c>
      <c r="BI68">
        <f>($BH$77-$BH$74)/200</f>
        <v>0.11</v>
      </c>
      <c r="BQ68">
        <f>1-(($AO$60-$AN$62)/($AN$63-$AN$62))</f>
        <v>0.3928571428571429</v>
      </c>
      <c r="BR68">
        <f>(($AP$60-$AN$62)/($AN$63-$AN$62))</f>
        <v>0.42857142857142855</v>
      </c>
      <c r="BS68">
        <f>(($AQ$60-$AN$62)/($AN$63-$AN$62))</f>
        <v>0.21428571428571427</v>
      </c>
      <c r="BT68">
        <f>(($AN$62-$AO$59)/($AO$60-$AO$59))</f>
        <v>0.39285714285714285</v>
      </c>
      <c r="BU68">
        <f>1-(($AP$60-$AO$59)/($AO$60-$AO$59))</f>
        <v>0.1785714285714286</v>
      </c>
      <c r="BV68">
        <f>1-(($AQ$60-$AO$59)/($AO$60-$AO$59))</f>
        <v>0.3928571428571429</v>
      </c>
      <c r="BW68">
        <f>1-(($AN$62-$AP$59)/($AP$60-$AP$59))</f>
        <v>0.4</v>
      </c>
      <c r="BX68">
        <f>(($AO$59-$AP$59)/($AP$60-$AP$59))</f>
        <v>0.23333333333333334</v>
      </c>
      <c r="BY68">
        <f>1-(($AQ$60-$AP$59)/($AP$60-$AP$59))</f>
        <v>0.19999999999999996</v>
      </c>
      <c r="BZ68">
        <f>1-(($AN$63-$AQ$60)/($AQ$61-$AQ$60))</f>
        <v>0.2142857142857143</v>
      </c>
      <c r="CA68">
        <f>(($AO$60-$AQ$60)/($AQ$61-$AQ$60))</f>
        <v>0.39285714285714285</v>
      </c>
      <c r="CB68">
        <f>(($AP$60-$AQ$60)/($AQ$61-$AQ$60))</f>
        <v>0.21428571428571427</v>
      </c>
    </row>
    <row r="69" spans="1:80" x14ac:dyDescent="0.25">
      <c r="A69">
        <v>68</v>
      </c>
      <c r="D69">
        <v>72.657347000000001</v>
      </c>
      <c r="E69" s="5">
        <v>2</v>
      </c>
      <c r="P69">
        <v>1</v>
      </c>
      <c r="Q69" t="str">
        <f t="shared" si="2"/>
        <v>2</v>
      </c>
      <c r="R69">
        <v>1</v>
      </c>
      <c r="X69" t="s">
        <v>279</v>
      </c>
      <c r="Y69" t="s">
        <v>261</v>
      </c>
      <c r="AT69">
        <f>(($AO$61-$AN$63)/($AN$64-$AN$63))</f>
        <v>0.56666666666666665</v>
      </c>
      <c r="AU69">
        <f>(($AP$61-$AN$63)/($AN$64-$AN$63))</f>
        <v>0.43333333333333335</v>
      </c>
      <c r="AV69">
        <f>(($AQ$61-$AN$63)/($AN$64-$AN$63))</f>
        <v>0.2</v>
      </c>
      <c r="AW69">
        <f>(($AN$63-$AO$60)/($AO$61-$AO$60))</f>
        <v>0.39285714285714285</v>
      </c>
      <c r="AX69">
        <f>(($AP$61-$AO$60)/($AO$61-$AO$60))</f>
        <v>0.8571428571428571</v>
      </c>
      <c r="AY69">
        <f>(($AQ$61-$AO$60)/($AO$61-$AO$60))</f>
        <v>0.6071428571428571</v>
      </c>
      <c r="AZ69">
        <f>(($AN$63-$AP$60)/($AP$61-$AP$60))</f>
        <v>0.55172413793103448</v>
      </c>
      <c r="BA69">
        <f>(($AO$60-$AP$60)/($AP$61-$AP$60))</f>
        <v>0.17241379310344829</v>
      </c>
      <c r="BB69">
        <f>(($AQ$61-$AP$60)/($AP$61-$AP$60))</f>
        <v>0.75862068965517238</v>
      </c>
      <c r="BC69">
        <f>(($AN$64-$AQ$61)/($AQ$62-$AQ$61))</f>
        <v>0.8571428571428571</v>
      </c>
      <c r="BD69">
        <f>(($AO$61-$AQ$61)/($AQ$62-$AQ$61))</f>
        <v>0.39285714285714285</v>
      </c>
      <c r="BE69">
        <f>(($AP$61-$AQ$61)/($AQ$62-$AQ$61))</f>
        <v>0.25</v>
      </c>
      <c r="BG69">
        <v>1</v>
      </c>
      <c r="BH69">
        <v>467</v>
      </c>
      <c r="BI69">
        <f>($BH$78-$BH$75)/200</f>
        <v>0.12</v>
      </c>
      <c r="BQ69">
        <f>1-(($AO$61-$AN$63)/($AN$64-$AN$63))</f>
        <v>0.43333333333333335</v>
      </c>
      <c r="BR69">
        <f>(($AP$61-$AN$63)/($AN$64-$AN$63))</f>
        <v>0.43333333333333335</v>
      </c>
      <c r="BS69">
        <f>(($AQ$61-$AN$63)/($AN$64-$AN$63))</f>
        <v>0.2</v>
      </c>
      <c r="BT69">
        <f>(($AN$63-$AO$60)/($AO$61-$AO$60))</f>
        <v>0.39285714285714285</v>
      </c>
      <c r="BU69">
        <f>1-(($AP$61-$AO$60)/($AO$61-$AO$60))</f>
        <v>0.1428571428571429</v>
      </c>
      <c r="BV69">
        <f>1-(($AQ$61-$AO$60)/($AO$61-$AO$60))</f>
        <v>0.3928571428571429</v>
      </c>
      <c r="BW69">
        <f>1-(($AN$63-$AP$60)/($AP$61-$AP$60))</f>
        <v>0.44827586206896552</v>
      </c>
      <c r="BX69">
        <f>(($AO$60-$AP$60)/($AP$61-$AP$60))</f>
        <v>0.17241379310344829</v>
      </c>
      <c r="BY69">
        <f>1-(($AQ$61-$AP$60)/($AP$61-$AP$60))</f>
        <v>0.24137931034482762</v>
      </c>
      <c r="BZ69">
        <f>1-(($AN$64-$AQ$61)/($AQ$62-$AQ$61))</f>
        <v>0.1428571428571429</v>
      </c>
      <c r="CA69">
        <f>(($AO$61-$AQ$61)/($AQ$62-$AQ$61))</f>
        <v>0.39285714285714285</v>
      </c>
      <c r="CB69">
        <f>(($AP$61-$AQ$61)/($AQ$62-$AQ$61))</f>
        <v>0.25</v>
      </c>
    </row>
    <row r="70" spans="1:80" x14ac:dyDescent="0.25">
      <c r="A70">
        <v>69</v>
      </c>
      <c r="D70">
        <v>72.554745000000011</v>
      </c>
      <c r="E70" s="5">
        <v>2</v>
      </c>
      <c r="P70">
        <v>1</v>
      </c>
      <c r="Q70" t="str">
        <f t="shared" si="2"/>
        <v>2</v>
      </c>
      <c r="R70">
        <v>4</v>
      </c>
      <c r="X70" t="s">
        <v>279</v>
      </c>
      <c r="Y70" t="s">
        <v>262</v>
      </c>
      <c r="AT70">
        <f>(($AO$62-$AN$64)/($AN$65-$AN$64))</f>
        <v>0.5625</v>
      </c>
      <c r="AU70">
        <f>(($AP$62-$AN$64)/($AN$65-$AN$64))</f>
        <v>0.5</v>
      </c>
      <c r="AV70">
        <f>(($AQ$62-$AN$64)/($AN$65-$AN$64))</f>
        <v>0.125</v>
      </c>
      <c r="AW70">
        <f>(($AN$64-$AO$61)/($AO$62-$AO$61))</f>
        <v>0.41935483870967744</v>
      </c>
      <c r="AX70">
        <f>(($AP$62-$AO$61)/($AO$62-$AO$61))</f>
        <v>0.93548387096774188</v>
      </c>
      <c r="AY70">
        <f>(($AQ$62-$AO$61)/($AO$62-$AO$61))</f>
        <v>0.54838709677419351</v>
      </c>
      <c r="AZ70">
        <f>(($AN$64-$AP$61)/($AP$62-$AP$61))</f>
        <v>0.51515151515151514</v>
      </c>
      <c r="BA70">
        <f>(($AO$61-$AP$61)/($AP$62-$AP$61))</f>
        <v>0.12121212121212122</v>
      </c>
      <c r="BB70">
        <f>(($AQ$62-$AP$61)/($AP$62-$AP$61))</f>
        <v>0.63636363636363635</v>
      </c>
      <c r="BG70">
        <v>4</v>
      </c>
      <c r="BH70">
        <v>475</v>
      </c>
      <c r="BI70">
        <f>($BH$79-$BH$76)/200</f>
        <v>0.105</v>
      </c>
      <c r="BQ70">
        <f>1-(($AO$62-$AN$64)/($AN$65-$AN$64))</f>
        <v>0.4375</v>
      </c>
      <c r="BR70">
        <f>(($AP$62-$AN$64)/($AN$65-$AN$64))</f>
        <v>0.5</v>
      </c>
      <c r="BS70">
        <f>(($AQ$62-$AN$64)/($AN$65-$AN$64))</f>
        <v>0.125</v>
      </c>
      <c r="BT70">
        <f>(($AN$64-$AO$61)/($AO$62-$AO$61))</f>
        <v>0.41935483870967744</v>
      </c>
      <c r="BU70">
        <f>1-(($AP$62-$AO$61)/($AO$62-$AO$61))</f>
        <v>6.4516129032258118E-2</v>
      </c>
      <c r="BV70">
        <f>1-(($AQ$62-$AO$61)/($AO$62-$AO$61))</f>
        <v>0.45161290322580649</v>
      </c>
      <c r="BW70">
        <f>1-(($AN$64-$AP$61)/($AP$62-$AP$61))</f>
        <v>0.48484848484848486</v>
      </c>
      <c r="BX70">
        <f>(($AO$61-$AP$61)/($AP$62-$AP$61))</f>
        <v>0.12121212121212122</v>
      </c>
      <c r="BY70">
        <f>1-(($AQ$62-$AP$61)/($AP$62-$AP$61))</f>
        <v>0.36363636363636365</v>
      </c>
    </row>
    <row r="71" spans="1:80" x14ac:dyDescent="0.25">
      <c r="A71">
        <v>70</v>
      </c>
      <c r="B71">
        <v>80.553623000000002</v>
      </c>
      <c r="C71" s="2">
        <v>1</v>
      </c>
      <c r="P71">
        <v>1</v>
      </c>
      <c r="Q71" t="str">
        <f t="shared" si="2"/>
        <v>1</v>
      </c>
      <c r="R71">
        <v>3</v>
      </c>
      <c r="X71" t="s">
        <v>279</v>
      </c>
      <c r="Y71" t="s">
        <v>259</v>
      </c>
      <c r="AB71" t="s">
        <v>279</v>
      </c>
      <c r="AC71" t="str">
        <f>CONCATENATE($R71,$R72,$R73,$R74)</f>
        <v>3214</v>
      </c>
      <c r="BG71">
        <v>3</v>
      </c>
      <c r="BH71">
        <v>479</v>
      </c>
      <c r="BI71">
        <f>($BH$80-$BH$77)/200</f>
        <v>0.08</v>
      </c>
    </row>
    <row r="72" spans="1:80" x14ac:dyDescent="0.25">
      <c r="A72">
        <v>71</v>
      </c>
      <c r="B72">
        <v>80.584541000000002</v>
      </c>
      <c r="C72" s="2">
        <v>1</v>
      </c>
      <c r="P72">
        <v>1</v>
      </c>
      <c r="Q72" t="str">
        <f t="shared" si="2"/>
        <v>1</v>
      </c>
      <c r="R72">
        <v>2</v>
      </c>
      <c r="X72" t="s">
        <v>279</v>
      </c>
      <c r="Y72" t="s">
        <v>260</v>
      </c>
      <c r="BG72">
        <v>2</v>
      </c>
      <c r="BH72">
        <v>486</v>
      </c>
      <c r="BI72">
        <f>($BH$81-$BH$78)/200</f>
        <v>0.1</v>
      </c>
    </row>
    <row r="73" spans="1:80" x14ac:dyDescent="0.25">
      <c r="A73">
        <v>72</v>
      </c>
      <c r="B73">
        <v>80.574847000000005</v>
      </c>
      <c r="C73" s="2">
        <v>1</v>
      </c>
      <c r="H73">
        <v>74.010255000000001</v>
      </c>
      <c r="I73" s="3">
        <v>4</v>
      </c>
      <c r="P73">
        <v>2</v>
      </c>
      <c r="Q73" t="str">
        <f t="shared" si="2"/>
        <v>14</v>
      </c>
      <c r="R73">
        <v>1</v>
      </c>
      <c r="X73" t="s">
        <v>282</v>
      </c>
      <c r="Y73" t="s">
        <v>267</v>
      </c>
      <c r="BG73">
        <v>1</v>
      </c>
      <c r="BH73">
        <v>496</v>
      </c>
      <c r="BI73">
        <f>($BH$87-$BH$84)/200</f>
        <v>0.1</v>
      </c>
    </row>
    <row r="74" spans="1:80" x14ac:dyDescent="0.25">
      <c r="A74">
        <v>73</v>
      </c>
      <c r="B74">
        <v>80.600052000000005</v>
      </c>
      <c r="C74" s="2">
        <v>1</v>
      </c>
      <c r="H74">
        <v>73.977908000000014</v>
      </c>
      <c r="I74" s="3">
        <v>4</v>
      </c>
      <c r="P74">
        <v>2</v>
      </c>
      <c r="Q74" t="str">
        <f t="shared" si="2"/>
        <v>14</v>
      </c>
      <c r="R74">
        <v>4</v>
      </c>
      <c r="X74" t="s">
        <v>281</v>
      </c>
      <c r="Y74" t="s">
        <v>268</v>
      </c>
      <c r="BG74">
        <v>4</v>
      </c>
      <c r="BH74">
        <v>502</v>
      </c>
      <c r="BI74">
        <f>($BH$88-$BH$85)/200</f>
        <v>0.17</v>
      </c>
    </row>
    <row r="75" spans="1:80" x14ac:dyDescent="0.25">
      <c r="A75">
        <v>74</v>
      </c>
      <c r="B75">
        <v>80.610306000000008</v>
      </c>
      <c r="C75" s="2">
        <v>1</v>
      </c>
      <c r="H75">
        <v>73.976734000000008</v>
      </c>
      <c r="I75" s="3">
        <v>4</v>
      </c>
      <c r="P75">
        <v>2</v>
      </c>
      <c r="Q75" t="str">
        <f t="shared" si="2"/>
        <v>14</v>
      </c>
      <c r="R75">
        <v>3</v>
      </c>
      <c r="X75" t="s">
        <v>279</v>
      </c>
      <c r="Y75" t="s">
        <v>259</v>
      </c>
      <c r="AB75" t="s">
        <v>279</v>
      </c>
      <c r="AC75" t="str">
        <f>CONCATENATE($R75,$R76,$R77,$R78)</f>
        <v>3214</v>
      </c>
      <c r="BG75">
        <v>3</v>
      </c>
      <c r="BH75">
        <v>506</v>
      </c>
      <c r="BI75">
        <f>($BH$89-$BH$86)/200</f>
        <v>0.1</v>
      </c>
    </row>
    <row r="76" spans="1:80" x14ac:dyDescent="0.25">
      <c r="A76">
        <v>75</v>
      </c>
      <c r="B76">
        <v>80.597501000000008</v>
      </c>
      <c r="C76" s="2">
        <v>1</v>
      </c>
      <c r="H76">
        <v>74.000969000000012</v>
      </c>
      <c r="I76" s="3">
        <v>4</v>
      </c>
      <c r="P76">
        <v>2</v>
      </c>
      <c r="Q76" t="str">
        <f t="shared" si="2"/>
        <v>14</v>
      </c>
      <c r="R76">
        <v>2</v>
      </c>
      <c r="X76" t="s">
        <v>281</v>
      </c>
      <c r="Y76" t="s">
        <v>269</v>
      </c>
      <c r="BG76">
        <v>2</v>
      </c>
      <c r="BH76">
        <v>514</v>
      </c>
      <c r="BI76">
        <f>($BH$90-$BH$87)/200</f>
        <v>0.17</v>
      </c>
    </row>
    <row r="77" spans="1:80" x14ac:dyDescent="0.25">
      <c r="A77">
        <v>76</v>
      </c>
      <c r="B77">
        <v>80.564337000000009</v>
      </c>
      <c r="C77" s="2">
        <v>1</v>
      </c>
      <c r="H77">
        <v>74.008316000000008</v>
      </c>
      <c r="I77" s="3">
        <v>4</v>
      </c>
      <c r="P77">
        <v>2</v>
      </c>
      <c r="Q77" t="str">
        <f t="shared" si="2"/>
        <v>14</v>
      </c>
      <c r="R77">
        <v>1</v>
      </c>
      <c r="X77" t="s">
        <v>280</v>
      </c>
      <c r="Y77" t="s">
        <v>263</v>
      </c>
      <c r="BG77">
        <v>1</v>
      </c>
      <c r="BH77">
        <v>524</v>
      </c>
      <c r="BI77">
        <f>($BH$91-$BH$88)/200</f>
        <v>9.5000000000000001E-2</v>
      </c>
    </row>
    <row r="78" spans="1:80" x14ac:dyDescent="0.25">
      <c r="A78">
        <v>77</v>
      </c>
      <c r="B78">
        <v>80.551684000000009</v>
      </c>
      <c r="C78" s="2">
        <v>1</v>
      </c>
      <c r="H78">
        <v>74.011020000000002</v>
      </c>
      <c r="I78" s="3">
        <v>4</v>
      </c>
      <c r="P78">
        <v>2</v>
      </c>
      <c r="Q78" t="str">
        <f t="shared" si="2"/>
        <v>14</v>
      </c>
      <c r="R78">
        <v>4</v>
      </c>
      <c r="X78" t="s">
        <v>281</v>
      </c>
      <c r="Y78" t="s">
        <v>270</v>
      </c>
      <c r="BG78">
        <v>4</v>
      </c>
      <c r="BH78">
        <v>530</v>
      </c>
      <c r="BI78">
        <f>($BH$92-$BH$89)/200</f>
        <v>0.16</v>
      </c>
    </row>
    <row r="79" spans="1:80" x14ac:dyDescent="0.25">
      <c r="A79">
        <v>78</v>
      </c>
      <c r="B79">
        <v>80.564644000000001</v>
      </c>
      <c r="C79" s="2">
        <v>1</v>
      </c>
      <c r="H79">
        <v>73.946173000000002</v>
      </c>
      <c r="I79" s="3">
        <v>4</v>
      </c>
      <c r="P79">
        <v>2</v>
      </c>
      <c r="Q79" t="str">
        <f t="shared" si="2"/>
        <v>14</v>
      </c>
      <c r="R79">
        <v>3</v>
      </c>
      <c r="X79" t="s">
        <v>283</v>
      </c>
      <c r="Y79" t="s">
        <v>271</v>
      </c>
      <c r="BG79">
        <v>3</v>
      </c>
      <c r="BH79">
        <v>535</v>
      </c>
      <c r="BI79">
        <f>($BH$93-$BH$90)/200</f>
        <v>0.08</v>
      </c>
    </row>
    <row r="80" spans="1:80" x14ac:dyDescent="0.25">
      <c r="A80">
        <v>79</v>
      </c>
      <c r="B80">
        <v>80.553623000000002</v>
      </c>
      <c r="C80" s="2">
        <v>1</v>
      </c>
      <c r="H80">
        <v>73.949591000000012</v>
      </c>
      <c r="I80" s="3">
        <v>4</v>
      </c>
      <c r="P80">
        <v>2</v>
      </c>
      <c r="Q80" t="str">
        <f t="shared" si="2"/>
        <v>14</v>
      </c>
      <c r="R80">
        <v>2</v>
      </c>
      <c r="X80" t="s">
        <v>281</v>
      </c>
      <c r="Y80" t="s">
        <v>272</v>
      </c>
      <c r="BG80">
        <v>2</v>
      </c>
      <c r="BH80">
        <v>540</v>
      </c>
      <c r="BI80">
        <f>($BH$94-$BH$91)/200</f>
        <v>0.14499999999999999</v>
      </c>
    </row>
    <row r="81" spans="1:61" x14ac:dyDescent="0.25">
      <c r="A81">
        <v>80</v>
      </c>
      <c r="B81">
        <v>80.553623000000002</v>
      </c>
      <c r="C81" s="2">
        <v>1</v>
      </c>
      <c r="H81">
        <v>74.006377000000001</v>
      </c>
      <c r="I81" s="3">
        <v>4</v>
      </c>
      <c r="P81">
        <v>2</v>
      </c>
      <c r="Q81" t="str">
        <f t="shared" si="2"/>
        <v>14</v>
      </c>
      <c r="R81">
        <v>1</v>
      </c>
      <c r="X81" t="s">
        <v>282</v>
      </c>
      <c r="Y81" t="s">
        <v>267</v>
      </c>
      <c r="BG81">
        <v>1</v>
      </c>
      <c r="BH81">
        <v>550</v>
      </c>
      <c r="BI81">
        <f>($BH$95-$BH$92)/200</f>
        <v>0.08</v>
      </c>
    </row>
    <row r="82" spans="1:61" x14ac:dyDescent="0.25">
      <c r="A82">
        <v>81</v>
      </c>
      <c r="H82">
        <v>73.982602000000014</v>
      </c>
      <c r="I82" s="3">
        <v>4</v>
      </c>
      <c r="P82">
        <v>1</v>
      </c>
      <c r="Q82" t="str">
        <f t="shared" si="2"/>
        <v>4</v>
      </c>
      <c r="R82" t="s">
        <v>22</v>
      </c>
      <c r="X82" t="s">
        <v>282</v>
      </c>
      <c r="Y82" t="s">
        <v>273</v>
      </c>
      <c r="BG82" t="s">
        <v>22</v>
      </c>
      <c r="BH82">
        <v>554</v>
      </c>
      <c r="BI82">
        <f>($BH$96-$BH$93)/200</f>
        <v>0.155</v>
      </c>
    </row>
    <row r="83" spans="1:61" x14ac:dyDescent="0.25">
      <c r="A83">
        <v>82</v>
      </c>
      <c r="H83">
        <v>74.010255000000001</v>
      </c>
      <c r="I83" s="3">
        <v>4</v>
      </c>
      <c r="P83">
        <v>1</v>
      </c>
      <c r="Q83" t="str">
        <f t="shared" si="2"/>
        <v>4</v>
      </c>
      <c r="R83" t="s">
        <v>22</v>
      </c>
      <c r="X83" t="s">
        <v>282</v>
      </c>
      <c r="Y83" t="s">
        <v>274</v>
      </c>
      <c r="BG83" t="s">
        <v>22</v>
      </c>
      <c r="BH83">
        <v>556</v>
      </c>
      <c r="BI83">
        <f>($BH$97-$BH$94)/200</f>
        <v>8.5000000000000006E-2</v>
      </c>
    </row>
    <row r="84" spans="1:61" x14ac:dyDescent="0.25">
      <c r="A84">
        <v>83</v>
      </c>
      <c r="H84">
        <v>74.010255000000001</v>
      </c>
      <c r="I84" s="3">
        <v>4</v>
      </c>
      <c r="P84">
        <v>1</v>
      </c>
      <c r="Q84" t="str">
        <f t="shared" si="2"/>
        <v>4</v>
      </c>
      <c r="R84">
        <v>2</v>
      </c>
      <c r="X84" t="s">
        <v>282</v>
      </c>
      <c r="Y84" t="s">
        <v>275</v>
      </c>
      <c r="AB84" t="s">
        <v>282</v>
      </c>
      <c r="AC84" t="str">
        <f>CONCATENATE($R84,$R85,$R86,$R87)</f>
        <v>2314</v>
      </c>
      <c r="BG84">
        <v>2</v>
      </c>
      <c r="BH84">
        <v>557</v>
      </c>
      <c r="BI84">
        <f>($BH$98-$BH$95)/200</f>
        <v>0.15</v>
      </c>
    </row>
    <row r="85" spans="1:61" x14ac:dyDescent="0.25">
      <c r="A85">
        <v>84</v>
      </c>
      <c r="F85">
        <v>82.525000000000006</v>
      </c>
      <c r="G85" s="4">
        <v>3</v>
      </c>
      <c r="H85">
        <v>74.010255000000001</v>
      </c>
      <c r="I85" s="3">
        <v>4</v>
      </c>
      <c r="P85">
        <v>2</v>
      </c>
      <c r="Q85" t="str">
        <f t="shared" si="2"/>
        <v>34</v>
      </c>
      <c r="R85">
        <v>3</v>
      </c>
      <c r="X85" t="s">
        <v>282</v>
      </c>
      <c r="Y85" t="s">
        <v>267</v>
      </c>
      <c r="BG85">
        <v>3</v>
      </c>
      <c r="BH85">
        <v>559</v>
      </c>
      <c r="BI85">
        <f>($BH$99-$BH$96)/200</f>
        <v>0.08</v>
      </c>
    </row>
    <row r="86" spans="1:61" x14ac:dyDescent="0.25">
      <c r="A86">
        <v>85</v>
      </c>
      <c r="F86">
        <v>82.527347000000006</v>
      </c>
      <c r="G86" s="4">
        <v>3</v>
      </c>
      <c r="P86">
        <v>1</v>
      </c>
      <c r="Q86" t="str">
        <f t="shared" si="2"/>
        <v>3</v>
      </c>
      <c r="R86">
        <v>1</v>
      </c>
      <c r="X86" t="s">
        <v>282</v>
      </c>
      <c r="Y86" t="s">
        <v>273</v>
      </c>
      <c r="BG86">
        <v>1</v>
      </c>
      <c r="BH86">
        <v>575</v>
      </c>
      <c r="BI86">
        <f>($BH$100-$BH$97)/200</f>
        <v>0.16</v>
      </c>
    </row>
    <row r="87" spans="1:61" x14ac:dyDescent="0.25">
      <c r="A87">
        <v>86</v>
      </c>
      <c r="D87">
        <v>94.148317000000006</v>
      </c>
      <c r="E87" s="5">
        <v>2</v>
      </c>
      <c r="F87">
        <v>82.490205000000003</v>
      </c>
      <c r="G87" s="4">
        <v>3</v>
      </c>
      <c r="P87">
        <v>2</v>
      </c>
      <c r="Q87" t="str">
        <f t="shared" si="2"/>
        <v>23</v>
      </c>
      <c r="R87">
        <v>4</v>
      </c>
      <c r="X87" t="s">
        <v>282</v>
      </c>
      <c r="Y87" t="s">
        <v>274</v>
      </c>
      <c r="BG87">
        <v>4</v>
      </c>
      <c r="BH87">
        <v>577</v>
      </c>
      <c r="BI87">
        <f>($BH$101-$BH$98)/200</f>
        <v>0.09</v>
      </c>
    </row>
    <row r="88" spans="1:61" x14ac:dyDescent="0.25">
      <c r="A88">
        <v>87</v>
      </c>
      <c r="D88">
        <v>94.160408000000004</v>
      </c>
      <c r="E88" s="5">
        <v>2</v>
      </c>
      <c r="F88">
        <v>82.458317000000008</v>
      </c>
      <c r="G88" s="4">
        <v>3</v>
      </c>
      <c r="P88">
        <v>2</v>
      </c>
      <c r="Q88" t="str">
        <f t="shared" si="2"/>
        <v>23</v>
      </c>
      <c r="R88">
        <v>3</v>
      </c>
      <c r="X88" t="s">
        <v>282</v>
      </c>
      <c r="Y88" t="s">
        <v>275</v>
      </c>
      <c r="AB88" t="s">
        <v>280</v>
      </c>
      <c r="AC88" t="str">
        <f>CONCATENATE($R88,$R89,$R90,$R91)</f>
        <v>3241</v>
      </c>
      <c r="BG88">
        <v>3</v>
      </c>
      <c r="BH88">
        <v>593</v>
      </c>
      <c r="BI88">
        <f>($BH$102-$BH$99)/200</f>
        <v>0.155</v>
      </c>
    </row>
    <row r="89" spans="1:61" x14ac:dyDescent="0.25">
      <c r="A89">
        <v>88</v>
      </c>
      <c r="D89">
        <v>94.256326000000001</v>
      </c>
      <c r="E89" s="5">
        <v>2</v>
      </c>
      <c r="F89">
        <v>82.376020000000011</v>
      </c>
      <c r="G89" s="4">
        <v>3</v>
      </c>
      <c r="P89">
        <v>2</v>
      </c>
      <c r="Q89" t="str">
        <f t="shared" si="2"/>
        <v>23</v>
      </c>
      <c r="R89">
        <v>2</v>
      </c>
      <c r="X89" t="s">
        <v>282</v>
      </c>
      <c r="Y89" t="s">
        <v>267</v>
      </c>
      <c r="BG89">
        <v>2</v>
      </c>
      <c r="BH89">
        <v>595</v>
      </c>
      <c r="BI89">
        <f>($BH$103-$BH$100)/200</f>
        <v>8.5000000000000006E-2</v>
      </c>
    </row>
    <row r="90" spans="1:61" x14ac:dyDescent="0.25">
      <c r="A90">
        <v>89</v>
      </c>
      <c r="D90">
        <v>94.193214000000012</v>
      </c>
      <c r="E90" s="5">
        <v>2</v>
      </c>
      <c r="F90">
        <v>82.394643000000002</v>
      </c>
      <c r="G90" s="4">
        <v>3</v>
      </c>
      <c r="P90">
        <v>2</v>
      </c>
      <c r="Q90" t="str">
        <f t="shared" si="2"/>
        <v>23</v>
      </c>
      <c r="R90">
        <v>4</v>
      </c>
      <c r="X90" t="s">
        <v>281</v>
      </c>
      <c r="Y90" t="s">
        <v>268</v>
      </c>
      <c r="BG90">
        <v>4</v>
      </c>
      <c r="BH90">
        <v>611</v>
      </c>
      <c r="BI90">
        <f>($BH$104-$BH$101)/200</f>
        <v>0.14499999999999999</v>
      </c>
    </row>
    <row r="91" spans="1:61" x14ac:dyDescent="0.25">
      <c r="A91">
        <v>90</v>
      </c>
      <c r="D91">
        <v>94.187094000000002</v>
      </c>
      <c r="E91" s="5">
        <v>2</v>
      </c>
      <c r="F91">
        <v>82.379236000000006</v>
      </c>
      <c r="G91" s="4">
        <v>3</v>
      </c>
      <c r="P91">
        <v>2</v>
      </c>
      <c r="Q91" t="str">
        <f t="shared" si="2"/>
        <v>23</v>
      </c>
      <c r="R91">
        <v>1</v>
      </c>
      <c r="X91" t="s">
        <v>279</v>
      </c>
      <c r="Y91" t="s">
        <v>259</v>
      </c>
      <c r="BG91">
        <v>1</v>
      </c>
      <c r="BH91">
        <v>612</v>
      </c>
      <c r="BI91">
        <f>($BH$105-$BH$102)/200</f>
        <v>0.09</v>
      </c>
    </row>
    <row r="92" spans="1:61" x14ac:dyDescent="0.25">
      <c r="A92">
        <v>91</v>
      </c>
      <c r="D92">
        <v>94.183929000000006</v>
      </c>
      <c r="E92" s="5">
        <v>2</v>
      </c>
      <c r="F92">
        <v>82.413266000000007</v>
      </c>
      <c r="G92" s="4">
        <v>3</v>
      </c>
      <c r="P92">
        <v>2</v>
      </c>
      <c r="Q92" t="str">
        <f t="shared" si="2"/>
        <v>23</v>
      </c>
      <c r="R92">
        <v>2</v>
      </c>
      <c r="X92" t="s">
        <v>279</v>
      </c>
      <c r="Y92" t="s">
        <v>260</v>
      </c>
      <c r="AB92" t="s">
        <v>282</v>
      </c>
      <c r="AC92" t="str">
        <f>CONCATENATE($R92,$R93,$R94,$R95)</f>
        <v>2314</v>
      </c>
      <c r="BG92">
        <v>2</v>
      </c>
      <c r="BH92">
        <v>627</v>
      </c>
      <c r="BI92">
        <f>($BH$106-$BH$103)/200</f>
        <v>0.14499999999999999</v>
      </c>
    </row>
    <row r="93" spans="1:61" x14ac:dyDescent="0.25">
      <c r="A93">
        <v>92</v>
      </c>
      <c r="D93">
        <v>94.203827000000004</v>
      </c>
      <c r="E93" s="5">
        <v>2</v>
      </c>
      <c r="F93">
        <v>82.396428000000014</v>
      </c>
      <c r="G93" s="4">
        <v>3</v>
      </c>
      <c r="P93">
        <v>2</v>
      </c>
      <c r="Q93" t="str">
        <f t="shared" si="2"/>
        <v>23</v>
      </c>
      <c r="R93">
        <v>3</v>
      </c>
      <c r="X93" t="s">
        <v>279</v>
      </c>
      <c r="Y93" t="s">
        <v>261</v>
      </c>
      <c r="BG93">
        <v>3</v>
      </c>
      <c r="BH93">
        <v>627</v>
      </c>
      <c r="BI93">
        <f>($BH$107-$BH$104)/200</f>
        <v>0.1</v>
      </c>
    </row>
    <row r="94" spans="1:61" x14ac:dyDescent="0.25">
      <c r="A94">
        <v>93</v>
      </c>
      <c r="D94">
        <v>94.212450000000004</v>
      </c>
      <c r="E94" s="5">
        <v>2</v>
      </c>
      <c r="F94">
        <v>82.525000000000006</v>
      </c>
      <c r="G94" s="4">
        <v>3</v>
      </c>
      <c r="P94">
        <v>2</v>
      </c>
      <c r="Q94" t="str">
        <f t="shared" si="2"/>
        <v>23</v>
      </c>
      <c r="R94">
        <v>1</v>
      </c>
      <c r="X94" t="s">
        <v>279</v>
      </c>
      <c r="Y94" t="s">
        <v>262</v>
      </c>
      <c r="BG94">
        <v>1</v>
      </c>
      <c r="BH94">
        <v>641</v>
      </c>
      <c r="BI94">
        <f>($BH$108-$BH$105)/200</f>
        <v>0.125</v>
      </c>
    </row>
    <row r="95" spans="1:61" x14ac:dyDescent="0.25">
      <c r="A95">
        <v>94</v>
      </c>
      <c r="D95">
        <v>94.239694000000014</v>
      </c>
      <c r="E95" s="5">
        <v>2</v>
      </c>
      <c r="P95">
        <v>1</v>
      </c>
      <c r="Q95" t="str">
        <f t="shared" si="2"/>
        <v>2</v>
      </c>
      <c r="R95">
        <v>4</v>
      </c>
      <c r="X95" t="s">
        <v>279</v>
      </c>
      <c r="Y95" t="s">
        <v>259</v>
      </c>
      <c r="BG95">
        <v>4</v>
      </c>
      <c r="BH95">
        <v>643</v>
      </c>
      <c r="BI95">
        <f>($BH$109-$BH$106)/200</f>
        <v>8.5000000000000006E-2</v>
      </c>
    </row>
    <row r="96" spans="1:61" x14ac:dyDescent="0.25">
      <c r="A96">
        <v>95</v>
      </c>
      <c r="D96">
        <v>94.22842</v>
      </c>
      <c r="E96" s="5">
        <v>2</v>
      </c>
      <c r="P96">
        <v>1</v>
      </c>
      <c r="Q96" t="str">
        <f t="shared" si="2"/>
        <v>2</v>
      </c>
      <c r="R96">
        <v>2</v>
      </c>
      <c r="X96" t="s">
        <v>279</v>
      </c>
      <c r="Y96" t="s">
        <v>260</v>
      </c>
      <c r="AB96" t="s">
        <v>282</v>
      </c>
      <c r="AC96" t="str">
        <f>CONCATENATE($R96,$R97,$R98,$R99)</f>
        <v>2314</v>
      </c>
      <c r="BG96">
        <v>2</v>
      </c>
      <c r="BH96">
        <v>658</v>
      </c>
      <c r="BI96">
        <f>($BH$110-$BH$107)/200</f>
        <v>0.115</v>
      </c>
    </row>
    <row r="97" spans="1:61" x14ac:dyDescent="0.25">
      <c r="A97">
        <v>96</v>
      </c>
      <c r="D97">
        <v>94.148317000000006</v>
      </c>
      <c r="E97" s="5">
        <v>2</v>
      </c>
      <c r="P97">
        <v>1</v>
      </c>
      <c r="Q97" t="str">
        <f t="shared" si="2"/>
        <v>2</v>
      </c>
      <c r="R97">
        <v>3</v>
      </c>
      <c r="X97" t="s">
        <v>279</v>
      </c>
      <c r="Y97" t="s">
        <v>261</v>
      </c>
      <c r="BG97">
        <v>3</v>
      </c>
      <c r="BH97">
        <v>658</v>
      </c>
      <c r="BI97">
        <f>($BH$111-$BH$108)/200</f>
        <v>0.11</v>
      </c>
    </row>
    <row r="98" spans="1:61" x14ac:dyDescent="0.25">
      <c r="A98">
        <v>97</v>
      </c>
      <c r="D98">
        <v>94.148317000000006</v>
      </c>
      <c r="E98" s="5">
        <v>2</v>
      </c>
      <c r="P98">
        <v>1</v>
      </c>
      <c r="Q98" t="str">
        <f t="shared" si="2"/>
        <v>2</v>
      </c>
      <c r="R98">
        <v>1</v>
      </c>
      <c r="X98" t="s">
        <v>279</v>
      </c>
      <c r="Y98" t="s">
        <v>262</v>
      </c>
      <c r="BG98">
        <v>1</v>
      </c>
      <c r="BH98">
        <v>673</v>
      </c>
      <c r="BI98">
        <f>($BH$112-$BH$109)/200</f>
        <v>0.1</v>
      </c>
    </row>
    <row r="99" spans="1:61" x14ac:dyDescent="0.25">
      <c r="A99">
        <v>98</v>
      </c>
      <c r="B99">
        <v>105.23883000000001</v>
      </c>
      <c r="C99" s="2">
        <v>1</v>
      </c>
      <c r="P99">
        <v>1</v>
      </c>
      <c r="Q99" t="str">
        <f t="shared" si="2"/>
        <v>1</v>
      </c>
      <c r="R99">
        <v>4</v>
      </c>
      <c r="X99" t="s">
        <v>279</v>
      </c>
      <c r="Y99" t="s">
        <v>259</v>
      </c>
      <c r="BG99">
        <v>4</v>
      </c>
      <c r="BH99">
        <v>674</v>
      </c>
      <c r="BI99">
        <f>($BH$113-$BH$110)/200</f>
        <v>8.5000000000000006E-2</v>
      </c>
    </row>
    <row r="100" spans="1:61" x14ac:dyDescent="0.25">
      <c r="A100">
        <v>99</v>
      </c>
      <c r="B100">
        <v>105.286022</v>
      </c>
      <c r="C100" s="2">
        <v>1</v>
      </c>
      <c r="P100">
        <v>1</v>
      </c>
      <c r="Q100" t="str">
        <f t="shared" si="2"/>
        <v>1</v>
      </c>
      <c r="R100">
        <v>2</v>
      </c>
      <c r="X100" t="s">
        <v>279</v>
      </c>
      <c r="Y100" t="s">
        <v>260</v>
      </c>
      <c r="AB100" t="s">
        <v>282</v>
      </c>
      <c r="AC100" t="str">
        <f>CONCATENATE($R100,$R101,$R102,$R103)</f>
        <v>2314</v>
      </c>
      <c r="BG100">
        <v>2</v>
      </c>
      <c r="BH100">
        <v>690</v>
      </c>
      <c r="BI100">
        <f>($BH$114-$BH$111)/200</f>
        <v>9.5000000000000001E-2</v>
      </c>
    </row>
    <row r="101" spans="1:61" x14ac:dyDescent="0.25">
      <c r="A101">
        <v>100</v>
      </c>
      <c r="B101">
        <v>105.26137900000001</v>
      </c>
      <c r="C101" s="2">
        <v>1</v>
      </c>
      <c r="P101">
        <v>1</v>
      </c>
      <c r="Q101" t="str">
        <f t="shared" si="2"/>
        <v>1</v>
      </c>
      <c r="R101">
        <v>3</v>
      </c>
      <c r="X101" t="s">
        <v>279</v>
      </c>
      <c r="Y101" t="s">
        <v>261</v>
      </c>
      <c r="BG101">
        <v>3</v>
      </c>
      <c r="BH101">
        <v>691</v>
      </c>
      <c r="BI101">
        <f>($BH$115-$BH$112)/200</f>
        <v>0.11</v>
      </c>
    </row>
    <row r="102" spans="1:61" x14ac:dyDescent="0.25">
      <c r="A102">
        <v>101</v>
      </c>
      <c r="B102">
        <v>105.25546200000001</v>
      </c>
      <c r="C102" s="2">
        <v>1</v>
      </c>
      <c r="P102">
        <v>1</v>
      </c>
      <c r="Q102" t="str">
        <f t="shared" si="2"/>
        <v>1</v>
      </c>
      <c r="R102">
        <v>1</v>
      </c>
      <c r="X102" t="s">
        <v>279</v>
      </c>
      <c r="Y102" t="s">
        <v>262</v>
      </c>
      <c r="BG102">
        <v>1</v>
      </c>
      <c r="BH102">
        <v>705</v>
      </c>
      <c r="BI102">
        <f>($BH$116-$BH$113)/200</f>
        <v>0.105</v>
      </c>
    </row>
    <row r="103" spans="1:61" x14ac:dyDescent="0.25">
      <c r="A103">
        <v>102</v>
      </c>
      <c r="B103">
        <v>105.24122600000001</v>
      </c>
      <c r="C103" s="2">
        <v>1</v>
      </c>
      <c r="P103">
        <v>1</v>
      </c>
      <c r="Q103" t="str">
        <f t="shared" si="2"/>
        <v>1</v>
      </c>
      <c r="R103">
        <v>4</v>
      </c>
      <c r="X103" t="s">
        <v>279</v>
      </c>
      <c r="Y103" t="s">
        <v>259</v>
      </c>
      <c r="BG103">
        <v>4</v>
      </c>
      <c r="BH103">
        <v>707</v>
      </c>
      <c r="BI103">
        <f>($BH$117-$BH$114)/200</f>
        <v>0.08</v>
      </c>
    </row>
    <row r="104" spans="1:61" x14ac:dyDescent="0.25">
      <c r="A104">
        <v>103</v>
      </c>
      <c r="B104">
        <v>105.272041</v>
      </c>
      <c r="C104" s="2">
        <v>1</v>
      </c>
      <c r="H104">
        <v>99.823370000000011</v>
      </c>
      <c r="I104" s="3">
        <v>4</v>
      </c>
      <c r="P104">
        <v>2</v>
      </c>
      <c r="Q104" t="str">
        <f t="shared" si="2"/>
        <v>14</v>
      </c>
      <c r="R104">
        <v>3</v>
      </c>
      <c r="X104" t="s">
        <v>279</v>
      </c>
      <c r="Y104" t="s">
        <v>260</v>
      </c>
      <c r="AB104" t="s">
        <v>279</v>
      </c>
      <c r="AC104" t="str">
        <f>CONCATENATE($R104,$R105,$R106,$R107)</f>
        <v>3214</v>
      </c>
      <c r="BG104">
        <v>3</v>
      </c>
      <c r="BH104">
        <v>720</v>
      </c>
      <c r="BI104">
        <f>($BH$118-$BH$115)/200</f>
        <v>0.1</v>
      </c>
    </row>
    <row r="105" spans="1:61" x14ac:dyDescent="0.25">
      <c r="A105">
        <v>104</v>
      </c>
      <c r="B105">
        <v>105.25581700000001</v>
      </c>
      <c r="C105" s="2">
        <v>1</v>
      </c>
      <c r="H105">
        <v>99.852348000000006</v>
      </c>
      <c r="I105" s="3">
        <v>4</v>
      </c>
      <c r="P105">
        <v>2</v>
      </c>
      <c r="Q105" t="str">
        <f t="shared" si="2"/>
        <v>14</v>
      </c>
      <c r="R105">
        <v>2</v>
      </c>
      <c r="X105" t="s">
        <v>279</v>
      </c>
      <c r="Y105" t="s">
        <v>261</v>
      </c>
      <c r="BG105">
        <v>2</v>
      </c>
      <c r="BH105">
        <v>723</v>
      </c>
      <c r="BI105">
        <f>($BH$119-$BH$116)/200</f>
        <v>0.1</v>
      </c>
    </row>
    <row r="106" spans="1:61" x14ac:dyDescent="0.25">
      <c r="A106">
        <v>105</v>
      </c>
      <c r="B106">
        <v>105.27489800000001</v>
      </c>
      <c r="C106" s="2">
        <v>1</v>
      </c>
      <c r="H106">
        <v>99.848879000000011</v>
      </c>
      <c r="I106" s="3">
        <v>4</v>
      </c>
      <c r="P106">
        <v>2</v>
      </c>
      <c r="Q106" t="str">
        <f t="shared" si="2"/>
        <v>14</v>
      </c>
      <c r="R106">
        <v>1</v>
      </c>
      <c r="X106" t="s">
        <v>279</v>
      </c>
      <c r="Y106" t="s">
        <v>262</v>
      </c>
      <c r="BG106">
        <v>1</v>
      </c>
      <c r="BH106">
        <v>736</v>
      </c>
      <c r="BI106">
        <f>($BH$120-$BH$117)/200</f>
        <v>0.12</v>
      </c>
    </row>
    <row r="107" spans="1:61" x14ac:dyDescent="0.25">
      <c r="A107">
        <v>106</v>
      </c>
      <c r="B107">
        <v>105.241073</v>
      </c>
      <c r="C107" s="2">
        <v>1</v>
      </c>
      <c r="H107">
        <v>99.833776</v>
      </c>
      <c r="I107" s="3">
        <v>4</v>
      </c>
      <c r="P107">
        <v>2</v>
      </c>
      <c r="Q107" t="str">
        <f t="shared" si="2"/>
        <v>14</v>
      </c>
      <c r="R107">
        <v>4</v>
      </c>
      <c r="X107" t="s">
        <v>279</v>
      </c>
      <c r="Y107" t="s">
        <v>259</v>
      </c>
      <c r="BG107">
        <v>4</v>
      </c>
      <c r="BH107">
        <v>740</v>
      </c>
      <c r="BI107">
        <f>($BH$121-$BH$118)/200</f>
        <v>8.5000000000000006E-2</v>
      </c>
    </row>
    <row r="108" spans="1:61" x14ac:dyDescent="0.25">
      <c r="A108">
        <v>107</v>
      </c>
      <c r="B108">
        <v>105.23883000000001</v>
      </c>
      <c r="C108" s="2">
        <v>1</v>
      </c>
      <c r="H108">
        <v>99.816938000000007</v>
      </c>
      <c r="I108" s="3">
        <v>4</v>
      </c>
      <c r="P108">
        <v>2</v>
      </c>
      <c r="Q108" t="str">
        <f t="shared" si="2"/>
        <v>14</v>
      </c>
      <c r="R108">
        <v>3</v>
      </c>
      <c r="X108" t="s">
        <v>279</v>
      </c>
      <c r="Y108" t="s">
        <v>260</v>
      </c>
      <c r="AB108" t="s">
        <v>279</v>
      </c>
      <c r="AC108" t="str">
        <f>CONCATENATE($R108,$R109,$R110,$R111)</f>
        <v>3214</v>
      </c>
      <c r="BG108">
        <v>3</v>
      </c>
      <c r="BH108">
        <v>748</v>
      </c>
      <c r="BI108">
        <f>($BH$122-$BH$119)/200</f>
        <v>0.11</v>
      </c>
    </row>
    <row r="109" spans="1:61" x14ac:dyDescent="0.25">
      <c r="A109">
        <v>108</v>
      </c>
      <c r="F109">
        <v>105.29494800000001</v>
      </c>
      <c r="G109" s="4">
        <v>3</v>
      </c>
      <c r="H109">
        <v>99.848163</v>
      </c>
      <c r="I109" s="3">
        <v>4</v>
      </c>
      <c r="P109">
        <v>2</v>
      </c>
      <c r="Q109" t="str">
        <f t="shared" si="2"/>
        <v>34</v>
      </c>
      <c r="R109">
        <v>2</v>
      </c>
      <c r="X109" t="s">
        <v>279</v>
      </c>
      <c r="Y109" t="s">
        <v>261</v>
      </c>
      <c r="BG109">
        <v>2</v>
      </c>
      <c r="BH109">
        <v>753</v>
      </c>
      <c r="BI109">
        <f>($BH$123-$BH$120)/200</f>
        <v>0.115</v>
      </c>
    </row>
    <row r="110" spans="1:61" x14ac:dyDescent="0.25">
      <c r="A110">
        <v>109</v>
      </c>
      <c r="F110">
        <v>105.24694000000001</v>
      </c>
      <c r="G110" s="4">
        <v>3</v>
      </c>
      <c r="H110">
        <v>99.811277000000004</v>
      </c>
      <c r="I110" s="3">
        <v>4</v>
      </c>
      <c r="P110">
        <v>2</v>
      </c>
      <c r="Q110" t="str">
        <f t="shared" si="2"/>
        <v>34</v>
      </c>
      <c r="R110">
        <v>1</v>
      </c>
      <c r="X110" t="s">
        <v>279</v>
      </c>
      <c r="Y110" t="s">
        <v>262</v>
      </c>
      <c r="BG110">
        <v>1</v>
      </c>
      <c r="BH110">
        <v>763</v>
      </c>
      <c r="BI110">
        <f>($BH$124-$BH$121)/200</f>
        <v>0.14499999999999999</v>
      </c>
    </row>
    <row r="111" spans="1:61" x14ac:dyDescent="0.25">
      <c r="A111">
        <v>110</v>
      </c>
      <c r="F111">
        <v>105.31408300000001</v>
      </c>
      <c r="G111" s="4">
        <v>3</v>
      </c>
      <c r="H111">
        <v>99.780819000000008</v>
      </c>
      <c r="I111" s="3">
        <v>4</v>
      </c>
      <c r="P111">
        <v>2</v>
      </c>
      <c r="Q111" t="str">
        <f t="shared" si="2"/>
        <v>34</v>
      </c>
      <c r="R111">
        <v>4</v>
      </c>
      <c r="X111" t="s">
        <v>279</v>
      </c>
      <c r="Y111" t="s">
        <v>259</v>
      </c>
      <c r="BG111">
        <v>4</v>
      </c>
      <c r="BH111">
        <v>770</v>
      </c>
      <c r="BI111">
        <f>($BH$125-$BH$122)/200</f>
        <v>0.11</v>
      </c>
    </row>
    <row r="112" spans="1:61" x14ac:dyDescent="0.25">
      <c r="A112">
        <v>111</v>
      </c>
      <c r="F112">
        <v>105.33469400000001</v>
      </c>
      <c r="G112" s="4">
        <v>3</v>
      </c>
      <c r="H112">
        <v>99.802654000000004</v>
      </c>
      <c r="I112" s="3">
        <v>4</v>
      </c>
      <c r="P112">
        <v>2</v>
      </c>
      <c r="Q112" t="str">
        <f t="shared" si="2"/>
        <v>34</v>
      </c>
      <c r="R112">
        <v>3</v>
      </c>
      <c r="X112" t="s">
        <v>279</v>
      </c>
      <c r="Y112" t="s">
        <v>260</v>
      </c>
      <c r="AB112" t="s">
        <v>279</v>
      </c>
      <c r="AC112" t="str">
        <f>CONCATENATE($R112,$R113,$R114,$R115)</f>
        <v>3214</v>
      </c>
      <c r="BG112">
        <v>3</v>
      </c>
      <c r="BH112">
        <v>773</v>
      </c>
      <c r="BI112">
        <f>($BH$126-$BH$123)/200</f>
        <v>0.14499999999999999</v>
      </c>
    </row>
    <row r="113" spans="1:61" x14ac:dyDescent="0.25">
      <c r="A113">
        <v>112</v>
      </c>
      <c r="F113">
        <v>105.30699100000001</v>
      </c>
      <c r="G113" s="4">
        <v>3</v>
      </c>
      <c r="H113">
        <v>99.844236000000009</v>
      </c>
      <c r="I113" s="3">
        <v>4</v>
      </c>
      <c r="P113">
        <v>2</v>
      </c>
      <c r="Q113" t="str">
        <f t="shared" si="2"/>
        <v>34</v>
      </c>
      <c r="R113">
        <v>2</v>
      </c>
      <c r="X113" t="s">
        <v>279</v>
      </c>
      <c r="Y113" t="s">
        <v>261</v>
      </c>
      <c r="BG113">
        <v>2</v>
      </c>
      <c r="BH113">
        <v>780</v>
      </c>
      <c r="BI113">
        <f>($BH$127-$BH$124)/200</f>
        <v>0.125</v>
      </c>
    </row>
    <row r="114" spans="1:61" x14ac:dyDescent="0.25">
      <c r="A114">
        <v>113</v>
      </c>
      <c r="F114">
        <v>105.31464400000002</v>
      </c>
      <c r="G114" s="4">
        <v>3</v>
      </c>
      <c r="H114">
        <v>99.823370000000011</v>
      </c>
      <c r="I114" s="3">
        <v>4</v>
      </c>
      <c r="P114">
        <v>2</v>
      </c>
      <c r="Q114" t="str">
        <f t="shared" si="2"/>
        <v>34</v>
      </c>
      <c r="R114">
        <v>1</v>
      </c>
      <c r="X114" t="s">
        <v>280</v>
      </c>
      <c r="Y114" t="s">
        <v>265</v>
      </c>
      <c r="BG114">
        <v>1</v>
      </c>
      <c r="BH114">
        <v>789</v>
      </c>
      <c r="BI114">
        <f>($BH$133-$BH$130)/200</f>
        <v>0.1</v>
      </c>
    </row>
    <row r="115" spans="1:61" x14ac:dyDescent="0.25">
      <c r="A115">
        <v>114</v>
      </c>
      <c r="D115">
        <v>122.12092200000001</v>
      </c>
      <c r="E115" s="5">
        <v>2</v>
      </c>
      <c r="F115">
        <v>105.273315</v>
      </c>
      <c r="G115" s="4">
        <v>3</v>
      </c>
      <c r="P115">
        <v>2</v>
      </c>
      <c r="Q115" t="str">
        <f t="shared" si="2"/>
        <v>23</v>
      </c>
      <c r="R115">
        <v>4</v>
      </c>
      <c r="X115" t="s">
        <v>281</v>
      </c>
      <c r="Y115" t="s">
        <v>266</v>
      </c>
      <c r="BG115">
        <v>4</v>
      </c>
      <c r="BH115">
        <v>795</v>
      </c>
      <c r="BI115">
        <f>($BH$134-$BH$131)/200</f>
        <v>0.18</v>
      </c>
    </row>
    <row r="116" spans="1:61" x14ac:dyDescent="0.25">
      <c r="A116">
        <v>115</v>
      </c>
      <c r="D116">
        <v>122.11235000000001</v>
      </c>
      <c r="E116" s="5">
        <v>2</v>
      </c>
      <c r="F116">
        <v>105.239441</v>
      </c>
      <c r="G116" s="4">
        <v>3</v>
      </c>
      <c r="P116">
        <v>2</v>
      </c>
      <c r="Q116" t="str">
        <f t="shared" si="2"/>
        <v>23</v>
      </c>
      <c r="R116">
        <v>3</v>
      </c>
      <c r="X116" t="s">
        <v>279</v>
      </c>
      <c r="Y116" t="s">
        <v>261</v>
      </c>
      <c r="AB116" t="s">
        <v>279</v>
      </c>
      <c r="AC116" t="str">
        <f>CONCATENATE($R116,$R117,$R118,$R119)</f>
        <v>3214</v>
      </c>
      <c r="BG116">
        <v>3</v>
      </c>
      <c r="BH116">
        <v>801</v>
      </c>
      <c r="BI116">
        <f>($BH$135-$BH$132)/200</f>
        <v>0.1</v>
      </c>
    </row>
    <row r="117" spans="1:61" x14ac:dyDescent="0.25">
      <c r="A117">
        <v>116</v>
      </c>
      <c r="D117">
        <v>122.11270500000001</v>
      </c>
      <c r="E117" s="5">
        <v>2</v>
      </c>
      <c r="F117">
        <v>105.29494800000001</v>
      </c>
      <c r="G117" s="4">
        <v>3</v>
      </c>
      <c r="P117">
        <v>2</v>
      </c>
      <c r="Q117" t="str">
        <f t="shared" si="2"/>
        <v>23</v>
      </c>
      <c r="R117">
        <v>2</v>
      </c>
      <c r="X117" t="s">
        <v>279</v>
      </c>
      <c r="Y117" t="s">
        <v>262</v>
      </c>
      <c r="BG117">
        <v>2</v>
      </c>
      <c r="BH117">
        <v>805</v>
      </c>
      <c r="BI117">
        <f>($BH$136-$BH$133)/200</f>
        <v>0.16500000000000001</v>
      </c>
    </row>
    <row r="118" spans="1:61" x14ac:dyDescent="0.25">
      <c r="A118">
        <v>117</v>
      </c>
      <c r="D118">
        <v>122.102249</v>
      </c>
      <c r="E118" s="5">
        <v>2</v>
      </c>
      <c r="F118">
        <v>105.29494800000001</v>
      </c>
      <c r="G118" s="4">
        <v>3</v>
      </c>
      <c r="P118">
        <v>2</v>
      </c>
      <c r="Q118" t="str">
        <f t="shared" si="2"/>
        <v>23</v>
      </c>
      <c r="R118">
        <v>1</v>
      </c>
      <c r="X118" t="s">
        <v>279</v>
      </c>
      <c r="Y118" t="s">
        <v>259</v>
      </c>
      <c r="BG118">
        <v>1</v>
      </c>
      <c r="BH118">
        <v>815</v>
      </c>
      <c r="BI118">
        <f>($BH$137-$BH$134)/200</f>
        <v>8.5000000000000006E-2</v>
      </c>
    </row>
    <row r="119" spans="1:61" x14ac:dyDescent="0.25">
      <c r="A119">
        <v>118</v>
      </c>
      <c r="D119">
        <v>122.09087000000001</v>
      </c>
      <c r="E119" s="5">
        <v>2</v>
      </c>
      <c r="F119">
        <v>105.29494800000001</v>
      </c>
      <c r="G119" s="4">
        <v>3</v>
      </c>
      <c r="P119">
        <v>2</v>
      </c>
      <c r="Q119" t="str">
        <f t="shared" si="2"/>
        <v>23</v>
      </c>
      <c r="R119">
        <v>4</v>
      </c>
      <c r="X119" t="s">
        <v>279</v>
      </c>
      <c r="Y119" t="s">
        <v>260</v>
      </c>
      <c r="BG119">
        <v>4</v>
      </c>
      <c r="BH119">
        <v>821</v>
      </c>
      <c r="BI119">
        <f>($BH$138-$BH$135)/200</f>
        <v>0.155</v>
      </c>
    </row>
    <row r="120" spans="1:61" x14ac:dyDescent="0.25">
      <c r="A120">
        <v>119</v>
      </c>
      <c r="D120">
        <v>122.08388100000001</v>
      </c>
      <c r="E120" s="5">
        <v>2</v>
      </c>
      <c r="P120">
        <v>1</v>
      </c>
      <c r="Q120" t="str">
        <f t="shared" si="2"/>
        <v>2</v>
      </c>
      <c r="R120">
        <v>3</v>
      </c>
      <c r="X120" t="s">
        <v>279</v>
      </c>
      <c r="Y120" t="s">
        <v>261</v>
      </c>
      <c r="AB120" t="s">
        <v>279</v>
      </c>
      <c r="AC120" t="str">
        <f>CONCATENATE($R120,$R121,$R122,$R123)</f>
        <v>3214</v>
      </c>
      <c r="BG120">
        <v>3</v>
      </c>
      <c r="BH120">
        <v>829</v>
      </c>
      <c r="BI120">
        <f>($BH$139-$BH$136)/200</f>
        <v>8.5000000000000006E-2</v>
      </c>
    </row>
    <row r="121" spans="1:61" x14ac:dyDescent="0.25">
      <c r="A121">
        <v>120</v>
      </c>
      <c r="D121">
        <v>122.10800900000001</v>
      </c>
      <c r="E121" s="5">
        <v>2</v>
      </c>
      <c r="P121">
        <v>1</v>
      </c>
      <c r="Q121" t="str">
        <f t="shared" si="2"/>
        <v>2</v>
      </c>
      <c r="R121">
        <v>2</v>
      </c>
      <c r="X121" t="s">
        <v>279</v>
      </c>
      <c r="Y121" t="s">
        <v>262</v>
      </c>
      <c r="BG121">
        <v>2</v>
      </c>
      <c r="BH121">
        <v>832</v>
      </c>
      <c r="BI121">
        <f>($BH$140-$BH$137)/200</f>
        <v>0.14499999999999999</v>
      </c>
    </row>
    <row r="122" spans="1:61" x14ac:dyDescent="0.25">
      <c r="A122">
        <v>121</v>
      </c>
      <c r="D122">
        <v>122.11877800000001</v>
      </c>
      <c r="E122" s="5">
        <v>2</v>
      </c>
      <c r="P122">
        <v>1</v>
      </c>
      <c r="Q122" t="str">
        <f t="shared" si="2"/>
        <v>2</v>
      </c>
      <c r="R122">
        <v>1</v>
      </c>
      <c r="X122" t="s">
        <v>279</v>
      </c>
      <c r="Y122" t="s">
        <v>259</v>
      </c>
      <c r="BG122">
        <v>1</v>
      </c>
      <c r="BH122">
        <v>843</v>
      </c>
      <c r="BI122">
        <f>($BH$141-$BH$138)/200</f>
        <v>0.09</v>
      </c>
    </row>
    <row r="123" spans="1:61" x14ac:dyDescent="0.25">
      <c r="A123">
        <v>122</v>
      </c>
      <c r="D123">
        <v>122.10786000000002</v>
      </c>
      <c r="E123" s="5">
        <v>2</v>
      </c>
      <c r="P123">
        <v>1</v>
      </c>
      <c r="Q123" t="str">
        <f t="shared" si="2"/>
        <v>2</v>
      </c>
      <c r="R123">
        <v>4</v>
      </c>
      <c r="X123" t="s">
        <v>279</v>
      </c>
      <c r="Y123" t="s">
        <v>260</v>
      </c>
      <c r="BG123">
        <v>4</v>
      </c>
      <c r="BH123">
        <v>852</v>
      </c>
      <c r="BI123">
        <f>($BH$142-$BH$139)/200</f>
        <v>0.14499999999999999</v>
      </c>
    </row>
    <row r="124" spans="1:61" x14ac:dyDescent="0.25">
      <c r="A124">
        <v>123</v>
      </c>
      <c r="B124">
        <v>129.70499799999999</v>
      </c>
      <c r="C124" s="2">
        <v>1</v>
      </c>
      <c r="D124">
        <v>122.12658300000001</v>
      </c>
      <c r="E124" s="5">
        <v>2</v>
      </c>
      <c r="P124">
        <v>2</v>
      </c>
      <c r="Q124" t="str">
        <f t="shared" si="2"/>
        <v>12</v>
      </c>
      <c r="R124">
        <v>3</v>
      </c>
      <c r="X124" t="s">
        <v>279</v>
      </c>
      <c r="Y124" t="s">
        <v>261</v>
      </c>
      <c r="AB124" t="s">
        <v>279</v>
      </c>
      <c r="AC124" t="str">
        <f>CONCATENATE($R124,$R125,$R126,$R127)</f>
        <v>3214</v>
      </c>
      <c r="BG124">
        <v>3</v>
      </c>
      <c r="BH124">
        <v>861</v>
      </c>
      <c r="BI124">
        <f>($BH$143-$BH$140)/200</f>
        <v>0.1</v>
      </c>
    </row>
    <row r="125" spans="1:61" x14ac:dyDescent="0.25">
      <c r="A125">
        <v>124</v>
      </c>
      <c r="B125">
        <v>129.73133100000001</v>
      </c>
      <c r="C125" s="2">
        <v>1</v>
      </c>
      <c r="D125">
        <v>122.12092200000001</v>
      </c>
      <c r="E125" s="5">
        <v>2</v>
      </c>
      <c r="P125">
        <v>2</v>
      </c>
      <c r="Q125" t="str">
        <f t="shared" si="2"/>
        <v>12</v>
      </c>
      <c r="R125">
        <v>2</v>
      </c>
      <c r="X125" t="s">
        <v>279</v>
      </c>
      <c r="Y125" t="s">
        <v>262</v>
      </c>
      <c r="BG125">
        <v>2</v>
      </c>
      <c r="BH125">
        <v>865</v>
      </c>
      <c r="BI125">
        <f>($BH$144-$BH$141)/200</f>
        <v>0.12</v>
      </c>
    </row>
    <row r="126" spans="1:61" x14ac:dyDescent="0.25">
      <c r="A126">
        <v>125</v>
      </c>
      <c r="B126">
        <v>129.75643100000002</v>
      </c>
      <c r="C126" s="2">
        <v>1</v>
      </c>
      <c r="D126">
        <v>122.12092200000001</v>
      </c>
      <c r="E126" s="5">
        <v>2</v>
      </c>
      <c r="P126">
        <v>2</v>
      </c>
      <c r="Q126" t="str">
        <f t="shared" si="2"/>
        <v>12</v>
      </c>
      <c r="R126">
        <v>1</v>
      </c>
      <c r="X126" t="s">
        <v>279</v>
      </c>
      <c r="Y126" t="s">
        <v>259</v>
      </c>
      <c r="BG126">
        <v>1</v>
      </c>
      <c r="BH126">
        <v>881</v>
      </c>
      <c r="BI126">
        <f>($BH$145-$BH$142)/200</f>
        <v>8.5000000000000006E-2</v>
      </c>
    </row>
    <row r="127" spans="1:61" x14ac:dyDescent="0.25">
      <c r="A127">
        <v>126</v>
      </c>
      <c r="B127">
        <v>129.793419</v>
      </c>
      <c r="C127" s="2">
        <v>1</v>
      </c>
      <c r="P127">
        <v>1</v>
      </c>
      <c r="Q127" t="str">
        <f t="shared" si="2"/>
        <v>1</v>
      </c>
      <c r="R127">
        <v>4</v>
      </c>
      <c r="X127" t="s">
        <v>279</v>
      </c>
      <c r="Y127" t="s">
        <v>260</v>
      </c>
      <c r="BG127">
        <v>4</v>
      </c>
      <c r="BH127">
        <v>886</v>
      </c>
      <c r="BI127">
        <f>($BH$146-$BH$143)/200</f>
        <v>0.115</v>
      </c>
    </row>
    <row r="128" spans="1:61" x14ac:dyDescent="0.25">
      <c r="A128">
        <v>127</v>
      </c>
      <c r="B128">
        <v>129.75494700000002</v>
      </c>
      <c r="C128" s="2">
        <v>1</v>
      </c>
      <c r="P128">
        <v>1</v>
      </c>
      <c r="Q128" t="str">
        <f t="shared" si="2"/>
        <v>1</v>
      </c>
      <c r="R128" t="s">
        <v>22</v>
      </c>
      <c r="X128" t="s">
        <v>279</v>
      </c>
      <c r="Y128" t="s">
        <v>261</v>
      </c>
      <c r="BG128" t="s">
        <v>22</v>
      </c>
      <c r="BH128">
        <v>887</v>
      </c>
      <c r="BI128">
        <f>($BH$147-$BH$144)/200</f>
        <v>0.115</v>
      </c>
    </row>
    <row r="129" spans="1:61" x14ac:dyDescent="0.25">
      <c r="A129">
        <v>128</v>
      </c>
      <c r="B129">
        <v>129.74362500000001</v>
      </c>
      <c r="C129" s="2">
        <v>1</v>
      </c>
      <c r="P129">
        <v>1</v>
      </c>
      <c r="Q129" t="str">
        <f t="shared" si="2"/>
        <v>1</v>
      </c>
      <c r="R129" t="s">
        <v>22</v>
      </c>
      <c r="X129" t="s">
        <v>279</v>
      </c>
      <c r="Y129" t="s">
        <v>262</v>
      </c>
      <c r="BG129" t="s">
        <v>22</v>
      </c>
      <c r="BH129">
        <v>889</v>
      </c>
      <c r="BI129">
        <f>($BH$148-$BH$145)/200</f>
        <v>0.1</v>
      </c>
    </row>
    <row r="130" spans="1:61" x14ac:dyDescent="0.25">
      <c r="A130">
        <v>129</v>
      </c>
      <c r="B130">
        <v>129.73413400000001</v>
      </c>
      <c r="C130" s="2">
        <v>1</v>
      </c>
      <c r="P130">
        <v>1</v>
      </c>
      <c r="Q130" t="str">
        <f t="shared" ref="Q130:Q193" si="3">CONCATENATE(C130,E130,G130,I130)</f>
        <v>1</v>
      </c>
      <c r="R130">
        <v>4</v>
      </c>
      <c r="X130" t="s">
        <v>279</v>
      </c>
      <c r="Y130" t="s">
        <v>259</v>
      </c>
      <c r="AB130" t="s">
        <v>280</v>
      </c>
      <c r="AC130" t="str">
        <f>CONCATENATE($R130,$R131,$R132,$R133)</f>
        <v>4132</v>
      </c>
      <c r="BG130">
        <v>4</v>
      </c>
      <c r="BH130">
        <v>890</v>
      </c>
      <c r="BI130">
        <f>($BH$149-$BH$146)/200</f>
        <v>0.09</v>
      </c>
    </row>
    <row r="131" spans="1:61" x14ac:dyDescent="0.25">
      <c r="A131">
        <v>130</v>
      </c>
      <c r="B131">
        <v>129.753624</v>
      </c>
      <c r="C131" s="2">
        <v>1</v>
      </c>
      <c r="P131">
        <v>1</v>
      </c>
      <c r="Q131" t="str">
        <f t="shared" si="3"/>
        <v>1</v>
      </c>
      <c r="R131">
        <v>1</v>
      </c>
      <c r="X131" t="s">
        <v>279</v>
      </c>
      <c r="Y131" t="s">
        <v>260</v>
      </c>
      <c r="BG131">
        <v>1</v>
      </c>
      <c r="BH131">
        <v>891</v>
      </c>
      <c r="BI131">
        <f>($BH$150-$BH$147)/200</f>
        <v>0.1</v>
      </c>
    </row>
    <row r="132" spans="1:61" x14ac:dyDescent="0.25">
      <c r="A132">
        <v>131</v>
      </c>
      <c r="B132">
        <v>129.74285900000001</v>
      </c>
      <c r="C132" s="2">
        <v>1</v>
      </c>
      <c r="H132">
        <v>128.72362100000001</v>
      </c>
      <c r="I132" s="3">
        <v>4</v>
      </c>
      <c r="P132">
        <v>2</v>
      </c>
      <c r="Q132" t="str">
        <f t="shared" si="3"/>
        <v>14</v>
      </c>
      <c r="R132">
        <v>3</v>
      </c>
      <c r="X132" t="s">
        <v>279</v>
      </c>
      <c r="Y132" t="s">
        <v>261</v>
      </c>
      <c r="BG132">
        <v>3</v>
      </c>
      <c r="BH132">
        <v>907</v>
      </c>
      <c r="BI132">
        <f>($BH$151-$BH$148)/200</f>
        <v>0.12</v>
      </c>
    </row>
    <row r="133" spans="1:61" x14ac:dyDescent="0.25">
      <c r="A133">
        <v>132</v>
      </c>
      <c r="B133">
        <v>129.70499799999999</v>
      </c>
      <c r="C133" s="2">
        <v>1</v>
      </c>
      <c r="H133">
        <v>128.800918</v>
      </c>
      <c r="I133" s="3">
        <v>4</v>
      </c>
      <c r="P133">
        <v>2</v>
      </c>
      <c r="Q133" t="str">
        <f t="shared" si="3"/>
        <v>14</v>
      </c>
      <c r="R133">
        <v>2</v>
      </c>
      <c r="X133" t="s">
        <v>279</v>
      </c>
      <c r="Y133" t="s">
        <v>262</v>
      </c>
      <c r="BG133">
        <v>2</v>
      </c>
      <c r="BH133">
        <v>910</v>
      </c>
      <c r="BI133">
        <f>($BH$152-$BH$149)/200</f>
        <v>0.09</v>
      </c>
    </row>
    <row r="134" spans="1:61" x14ac:dyDescent="0.25">
      <c r="A134">
        <v>133</v>
      </c>
      <c r="F134">
        <v>130.52990299999999</v>
      </c>
      <c r="G134" s="4">
        <v>3</v>
      </c>
      <c r="H134">
        <v>128.76632699999999</v>
      </c>
      <c r="I134" s="3">
        <v>4</v>
      </c>
      <c r="P134">
        <v>2</v>
      </c>
      <c r="Q134" t="str">
        <f t="shared" si="3"/>
        <v>34</v>
      </c>
      <c r="R134">
        <v>1</v>
      </c>
      <c r="X134" t="s">
        <v>279</v>
      </c>
      <c r="Y134" t="s">
        <v>259</v>
      </c>
      <c r="AB134" t="s">
        <v>279</v>
      </c>
      <c r="AC134" t="str">
        <f>CONCATENATE($R134,$R135,$R136,$R137)</f>
        <v>1432</v>
      </c>
      <c r="BG134">
        <v>1</v>
      </c>
      <c r="BH134">
        <v>927</v>
      </c>
      <c r="BI134">
        <f>($BH$153-$BH$150)/200</f>
        <v>8.5000000000000006E-2</v>
      </c>
    </row>
    <row r="135" spans="1:61" x14ac:dyDescent="0.25">
      <c r="A135">
        <v>134</v>
      </c>
      <c r="F135">
        <v>130.620868</v>
      </c>
      <c r="G135" s="4">
        <v>3</v>
      </c>
      <c r="H135">
        <v>128.743267</v>
      </c>
      <c r="I135" s="3">
        <v>4</v>
      </c>
      <c r="P135">
        <v>2</v>
      </c>
      <c r="Q135" t="str">
        <f t="shared" si="3"/>
        <v>34</v>
      </c>
      <c r="R135">
        <v>4</v>
      </c>
      <c r="X135" t="s">
        <v>279</v>
      </c>
      <c r="Y135" t="s">
        <v>260</v>
      </c>
      <c r="BG135">
        <v>4</v>
      </c>
      <c r="BH135">
        <v>927</v>
      </c>
      <c r="BI135">
        <f>($BH$154-$BH$151)/200</f>
        <v>0.1</v>
      </c>
    </row>
    <row r="136" spans="1:61" x14ac:dyDescent="0.25">
      <c r="A136">
        <v>135</v>
      </c>
      <c r="F136">
        <v>130.589493</v>
      </c>
      <c r="G136" s="4">
        <v>3</v>
      </c>
      <c r="H136">
        <v>128.75240300000002</v>
      </c>
      <c r="I136" s="3">
        <v>4</v>
      </c>
      <c r="P136">
        <v>2</v>
      </c>
      <c r="Q136" t="str">
        <f t="shared" si="3"/>
        <v>34</v>
      </c>
      <c r="R136">
        <v>3</v>
      </c>
      <c r="X136" t="s">
        <v>279</v>
      </c>
      <c r="Y136" t="s">
        <v>261</v>
      </c>
      <c r="BG136">
        <v>3</v>
      </c>
      <c r="BH136">
        <v>943</v>
      </c>
      <c r="BI136">
        <f>($BH$155-$BH$152)/200</f>
        <v>0.12</v>
      </c>
    </row>
    <row r="137" spans="1:61" x14ac:dyDescent="0.25">
      <c r="A137">
        <v>136</v>
      </c>
      <c r="F137">
        <v>130.558166</v>
      </c>
      <c r="G137" s="4">
        <v>3</v>
      </c>
      <c r="H137">
        <v>128.74347299999999</v>
      </c>
      <c r="I137" s="3">
        <v>4</v>
      </c>
      <c r="P137">
        <v>2</v>
      </c>
      <c r="Q137" t="str">
        <f t="shared" si="3"/>
        <v>34</v>
      </c>
      <c r="R137">
        <v>2</v>
      </c>
      <c r="X137" t="s">
        <v>279</v>
      </c>
      <c r="Y137" t="s">
        <v>262</v>
      </c>
      <c r="BG137">
        <v>2</v>
      </c>
      <c r="BH137">
        <v>944</v>
      </c>
      <c r="BI137">
        <f>($BH$156-$BH$153)/200</f>
        <v>0.1</v>
      </c>
    </row>
    <row r="138" spans="1:61" x14ac:dyDescent="0.25">
      <c r="A138">
        <v>137</v>
      </c>
      <c r="F138">
        <v>130.60382800000002</v>
      </c>
      <c r="G138" s="4">
        <v>3</v>
      </c>
      <c r="H138">
        <v>128.76163100000002</v>
      </c>
      <c r="I138" s="3">
        <v>4</v>
      </c>
      <c r="P138">
        <v>2</v>
      </c>
      <c r="Q138" t="str">
        <f t="shared" si="3"/>
        <v>34</v>
      </c>
      <c r="R138">
        <v>1</v>
      </c>
      <c r="X138" t="s">
        <v>279</v>
      </c>
      <c r="Y138" t="s">
        <v>259</v>
      </c>
      <c r="AB138" t="s">
        <v>279</v>
      </c>
      <c r="AC138" t="str">
        <f>CONCATENATE($R138,$R139,$R140,$R141)</f>
        <v>1432</v>
      </c>
      <c r="BG138">
        <v>1</v>
      </c>
      <c r="BH138">
        <v>958</v>
      </c>
      <c r="BI138">
        <f>($BH$157-$BH$154)/200</f>
        <v>0.09</v>
      </c>
    </row>
    <row r="139" spans="1:61" x14ac:dyDescent="0.25">
      <c r="A139">
        <v>138</v>
      </c>
      <c r="F139">
        <v>130.61679100000001</v>
      </c>
      <c r="G139" s="4">
        <v>3</v>
      </c>
      <c r="H139">
        <v>128.761177</v>
      </c>
      <c r="I139" s="3">
        <v>4</v>
      </c>
      <c r="P139">
        <v>2</v>
      </c>
      <c r="Q139" t="str">
        <f t="shared" si="3"/>
        <v>34</v>
      </c>
      <c r="R139">
        <v>4</v>
      </c>
      <c r="X139" t="s">
        <v>279</v>
      </c>
      <c r="Y139" t="s">
        <v>260</v>
      </c>
      <c r="BG139">
        <v>4</v>
      </c>
      <c r="BH139">
        <v>960</v>
      </c>
      <c r="BI139">
        <f>($BH$158-$BH$155)/200</f>
        <v>0.11</v>
      </c>
    </row>
    <row r="140" spans="1:61" x14ac:dyDescent="0.25">
      <c r="A140">
        <v>139</v>
      </c>
      <c r="D140">
        <v>152.59906899999999</v>
      </c>
      <c r="E140" s="5">
        <v>2</v>
      </c>
      <c r="F140">
        <v>130.60296199999999</v>
      </c>
      <c r="G140" s="4">
        <v>3</v>
      </c>
      <c r="H140">
        <v>128.82653400000001</v>
      </c>
      <c r="I140" s="3">
        <v>4</v>
      </c>
      <c r="P140">
        <v>3</v>
      </c>
      <c r="Q140" t="str">
        <f t="shared" si="3"/>
        <v>234</v>
      </c>
      <c r="R140">
        <v>3</v>
      </c>
      <c r="X140" t="s">
        <v>279</v>
      </c>
      <c r="Y140" t="s">
        <v>261</v>
      </c>
      <c r="BG140">
        <v>3</v>
      </c>
      <c r="BH140">
        <v>973</v>
      </c>
      <c r="BI140">
        <f>($BH$159-$BH$156)/200</f>
        <v>0.12</v>
      </c>
    </row>
    <row r="141" spans="1:61" x14ac:dyDescent="0.25">
      <c r="A141">
        <v>140</v>
      </c>
      <c r="D141">
        <v>152.572213</v>
      </c>
      <c r="E141" s="5">
        <v>2</v>
      </c>
      <c r="F141">
        <v>130.606178</v>
      </c>
      <c r="G141" s="4">
        <v>3</v>
      </c>
      <c r="H141">
        <v>128.72362100000001</v>
      </c>
      <c r="I141" s="3">
        <v>4</v>
      </c>
      <c r="P141">
        <v>3</v>
      </c>
      <c r="Q141" t="str">
        <f t="shared" si="3"/>
        <v>234</v>
      </c>
      <c r="R141">
        <v>2</v>
      </c>
      <c r="X141" t="s">
        <v>279</v>
      </c>
      <c r="Y141" t="s">
        <v>262</v>
      </c>
      <c r="BG141">
        <v>2</v>
      </c>
      <c r="BH141">
        <v>976</v>
      </c>
      <c r="BI141">
        <f>($BH$160-$BH$157)/200</f>
        <v>0.105</v>
      </c>
    </row>
    <row r="142" spans="1:61" x14ac:dyDescent="0.25">
      <c r="A142">
        <v>141</v>
      </c>
      <c r="D142">
        <v>152.595358</v>
      </c>
      <c r="E142" s="5">
        <v>2</v>
      </c>
      <c r="F142">
        <v>130.647705</v>
      </c>
      <c r="G142" s="4">
        <v>3</v>
      </c>
      <c r="P142">
        <v>2</v>
      </c>
      <c r="Q142" t="str">
        <f t="shared" si="3"/>
        <v>23</v>
      </c>
      <c r="R142">
        <v>1</v>
      </c>
      <c r="X142" t="s">
        <v>279</v>
      </c>
      <c r="Y142" t="s">
        <v>259</v>
      </c>
      <c r="AB142" t="s">
        <v>279</v>
      </c>
      <c r="AC142" t="str">
        <f>CONCATENATE($R142,$R143,$R144,$R145)</f>
        <v>1432</v>
      </c>
      <c r="BG142">
        <v>1</v>
      </c>
      <c r="BH142">
        <v>989</v>
      </c>
      <c r="BI142">
        <f>($BH$161-$BH$158)/200</f>
        <v>8.5000000000000006E-2</v>
      </c>
    </row>
    <row r="143" spans="1:61" x14ac:dyDescent="0.25">
      <c r="A143">
        <v>142</v>
      </c>
      <c r="D143">
        <v>152.503657</v>
      </c>
      <c r="E143" s="5">
        <v>2</v>
      </c>
      <c r="F143">
        <v>130.52990299999999</v>
      </c>
      <c r="G143" s="4">
        <v>3</v>
      </c>
      <c r="P143">
        <v>2</v>
      </c>
      <c r="Q143" t="str">
        <f t="shared" si="3"/>
        <v>23</v>
      </c>
      <c r="R143">
        <v>4</v>
      </c>
      <c r="X143" t="s">
        <v>279</v>
      </c>
      <c r="Y143" t="s">
        <v>260</v>
      </c>
      <c r="BG143">
        <v>4</v>
      </c>
      <c r="BH143">
        <v>993</v>
      </c>
      <c r="BI143">
        <f>($BH$162-$BH$159)/200</f>
        <v>0.105</v>
      </c>
    </row>
    <row r="144" spans="1:61" x14ac:dyDescent="0.25">
      <c r="A144">
        <v>143</v>
      </c>
      <c r="D144">
        <v>152.53432699999999</v>
      </c>
      <c r="E144" s="5">
        <v>2</v>
      </c>
      <c r="F144">
        <v>130.52990299999999</v>
      </c>
      <c r="G144" s="4">
        <v>3</v>
      </c>
      <c r="P144">
        <v>2</v>
      </c>
      <c r="Q144" t="str">
        <f t="shared" si="3"/>
        <v>23</v>
      </c>
      <c r="R144">
        <v>3</v>
      </c>
      <c r="X144" t="s">
        <v>279</v>
      </c>
      <c r="Y144" t="s">
        <v>261</v>
      </c>
      <c r="BG144">
        <v>3</v>
      </c>
      <c r="BH144">
        <v>1000</v>
      </c>
      <c r="BI144">
        <f>($BH$163-$BH$160)/200</f>
        <v>0.12</v>
      </c>
    </row>
    <row r="145" spans="1:61" x14ac:dyDescent="0.25">
      <c r="A145">
        <v>144</v>
      </c>
      <c r="D145">
        <v>152.46345099999999</v>
      </c>
      <c r="E145" s="5">
        <v>2</v>
      </c>
      <c r="P145">
        <v>1</v>
      </c>
      <c r="Q145" t="str">
        <f t="shared" si="3"/>
        <v>2</v>
      </c>
      <c r="R145">
        <v>2</v>
      </c>
      <c r="X145" t="s">
        <v>279</v>
      </c>
      <c r="Y145" t="s">
        <v>262</v>
      </c>
      <c r="BG145">
        <v>2</v>
      </c>
      <c r="BH145">
        <v>1006</v>
      </c>
      <c r="BI145">
        <f>($BH$164-$BH$161)/200</f>
        <v>0.12</v>
      </c>
    </row>
    <row r="146" spans="1:61" x14ac:dyDescent="0.25">
      <c r="A146">
        <v>145</v>
      </c>
      <c r="D146">
        <v>152.467986</v>
      </c>
      <c r="E146" s="5">
        <v>2</v>
      </c>
      <c r="P146">
        <v>1</v>
      </c>
      <c r="Q146" t="str">
        <f t="shared" si="3"/>
        <v>2</v>
      </c>
      <c r="R146">
        <v>1</v>
      </c>
      <c r="X146" t="s">
        <v>279</v>
      </c>
      <c r="Y146" t="s">
        <v>259</v>
      </c>
      <c r="AB146" t="s">
        <v>279</v>
      </c>
      <c r="AC146" t="str">
        <f>CONCATENATE($R146,$R147,$R148,$R149)</f>
        <v>1432</v>
      </c>
      <c r="BG146">
        <v>1</v>
      </c>
      <c r="BH146">
        <v>1016</v>
      </c>
      <c r="BI146">
        <f>($BH$165-$BH$162)/200</f>
        <v>8.5000000000000006E-2</v>
      </c>
    </row>
    <row r="147" spans="1:61" x14ac:dyDescent="0.25">
      <c r="A147">
        <v>146</v>
      </c>
      <c r="D147">
        <v>152.470204</v>
      </c>
      <c r="E147" s="5">
        <v>2</v>
      </c>
      <c r="P147">
        <v>1</v>
      </c>
      <c r="Q147" t="str">
        <f t="shared" si="3"/>
        <v>2</v>
      </c>
      <c r="R147">
        <v>4</v>
      </c>
      <c r="X147" t="s">
        <v>279</v>
      </c>
      <c r="Y147" t="s">
        <v>260</v>
      </c>
      <c r="BG147">
        <v>4</v>
      </c>
      <c r="BH147">
        <v>1023</v>
      </c>
      <c r="BI147">
        <f>($BH$166-$BH$163)/200</f>
        <v>0.115</v>
      </c>
    </row>
    <row r="148" spans="1:61" x14ac:dyDescent="0.25">
      <c r="A148">
        <v>147</v>
      </c>
      <c r="B148">
        <v>158.43865600000001</v>
      </c>
      <c r="C148" s="2">
        <v>1</v>
      </c>
      <c r="D148">
        <v>152.43891400000001</v>
      </c>
      <c r="E148" s="5">
        <v>2</v>
      </c>
      <c r="P148">
        <v>2</v>
      </c>
      <c r="Q148" t="str">
        <f t="shared" si="3"/>
        <v>12</v>
      </c>
      <c r="R148">
        <v>3</v>
      </c>
      <c r="X148" t="s">
        <v>282</v>
      </c>
      <c r="Y148" t="s">
        <v>274</v>
      </c>
      <c r="BG148">
        <v>3</v>
      </c>
      <c r="BH148">
        <v>1026</v>
      </c>
      <c r="BI148">
        <f>($BH$172-$BH$169)/200</f>
        <v>0.115</v>
      </c>
    </row>
    <row r="149" spans="1:61" x14ac:dyDescent="0.25">
      <c r="A149">
        <v>148</v>
      </c>
      <c r="B149">
        <v>158.444378</v>
      </c>
      <c r="C149" s="2">
        <v>1</v>
      </c>
      <c r="D149">
        <v>152.59906899999999</v>
      </c>
      <c r="E149" s="5">
        <v>2</v>
      </c>
      <c r="P149">
        <v>2</v>
      </c>
      <c r="Q149" t="str">
        <f t="shared" si="3"/>
        <v>12</v>
      </c>
      <c r="R149">
        <v>2</v>
      </c>
      <c r="X149" t="s">
        <v>281</v>
      </c>
      <c r="Y149" t="s">
        <v>276</v>
      </c>
      <c r="BG149">
        <v>2</v>
      </c>
      <c r="BH149">
        <v>1034</v>
      </c>
      <c r="BI149">
        <f>($BH$173-$BH$170)/200</f>
        <v>0.19500000000000001</v>
      </c>
    </row>
    <row r="150" spans="1:61" x14ac:dyDescent="0.25">
      <c r="A150">
        <v>149</v>
      </c>
      <c r="B150">
        <v>158.44139000000001</v>
      </c>
      <c r="C150" s="2">
        <v>1</v>
      </c>
      <c r="P150">
        <v>1</v>
      </c>
      <c r="Q150" t="str">
        <f t="shared" si="3"/>
        <v>1</v>
      </c>
      <c r="R150">
        <v>1</v>
      </c>
      <c r="X150" t="s">
        <v>283</v>
      </c>
      <c r="Y150" t="s">
        <v>277</v>
      </c>
      <c r="AB150" t="s">
        <v>279</v>
      </c>
      <c r="AC150" t="str">
        <f>CONCATENATE($R150,$R151,$R152,$R153)</f>
        <v>1432</v>
      </c>
      <c r="BG150">
        <v>1</v>
      </c>
      <c r="BH150">
        <v>1043</v>
      </c>
      <c r="BI150">
        <f>($BH$174-$BH$171)/200</f>
        <v>0.105</v>
      </c>
    </row>
    <row r="151" spans="1:61" x14ac:dyDescent="0.25">
      <c r="A151">
        <v>150</v>
      </c>
      <c r="B151">
        <v>158.42030599999998</v>
      </c>
      <c r="C151" s="2">
        <v>1</v>
      </c>
      <c r="P151">
        <v>1</v>
      </c>
      <c r="Q151" t="str">
        <f t="shared" si="3"/>
        <v>1</v>
      </c>
      <c r="R151">
        <v>4</v>
      </c>
      <c r="X151" t="s">
        <v>281</v>
      </c>
      <c r="Y151" t="s">
        <v>278</v>
      </c>
      <c r="BG151">
        <v>4</v>
      </c>
      <c r="BH151">
        <v>1050</v>
      </c>
      <c r="BI151">
        <f>($BH$175-$BH$172)/200</f>
        <v>0.185</v>
      </c>
    </row>
    <row r="152" spans="1:61" x14ac:dyDescent="0.25">
      <c r="A152">
        <v>151</v>
      </c>
      <c r="B152">
        <v>158.40406999999999</v>
      </c>
      <c r="C152" s="2">
        <v>1</v>
      </c>
      <c r="P152">
        <v>1</v>
      </c>
      <c r="Q152" t="str">
        <f t="shared" si="3"/>
        <v>1</v>
      </c>
      <c r="R152">
        <v>3</v>
      </c>
      <c r="X152" t="s">
        <v>280</v>
      </c>
      <c r="Y152" t="s">
        <v>265</v>
      </c>
      <c r="BG152">
        <v>3</v>
      </c>
      <c r="BH152">
        <v>1052</v>
      </c>
      <c r="BI152">
        <f>($BH$176-$BH$173)/200</f>
        <v>0.105</v>
      </c>
    </row>
    <row r="153" spans="1:61" x14ac:dyDescent="0.25">
      <c r="A153">
        <v>152</v>
      </c>
      <c r="B153">
        <v>158.354533</v>
      </c>
      <c r="C153" s="2">
        <v>1</v>
      </c>
      <c r="P153">
        <v>1</v>
      </c>
      <c r="Q153" t="str">
        <f t="shared" si="3"/>
        <v>1</v>
      </c>
      <c r="R153">
        <v>2</v>
      </c>
      <c r="X153" t="s">
        <v>281</v>
      </c>
      <c r="Y153" t="s">
        <v>266</v>
      </c>
      <c r="BG153">
        <v>2</v>
      </c>
      <c r="BH153">
        <v>1060</v>
      </c>
      <c r="BI153">
        <f>($BH$177-$BH$174)/200</f>
        <v>0.17</v>
      </c>
    </row>
    <row r="154" spans="1:61" x14ac:dyDescent="0.25">
      <c r="A154">
        <v>153</v>
      </c>
      <c r="B154">
        <v>158.38973899999999</v>
      </c>
      <c r="C154" s="2">
        <v>1</v>
      </c>
      <c r="P154">
        <v>1</v>
      </c>
      <c r="Q154" t="str">
        <f t="shared" si="3"/>
        <v>1</v>
      </c>
      <c r="R154">
        <v>1</v>
      </c>
      <c r="X154" t="s">
        <v>279</v>
      </c>
      <c r="Y154" t="s">
        <v>261</v>
      </c>
      <c r="AB154" t="s">
        <v>279</v>
      </c>
      <c r="AC154" t="str">
        <f>CONCATENATE($R154,$R155,$R156,$R157)</f>
        <v>1432</v>
      </c>
      <c r="BG154">
        <v>1</v>
      </c>
      <c r="BH154">
        <v>1070</v>
      </c>
      <c r="BI154">
        <f>($BH$178-$BH$175)/200</f>
        <v>9.5000000000000001E-2</v>
      </c>
    </row>
    <row r="155" spans="1:61" x14ac:dyDescent="0.25">
      <c r="A155">
        <v>154</v>
      </c>
      <c r="B155">
        <v>158.38999699999999</v>
      </c>
      <c r="C155" s="2">
        <v>1</v>
      </c>
      <c r="H155">
        <v>156.92231699999999</v>
      </c>
      <c r="I155" s="3">
        <v>4</v>
      </c>
      <c r="P155">
        <v>2</v>
      </c>
      <c r="Q155" t="str">
        <f t="shared" si="3"/>
        <v>14</v>
      </c>
      <c r="R155">
        <v>4</v>
      </c>
      <c r="X155" t="s">
        <v>279</v>
      </c>
      <c r="Y155" t="s">
        <v>262</v>
      </c>
      <c r="BG155">
        <v>4</v>
      </c>
      <c r="BH155">
        <v>1076</v>
      </c>
      <c r="BI155">
        <f>($BH$179-$BH$176)/200</f>
        <v>0.15</v>
      </c>
    </row>
    <row r="156" spans="1:61" x14ac:dyDescent="0.25">
      <c r="A156">
        <v>155</v>
      </c>
      <c r="B156">
        <v>158.43747100000002</v>
      </c>
      <c r="C156" s="2">
        <v>1</v>
      </c>
      <c r="H156">
        <v>156.97556399999999</v>
      </c>
      <c r="I156" s="3">
        <v>4</v>
      </c>
      <c r="P156">
        <v>2</v>
      </c>
      <c r="Q156" t="str">
        <f t="shared" si="3"/>
        <v>14</v>
      </c>
      <c r="R156">
        <v>3</v>
      </c>
      <c r="X156" t="s">
        <v>279</v>
      </c>
      <c r="Y156" t="s">
        <v>259</v>
      </c>
      <c r="BG156">
        <v>3</v>
      </c>
      <c r="BH156">
        <v>1080</v>
      </c>
      <c r="BI156">
        <f>($BH$180-$BH$177)/200</f>
        <v>0.09</v>
      </c>
    </row>
    <row r="157" spans="1:61" x14ac:dyDescent="0.25">
      <c r="A157">
        <v>156</v>
      </c>
      <c r="B157">
        <v>158.43865600000001</v>
      </c>
      <c r="C157" s="2">
        <v>1</v>
      </c>
      <c r="F157">
        <v>158.327471</v>
      </c>
      <c r="G157" s="4">
        <v>3</v>
      </c>
      <c r="H157">
        <v>156.94777999999999</v>
      </c>
      <c r="I157" s="3">
        <v>4</v>
      </c>
      <c r="P157">
        <v>3</v>
      </c>
      <c r="Q157" t="str">
        <f t="shared" si="3"/>
        <v>134</v>
      </c>
      <c r="R157">
        <v>2</v>
      </c>
      <c r="X157" t="s">
        <v>279</v>
      </c>
      <c r="Y157" t="s">
        <v>260</v>
      </c>
      <c r="BG157">
        <v>2</v>
      </c>
      <c r="BH157">
        <v>1088</v>
      </c>
      <c r="BI157">
        <f>($BH$181-$BH$178)/200</f>
        <v>0.14000000000000001</v>
      </c>
    </row>
    <row r="158" spans="1:61" x14ac:dyDescent="0.25">
      <c r="A158">
        <v>157</v>
      </c>
      <c r="F158">
        <v>158.40767700000001</v>
      </c>
      <c r="G158" s="4">
        <v>3</v>
      </c>
      <c r="H158">
        <v>156.91015199999998</v>
      </c>
      <c r="I158" s="3">
        <v>4</v>
      </c>
      <c r="P158">
        <v>2</v>
      </c>
      <c r="Q158" t="str">
        <f t="shared" si="3"/>
        <v>34</v>
      </c>
      <c r="R158">
        <v>1</v>
      </c>
      <c r="X158" t="s">
        <v>279</v>
      </c>
      <c r="Y158" t="s">
        <v>261</v>
      </c>
      <c r="AB158" t="s">
        <v>279</v>
      </c>
      <c r="AC158" t="str">
        <f>CONCATENATE($R158,$R159,$R160,$R161)</f>
        <v>1432</v>
      </c>
      <c r="BG158">
        <v>1</v>
      </c>
      <c r="BH158">
        <v>1098</v>
      </c>
      <c r="BI158">
        <f>($BH$182-$BH$179)/200</f>
        <v>9.5000000000000001E-2</v>
      </c>
    </row>
    <row r="159" spans="1:61" x14ac:dyDescent="0.25">
      <c r="A159">
        <v>158</v>
      </c>
      <c r="F159">
        <v>158.423193</v>
      </c>
      <c r="G159" s="4">
        <v>3</v>
      </c>
      <c r="H159">
        <v>156.868967</v>
      </c>
      <c r="I159" s="3">
        <v>4</v>
      </c>
      <c r="P159">
        <v>2</v>
      </c>
      <c r="Q159" t="str">
        <f t="shared" si="3"/>
        <v>34</v>
      </c>
      <c r="R159">
        <v>4</v>
      </c>
      <c r="X159" t="s">
        <v>279</v>
      </c>
      <c r="Y159" t="s">
        <v>262</v>
      </c>
      <c r="BG159">
        <v>4</v>
      </c>
      <c r="BH159">
        <v>1104</v>
      </c>
      <c r="BI159">
        <f>($BH$183-$BH$180)/200</f>
        <v>0.13500000000000001</v>
      </c>
    </row>
    <row r="160" spans="1:61" x14ac:dyDescent="0.25">
      <c r="A160">
        <v>159</v>
      </c>
      <c r="F160">
        <v>158.417213</v>
      </c>
      <c r="G160" s="4">
        <v>3</v>
      </c>
      <c r="H160">
        <v>156.843502</v>
      </c>
      <c r="I160" s="3">
        <v>4</v>
      </c>
      <c r="P160">
        <v>2</v>
      </c>
      <c r="Q160" t="str">
        <f t="shared" si="3"/>
        <v>34</v>
      </c>
      <c r="R160">
        <v>3</v>
      </c>
      <c r="X160" t="s">
        <v>279</v>
      </c>
      <c r="Y160" t="s">
        <v>259</v>
      </c>
      <c r="BG160">
        <v>3</v>
      </c>
      <c r="BH160">
        <v>1109</v>
      </c>
      <c r="BI160">
        <f>($BH$184-$BH$181)/200</f>
        <v>0.08</v>
      </c>
    </row>
    <row r="161" spans="1:61" x14ac:dyDescent="0.25">
      <c r="A161">
        <v>160</v>
      </c>
      <c r="F161">
        <v>158.36829599999999</v>
      </c>
      <c r="G161" s="4">
        <v>3</v>
      </c>
      <c r="H161">
        <v>156.79118199999999</v>
      </c>
      <c r="I161" s="3">
        <v>4</v>
      </c>
      <c r="P161">
        <v>2</v>
      </c>
      <c r="Q161" t="str">
        <f t="shared" si="3"/>
        <v>34</v>
      </c>
      <c r="R161">
        <v>2</v>
      </c>
      <c r="X161" t="s">
        <v>279</v>
      </c>
      <c r="Y161" t="s">
        <v>260</v>
      </c>
      <c r="BG161">
        <v>2</v>
      </c>
      <c r="BH161">
        <v>1115</v>
      </c>
      <c r="BI161">
        <f>($BH$185-$BH$182)/200</f>
        <v>0.115</v>
      </c>
    </row>
    <row r="162" spans="1:61" x14ac:dyDescent="0.25">
      <c r="A162">
        <v>161</v>
      </c>
      <c r="F162">
        <v>158.37138899999999</v>
      </c>
      <c r="G162" s="4">
        <v>3</v>
      </c>
      <c r="H162">
        <v>156.760358</v>
      </c>
      <c r="I162" s="3">
        <v>4</v>
      </c>
      <c r="P162">
        <v>2</v>
      </c>
      <c r="Q162" t="str">
        <f t="shared" si="3"/>
        <v>34</v>
      </c>
      <c r="R162">
        <v>1</v>
      </c>
      <c r="X162" t="s">
        <v>279</v>
      </c>
      <c r="Y162" t="s">
        <v>261</v>
      </c>
      <c r="AB162" t="s">
        <v>279</v>
      </c>
      <c r="AC162" t="str">
        <f>CONCATENATE($R162,$R163,$R164,$R165)</f>
        <v>1432</v>
      </c>
      <c r="BG162">
        <v>1</v>
      </c>
      <c r="BH162">
        <v>1125</v>
      </c>
      <c r="BI162">
        <f>($BH$186-$BH$183)/200</f>
        <v>0.1</v>
      </c>
    </row>
    <row r="163" spans="1:61" x14ac:dyDescent="0.25">
      <c r="A163">
        <v>162</v>
      </c>
      <c r="F163">
        <v>158.385616</v>
      </c>
      <c r="G163" s="4">
        <v>3</v>
      </c>
      <c r="H163">
        <v>156.78211099999999</v>
      </c>
      <c r="I163" s="3">
        <v>4</v>
      </c>
      <c r="P163">
        <v>2</v>
      </c>
      <c r="Q163" t="str">
        <f t="shared" si="3"/>
        <v>34</v>
      </c>
      <c r="R163">
        <v>4</v>
      </c>
      <c r="X163" t="s">
        <v>279</v>
      </c>
      <c r="Y163" t="s">
        <v>262</v>
      </c>
      <c r="BG163">
        <v>4</v>
      </c>
      <c r="BH163">
        <v>1133</v>
      </c>
      <c r="BI163">
        <f>($BH$187-$BH$184)/200</f>
        <v>0.105</v>
      </c>
    </row>
    <row r="164" spans="1:61" x14ac:dyDescent="0.25">
      <c r="A164">
        <v>163</v>
      </c>
      <c r="F164">
        <v>158.39587399999999</v>
      </c>
      <c r="G164" s="4">
        <v>3</v>
      </c>
      <c r="H164">
        <v>156.92231699999999</v>
      </c>
      <c r="I164" s="3">
        <v>4</v>
      </c>
      <c r="P164">
        <v>2</v>
      </c>
      <c r="Q164" t="str">
        <f t="shared" si="3"/>
        <v>34</v>
      </c>
      <c r="R164">
        <v>3</v>
      </c>
      <c r="X164" t="s">
        <v>279</v>
      </c>
      <c r="Y164" t="s">
        <v>259</v>
      </c>
      <c r="BG164">
        <v>3</v>
      </c>
      <c r="BH164">
        <v>1139</v>
      </c>
      <c r="BI164">
        <f>($BH$188-$BH$185)/200</f>
        <v>9.5000000000000001E-2</v>
      </c>
    </row>
    <row r="165" spans="1:61" x14ac:dyDescent="0.25">
      <c r="A165">
        <v>164</v>
      </c>
      <c r="F165">
        <v>158.30597699999998</v>
      </c>
      <c r="G165" s="4">
        <v>3</v>
      </c>
      <c r="H165">
        <v>156.92231699999999</v>
      </c>
      <c r="I165" s="3">
        <v>4</v>
      </c>
      <c r="P165">
        <v>2</v>
      </c>
      <c r="Q165" t="str">
        <f t="shared" si="3"/>
        <v>34</v>
      </c>
      <c r="R165">
        <v>2</v>
      </c>
      <c r="X165" t="s">
        <v>279</v>
      </c>
      <c r="Y165" t="s">
        <v>260</v>
      </c>
      <c r="BG165">
        <v>2</v>
      </c>
      <c r="BH165">
        <v>1142</v>
      </c>
      <c r="BI165">
        <f>($BH$189-$BH$186)/200</f>
        <v>9.5000000000000001E-2</v>
      </c>
    </row>
    <row r="166" spans="1:61" x14ac:dyDescent="0.25">
      <c r="A166">
        <v>165</v>
      </c>
      <c r="D166">
        <v>175.10705999999999</v>
      </c>
      <c r="E166" s="5">
        <v>2</v>
      </c>
      <c r="F166">
        <v>158.30597699999998</v>
      </c>
      <c r="G166" s="4">
        <v>3</v>
      </c>
      <c r="P166">
        <v>2</v>
      </c>
      <c r="Q166" t="str">
        <f t="shared" si="3"/>
        <v>23</v>
      </c>
      <c r="R166">
        <v>1</v>
      </c>
      <c r="X166" t="s">
        <v>279</v>
      </c>
      <c r="Y166" t="s">
        <v>261</v>
      </c>
      <c r="BG166">
        <v>1</v>
      </c>
      <c r="BH166">
        <v>1156</v>
      </c>
      <c r="BI166">
        <f>($BH$190-$BH$187)/200</f>
        <v>0.12</v>
      </c>
    </row>
    <row r="167" spans="1:61" x14ac:dyDescent="0.25">
      <c r="A167">
        <v>166</v>
      </c>
      <c r="D167">
        <v>175.13778200000002</v>
      </c>
      <c r="E167" s="5">
        <v>2</v>
      </c>
      <c r="F167">
        <v>158.30597699999998</v>
      </c>
      <c r="G167" s="4">
        <v>3</v>
      </c>
      <c r="P167">
        <v>2</v>
      </c>
      <c r="Q167" t="str">
        <f t="shared" si="3"/>
        <v>23</v>
      </c>
      <c r="R167" t="s">
        <v>22</v>
      </c>
      <c r="X167" t="s">
        <v>279</v>
      </c>
      <c r="Y167" t="s">
        <v>262</v>
      </c>
      <c r="BG167" t="s">
        <v>22</v>
      </c>
      <c r="BH167">
        <v>1161</v>
      </c>
      <c r="BI167">
        <f>($BH$191-$BH$188)/200</f>
        <v>0.09</v>
      </c>
    </row>
    <row r="168" spans="1:61" x14ac:dyDescent="0.25">
      <c r="A168">
        <v>167</v>
      </c>
      <c r="D168">
        <v>175.138915</v>
      </c>
      <c r="E168" s="5">
        <v>2</v>
      </c>
      <c r="P168">
        <v>1</v>
      </c>
      <c r="Q168" t="str">
        <f t="shared" si="3"/>
        <v>2</v>
      </c>
      <c r="R168" t="s">
        <v>22</v>
      </c>
      <c r="X168" t="s">
        <v>279</v>
      </c>
      <c r="Y168" t="s">
        <v>259</v>
      </c>
      <c r="BG168" t="s">
        <v>22</v>
      </c>
      <c r="BH168">
        <v>1163</v>
      </c>
      <c r="BI168">
        <f>($BH$192-$BH$189)/200</f>
        <v>8.5000000000000006E-2</v>
      </c>
    </row>
    <row r="169" spans="1:61" x14ac:dyDescent="0.25">
      <c r="A169">
        <v>168</v>
      </c>
      <c r="D169">
        <v>175.15489400000001</v>
      </c>
      <c r="E169" s="5">
        <v>2</v>
      </c>
      <c r="P169">
        <v>1</v>
      </c>
      <c r="Q169" t="str">
        <f t="shared" si="3"/>
        <v>2</v>
      </c>
      <c r="R169">
        <v>1</v>
      </c>
      <c r="X169" t="s">
        <v>279</v>
      </c>
      <c r="Y169" t="s">
        <v>260</v>
      </c>
      <c r="AB169" t="s">
        <v>282</v>
      </c>
      <c r="AC169" t="str">
        <f>CONCATENATE($R169,$R170,$R171,$R172)</f>
        <v>1423</v>
      </c>
      <c r="BG169">
        <v>1</v>
      </c>
      <c r="BH169">
        <v>1164</v>
      </c>
      <c r="BI169">
        <f>($BH$193-$BH$190)/200</f>
        <v>8.5000000000000006E-2</v>
      </c>
    </row>
    <row r="170" spans="1:61" x14ac:dyDescent="0.25">
      <c r="A170">
        <v>169</v>
      </c>
      <c r="D170">
        <v>175.125823</v>
      </c>
      <c r="E170" s="5">
        <v>2</v>
      </c>
      <c r="P170">
        <v>1</v>
      </c>
      <c r="Q170" t="str">
        <f t="shared" si="3"/>
        <v>2</v>
      </c>
      <c r="R170">
        <v>4</v>
      </c>
      <c r="X170" t="s">
        <v>279</v>
      </c>
      <c r="Y170" t="s">
        <v>261</v>
      </c>
      <c r="BG170">
        <v>4</v>
      </c>
      <c r="BH170">
        <v>1165</v>
      </c>
      <c r="BI170">
        <f>($BH$194-$BH$191)/200</f>
        <v>0.115</v>
      </c>
    </row>
    <row r="171" spans="1:61" x14ac:dyDescent="0.25">
      <c r="A171">
        <v>170</v>
      </c>
      <c r="D171">
        <v>175.15365700000001</v>
      </c>
      <c r="E171" s="5">
        <v>2</v>
      </c>
      <c r="P171">
        <v>1</v>
      </c>
      <c r="Q171" t="str">
        <f t="shared" si="3"/>
        <v>2</v>
      </c>
      <c r="R171">
        <v>2</v>
      </c>
      <c r="X171" t="s">
        <v>279</v>
      </c>
      <c r="Y171" t="s">
        <v>262</v>
      </c>
      <c r="BG171">
        <v>2</v>
      </c>
      <c r="BH171">
        <v>1185</v>
      </c>
      <c r="BI171">
        <f>($BH$195-$BH$192)/200</f>
        <v>9.5000000000000001E-2</v>
      </c>
    </row>
    <row r="172" spans="1:61" x14ac:dyDescent="0.25">
      <c r="A172">
        <v>171</v>
      </c>
      <c r="D172">
        <v>175.14912100000001</v>
      </c>
      <c r="E172" s="5">
        <v>2</v>
      </c>
      <c r="P172">
        <v>1</v>
      </c>
      <c r="Q172" t="str">
        <f t="shared" si="3"/>
        <v>2</v>
      </c>
      <c r="R172">
        <v>3</v>
      </c>
      <c r="X172" t="s">
        <v>279</v>
      </c>
      <c r="Y172" t="s">
        <v>259</v>
      </c>
      <c r="BG172">
        <v>3</v>
      </c>
      <c r="BH172">
        <v>1187</v>
      </c>
      <c r="BI172">
        <f>($BH$196-$BH$193)/200</f>
        <v>9.5000000000000001E-2</v>
      </c>
    </row>
    <row r="173" spans="1:61" x14ac:dyDescent="0.25">
      <c r="A173">
        <v>172</v>
      </c>
      <c r="D173">
        <v>175.11221399999999</v>
      </c>
      <c r="E173" s="5">
        <v>2</v>
      </c>
      <c r="P173">
        <v>1</v>
      </c>
      <c r="Q173" t="str">
        <f t="shared" si="3"/>
        <v>2</v>
      </c>
      <c r="R173">
        <v>4</v>
      </c>
      <c r="X173" t="s">
        <v>279</v>
      </c>
      <c r="Y173" t="s">
        <v>260</v>
      </c>
      <c r="AB173" t="s">
        <v>280</v>
      </c>
      <c r="AC173" t="str">
        <f>CONCATENATE($R173,$R174,$R175,$R176)</f>
        <v>4132</v>
      </c>
      <c r="BG173">
        <v>4</v>
      </c>
      <c r="BH173">
        <v>1204</v>
      </c>
      <c r="BI173">
        <f>($BH$197-$BH$194)/200</f>
        <v>0.1</v>
      </c>
    </row>
    <row r="174" spans="1:61" x14ac:dyDescent="0.25">
      <c r="A174">
        <v>173</v>
      </c>
      <c r="B174">
        <v>182.87040999999999</v>
      </c>
      <c r="C174" s="2">
        <v>1</v>
      </c>
      <c r="D174">
        <v>175.18783400000001</v>
      </c>
      <c r="E174" s="5">
        <v>2</v>
      </c>
      <c r="P174">
        <v>2</v>
      </c>
      <c r="Q174" t="str">
        <f t="shared" si="3"/>
        <v>12</v>
      </c>
      <c r="R174">
        <v>1</v>
      </c>
      <c r="X174" t="s">
        <v>279</v>
      </c>
      <c r="Y174" t="s">
        <v>261</v>
      </c>
      <c r="BG174">
        <v>1</v>
      </c>
      <c r="BH174">
        <v>1206</v>
      </c>
      <c r="BI174">
        <f>($BH$198-$BH$195)/200</f>
        <v>0.125</v>
      </c>
    </row>
    <row r="175" spans="1:61" x14ac:dyDescent="0.25">
      <c r="A175">
        <v>174</v>
      </c>
      <c r="B175">
        <v>182.89474000000001</v>
      </c>
      <c r="C175" s="2">
        <v>1</v>
      </c>
      <c r="D175">
        <v>175.15185400000001</v>
      </c>
      <c r="E175" s="5">
        <v>2</v>
      </c>
      <c r="P175">
        <v>2</v>
      </c>
      <c r="Q175" t="str">
        <f t="shared" si="3"/>
        <v>12</v>
      </c>
      <c r="R175">
        <v>3</v>
      </c>
      <c r="X175" t="s">
        <v>279</v>
      </c>
      <c r="Y175" t="s">
        <v>262</v>
      </c>
      <c r="BG175">
        <v>3</v>
      </c>
      <c r="BH175">
        <v>1224</v>
      </c>
      <c r="BI175">
        <f>($BH$199-$BH$196)/200</f>
        <v>0.1</v>
      </c>
    </row>
    <row r="176" spans="1:61" x14ac:dyDescent="0.25">
      <c r="A176">
        <v>175</v>
      </c>
      <c r="B176">
        <v>182.904639</v>
      </c>
      <c r="C176" s="2">
        <v>1</v>
      </c>
      <c r="D176">
        <v>175.183346</v>
      </c>
      <c r="E176" s="5">
        <v>2</v>
      </c>
      <c r="P176">
        <v>2</v>
      </c>
      <c r="Q176" t="str">
        <f t="shared" si="3"/>
        <v>12</v>
      </c>
      <c r="R176">
        <v>2</v>
      </c>
      <c r="X176" t="s">
        <v>279</v>
      </c>
      <c r="Y176" t="s">
        <v>259</v>
      </c>
      <c r="BG176">
        <v>2</v>
      </c>
      <c r="BH176">
        <v>1225</v>
      </c>
      <c r="BI176">
        <f>($BH$200-$BH$197)/200</f>
        <v>0.09</v>
      </c>
    </row>
    <row r="177" spans="1:61" x14ac:dyDescent="0.25">
      <c r="A177">
        <v>176</v>
      </c>
      <c r="B177">
        <v>182.92840100000001</v>
      </c>
      <c r="C177" s="2">
        <v>1</v>
      </c>
      <c r="D177">
        <v>175.10705999999999</v>
      </c>
      <c r="E177" s="5">
        <v>2</v>
      </c>
      <c r="P177">
        <v>2</v>
      </c>
      <c r="Q177" t="str">
        <f t="shared" si="3"/>
        <v>12</v>
      </c>
      <c r="R177">
        <v>1</v>
      </c>
      <c r="X177" t="s">
        <v>279</v>
      </c>
      <c r="Y177" t="s">
        <v>260</v>
      </c>
      <c r="AB177" t="s">
        <v>279</v>
      </c>
      <c r="AC177" t="str">
        <f>CONCATENATE($R177,$R178,$R179,$R180)</f>
        <v>1432</v>
      </c>
      <c r="BG177">
        <v>1</v>
      </c>
      <c r="BH177">
        <v>1240</v>
      </c>
      <c r="BI177">
        <f>($BH$201-$BH$198)/200</f>
        <v>0.1</v>
      </c>
    </row>
    <row r="178" spans="1:61" x14ac:dyDescent="0.25">
      <c r="A178">
        <v>177</v>
      </c>
      <c r="B178">
        <v>182.86561499999999</v>
      </c>
      <c r="C178" s="2">
        <v>1</v>
      </c>
      <c r="P178">
        <v>1</v>
      </c>
      <c r="Q178" t="str">
        <f t="shared" si="3"/>
        <v>1</v>
      </c>
      <c r="R178">
        <v>4</v>
      </c>
      <c r="X178" t="s">
        <v>279</v>
      </c>
      <c r="Y178" t="s">
        <v>261</v>
      </c>
      <c r="BG178">
        <v>4</v>
      </c>
      <c r="BH178">
        <v>1243</v>
      </c>
      <c r="BI178">
        <f>($BH$202-$BH$199)/200</f>
        <v>0.12</v>
      </c>
    </row>
    <row r="179" spans="1:61" x14ac:dyDescent="0.25">
      <c r="A179">
        <v>178</v>
      </c>
      <c r="B179">
        <v>182.86644200000001</v>
      </c>
      <c r="C179" s="2">
        <v>1</v>
      </c>
      <c r="P179">
        <v>1</v>
      </c>
      <c r="Q179" t="str">
        <f t="shared" si="3"/>
        <v>1</v>
      </c>
      <c r="R179">
        <v>3</v>
      </c>
      <c r="X179" t="s">
        <v>279</v>
      </c>
      <c r="Y179" t="s">
        <v>262</v>
      </c>
      <c r="BG179">
        <v>3</v>
      </c>
      <c r="BH179">
        <v>1255</v>
      </c>
      <c r="BI179">
        <f>($BH$203-$BH$200)/200</f>
        <v>0.105</v>
      </c>
    </row>
    <row r="180" spans="1:61" x14ac:dyDescent="0.25">
      <c r="A180">
        <v>179</v>
      </c>
      <c r="B180">
        <v>182.88144199999999</v>
      </c>
      <c r="C180" s="2">
        <v>1</v>
      </c>
      <c r="P180">
        <v>1</v>
      </c>
      <c r="Q180" t="str">
        <f t="shared" si="3"/>
        <v>1</v>
      </c>
      <c r="R180">
        <v>2</v>
      </c>
      <c r="X180" t="s">
        <v>279</v>
      </c>
      <c r="Y180" t="s">
        <v>259</v>
      </c>
      <c r="BG180">
        <v>2</v>
      </c>
      <c r="BH180">
        <v>1258</v>
      </c>
      <c r="BI180">
        <f>($BH$204-$BH$201)/200</f>
        <v>0.09</v>
      </c>
    </row>
    <row r="181" spans="1:61" x14ac:dyDescent="0.25">
      <c r="A181">
        <v>180</v>
      </c>
      <c r="B181">
        <v>182.89556400000001</v>
      </c>
      <c r="C181" s="2">
        <v>1</v>
      </c>
      <c r="H181">
        <v>181.354533</v>
      </c>
      <c r="I181" s="3">
        <v>4</v>
      </c>
      <c r="P181">
        <v>2</v>
      </c>
      <c r="Q181" t="str">
        <f t="shared" si="3"/>
        <v>14</v>
      </c>
      <c r="R181">
        <v>1</v>
      </c>
      <c r="X181" t="s">
        <v>279</v>
      </c>
      <c r="Y181" t="s">
        <v>260</v>
      </c>
      <c r="AB181" t="s">
        <v>279</v>
      </c>
      <c r="AC181" t="str">
        <f>CONCATENATE($R181,$R182,$R183,$R184)</f>
        <v>1432</v>
      </c>
      <c r="BG181">
        <v>1</v>
      </c>
      <c r="BH181">
        <v>1271</v>
      </c>
      <c r="BI181">
        <f>($BH$205-$BH$202)/200</f>
        <v>0.115</v>
      </c>
    </row>
    <row r="182" spans="1:61" x14ac:dyDescent="0.25">
      <c r="A182">
        <v>181</v>
      </c>
      <c r="B182">
        <v>182.87834800000002</v>
      </c>
      <c r="C182" s="2">
        <v>1</v>
      </c>
      <c r="H182">
        <v>181.354533</v>
      </c>
      <c r="I182" s="3">
        <v>4</v>
      </c>
      <c r="P182">
        <v>2</v>
      </c>
      <c r="Q182" t="str">
        <f t="shared" si="3"/>
        <v>14</v>
      </c>
      <c r="R182">
        <v>4</v>
      </c>
      <c r="X182" t="s">
        <v>279</v>
      </c>
      <c r="Y182" t="s">
        <v>261</v>
      </c>
      <c r="BG182">
        <v>4</v>
      </c>
      <c r="BH182">
        <v>1274</v>
      </c>
      <c r="BI182">
        <f>($BH$206-$BH$203)/200</f>
        <v>0.12</v>
      </c>
    </row>
    <row r="183" spans="1:61" x14ac:dyDescent="0.25">
      <c r="A183">
        <v>182</v>
      </c>
      <c r="B183">
        <v>182.87040999999999</v>
      </c>
      <c r="C183" s="2">
        <v>1</v>
      </c>
      <c r="H183">
        <v>181.48943199999999</v>
      </c>
      <c r="I183" s="3">
        <v>4</v>
      </c>
      <c r="P183">
        <v>2</v>
      </c>
      <c r="Q183" t="str">
        <f t="shared" si="3"/>
        <v>14</v>
      </c>
      <c r="R183">
        <v>3</v>
      </c>
      <c r="X183" t="s">
        <v>279</v>
      </c>
      <c r="Y183" t="s">
        <v>262</v>
      </c>
      <c r="BG183">
        <v>3</v>
      </c>
      <c r="BH183">
        <v>1285</v>
      </c>
      <c r="BI183">
        <f>($BH$207-$BH$204)/200</f>
        <v>0.13</v>
      </c>
    </row>
    <row r="184" spans="1:61" x14ac:dyDescent="0.25">
      <c r="A184">
        <v>183</v>
      </c>
      <c r="F184">
        <v>183.28185500000001</v>
      </c>
      <c r="G184" s="4">
        <v>3</v>
      </c>
      <c r="H184">
        <v>181.37236999999999</v>
      </c>
      <c r="I184" s="3">
        <v>4</v>
      </c>
      <c r="P184">
        <v>2</v>
      </c>
      <c r="Q184" t="str">
        <f t="shared" si="3"/>
        <v>34</v>
      </c>
      <c r="R184">
        <v>2</v>
      </c>
      <c r="X184" t="s">
        <v>279</v>
      </c>
      <c r="Y184" t="s">
        <v>259</v>
      </c>
      <c r="BG184">
        <v>2</v>
      </c>
      <c r="BH184">
        <v>1287</v>
      </c>
      <c r="BI184">
        <f>($BH$208-$BH$205)/200</f>
        <v>0.09</v>
      </c>
    </row>
    <row r="185" spans="1:61" x14ac:dyDescent="0.25">
      <c r="A185">
        <v>184</v>
      </c>
      <c r="F185">
        <v>183.318297</v>
      </c>
      <c r="G185" s="4">
        <v>3</v>
      </c>
      <c r="H185">
        <v>181.351237</v>
      </c>
      <c r="I185" s="3">
        <v>4</v>
      </c>
      <c r="P185">
        <v>2</v>
      </c>
      <c r="Q185" t="str">
        <f t="shared" si="3"/>
        <v>34</v>
      </c>
      <c r="R185">
        <v>1</v>
      </c>
      <c r="X185" t="s">
        <v>279</v>
      </c>
      <c r="Y185" t="s">
        <v>260</v>
      </c>
      <c r="AB185" t="s">
        <v>279</v>
      </c>
      <c r="AC185" t="str">
        <f>CONCATENATE($R185,$R186,$R187,$R188)</f>
        <v>1432</v>
      </c>
      <c r="BG185">
        <v>1</v>
      </c>
      <c r="BH185">
        <v>1297</v>
      </c>
      <c r="BI185">
        <f>($BH$209-$BH$206)/200</f>
        <v>0.13</v>
      </c>
    </row>
    <row r="186" spans="1:61" x14ac:dyDescent="0.25">
      <c r="A186">
        <v>185</v>
      </c>
      <c r="F186">
        <v>183.31004999999999</v>
      </c>
      <c r="G186" s="4">
        <v>3</v>
      </c>
      <c r="H186">
        <v>181.38484399999999</v>
      </c>
      <c r="I186" s="3">
        <v>4</v>
      </c>
      <c r="P186">
        <v>2</v>
      </c>
      <c r="Q186" t="str">
        <f t="shared" si="3"/>
        <v>34</v>
      </c>
      <c r="R186">
        <v>4</v>
      </c>
      <c r="X186" t="s">
        <v>279</v>
      </c>
      <c r="Y186" t="s">
        <v>261</v>
      </c>
      <c r="BG186">
        <v>4</v>
      </c>
      <c r="BH186">
        <v>1305</v>
      </c>
      <c r="BI186">
        <f>($BH$210-$BH$207)/200</f>
        <v>0.11</v>
      </c>
    </row>
    <row r="187" spans="1:61" x14ac:dyDescent="0.25">
      <c r="A187">
        <v>186</v>
      </c>
      <c r="F187">
        <v>183.30484300000001</v>
      </c>
      <c r="G187" s="4">
        <v>3</v>
      </c>
      <c r="H187">
        <v>181.414073</v>
      </c>
      <c r="I187" s="3">
        <v>4</v>
      </c>
      <c r="P187">
        <v>2</v>
      </c>
      <c r="Q187" t="str">
        <f t="shared" si="3"/>
        <v>34</v>
      </c>
      <c r="R187">
        <v>3</v>
      </c>
      <c r="X187" t="s">
        <v>279</v>
      </c>
      <c r="Y187" t="s">
        <v>262</v>
      </c>
      <c r="BG187">
        <v>3</v>
      </c>
      <c r="BH187">
        <v>1308</v>
      </c>
      <c r="BI187">
        <f>($BH$211-$BH$208)/200</f>
        <v>0.14499999999999999</v>
      </c>
    </row>
    <row r="188" spans="1:61" x14ac:dyDescent="0.25">
      <c r="A188">
        <v>187</v>
      </c>
      <c r="F188">
        <v>183.294894</v>
      </c>
      <c r="G188" s="4">
        <v>3</v>
      </c>
      <c r="H188">
        <v>181.386698</v>
      </c>
      <c r="I188" s="3">
        <v>4</v>
      </c>
      <c r="P188">
        <v>2</v>
      </c>
      <c r="Q188" t="str">
        <f t="shared" si="3"/>
        <v>34</v>
      </c>
      <c r="R188">
        <v>2</v>
      </c>
      <c r="X188" t="s">
        <v>279</v>
      </c>
      <c r="Y188" t="s">
        <v>259</v>
      </c>
      <c r="BG188">
        <v>2</v>
      </c>
      <c r="BH188">
        <v>1316</v>
      </c>
      <c r="BI188">
        <f>($BH$212-$BH$209)/200</f>
        <v>0.09</v>
      </c>
    </row>
    <row r="189" spans="1:61" x14ac:dyDescent="0.25">
      <c r="A189">
        <v>188</v>
      </c>
      <c r="F189">
        <v>183.291697</v>
      </c>
      <c r="G189" s="4">
        <v>3</v>
      </c>
      <c r="H189">
        <v>181.36829599999999</v>
      </c>
      <c r="I189" s="3">
        <v>4</v>
      </c>
      <c r="P189">
        <v>2</v>
      </c>
      <c r="Q189" t="str">
        <f t="shared" si="3"/>
        <v>34</v>
      </c>
      <c r="R189">
        <v>1</v>
      </c>
      <c r="X189" t="s">
        <v>279</v>
      </c>
      <c r="Y189" t="s">
        <v>260</v>
      </c>
      <c r="AB189" t="s">
        <v>279</v>
      </c>
      <c r="AC189" t="str">
        <f>CONCATENATE($R189,$R190,$R191,$R192)</f>
        <v>1432</v>
      </c>
      <c r="BG189">
        <v>1</v>
      </c>
      <c r="BH189">
        <v>1324</v>
      </c>
      <c r="BI189">
        <f>($BH$213-$BH$210)/200</f>
        <v>0.13</v>
      </c>
    </row>
    <row r="190" spans="1:61" x14ac:dyDescent="0.25">
      <c r="A190">
        <v>189</v>
      </c>
      <c r="F190">
        <v>183.29505</v>
      </c>
      <c r="G190" s="4">
        <v>3</v>
      </c>
      <c r="H190">
        <v>181.357112</v>
      </c>
      <c r="I190" s="3">
        <v>4</v>
      </c>
      <c r="P190">
        <v>2</v>
      </c>
      <c r="Q190" t="str">
        <f t="shared" si="3"/>
        <v>34</v>
      </c>
      <c r="R190">
        <v>4</v>
      </c>
      <c r="X190" t="s">
        <v>279</v>
      </c>
      <c r="Y190" t="s">
        <v>261</v>
      </c>
      <c r="BG190">
        <v>4</v>
      </c>
      <c r="BH190">
        <v>1332</v>
      </c>
      <c r="BI190">
        <f>($BH$214-$BH$211)/200</f>
        <v>0.11</v>
      </c>
    </row>
    <row r="191" spans="1:61" x14ac:dyDescent="0.25">
      <c r="A191">
        <v>190</v>
      </c>
      <c r="D191">
        <v>200.59510299999999</v>
      </c>
      <c r="E191" s="5">
        <v>2</v>
      </c>
      <c r="F191">
        <v>183.28515099999998</v>
      </c>
      <c r="G191" s="4">
        <v>3</v>
      </c>
      <c r="H191">
        <v>181.354533</v>
      </c>
      <c r="I191" s="3">
        <v>4</v>
      </c>
      <c r="P191">
        <v>3</v>
      </c>
      <c r="Q191" t="str">
        <f t="shared" si="3"/>
        <v>234</v>
      </c>
      <c r="R191">
        <v>3</v>
      </c>
      <c r="X191" t="s">
        <v>279</v>
      </c>
      <c r="Y191" t="s">
        <v>261</v>
      </c>
      <c r="BG191">
        <v>3</v>
      </c>
      <c r="BH191">
        <v>1334</v>
      </c>
      <c r="BI191">
        <f>($BH$220-$BH$217)/200</f>
        <v>0.1</v>
      </c>
    </row>
    <row r="192" spans="1:61" x14ac:dyDescent="0.25">
      <c r="A192">
        <v>191</v>
      </c>
      <c r="D192">
        <v>200.65629100000001</v>
      </c>
      <c r="E192" s="5">
        <v>2</v>
      </c>
      <c r="F192">
        <v>183.28185500000001</v>
      </c>
      <c r="G192" s="4">
        <v>3</v>
      </c>
      <c r="H192">
        <v>181.354533</v>
      </c>
      <c r="I192" s="3">
        <v>4</v>
      </c>
      <c r="P192">
        <v>3</v>
      </c>
      <c r="Q192" t="str">
        <f t="shared" si="3"/>
        <v>234</v>
      </c>
      <c r="R192">
        <v>2</v>
      </c>
      <c r="X192" t="s">
        <v>279</v>
      </c>
      <c r="Y192" t="s">
        <v>262</v>
      </c>
      <c r="BG192">
        <v>2</v>
      </c>
      <c r="BH192">
        <v>1341</v>
      </c>
      <c r="BI192">
        <f>($BH$221-$BH$218)/200</f>
        <v>0.16500000000000001</v>
      </c>
    </row>
    <row r="193" spans="1:61" x14ac:dyDescent="0.25">
      <c r="A193">
        <v>192</v>
      </c>
      <c r="D193">
        <v>200.57680400000001</v>
      </c>
      <c r="E193" s="5">
        <v>2</v>
      </c>
      <c r="F193">
        <v>183.28185500000001</v>
      </c>
      <c r="G193" s="4">
        <v>3</v>
      </c>
      <c r="P193">
        <v>2</v>
      </c>
      <c r="Q193" t="str">
        <f t="shared" si="3"/>
        <v>23</v>
      </c>
      <c r="R193">
        <v>1</v>
      </c>
      <c r="X193" t="s">
        <v>279</v>
      </c>
      <c r="Y193" t="s">
        <v>259</v>
      </c>
      <c r="AB193" t="s">
        <v>279</v>
      </c>
      <c r="AC193" t="str">
        <f>CONCATENATE($R193,$R194,$R195,$R196)</f>
        <v>1432</v>
      </c>
      <c r="BG193">
        <v>1</v>
      </c>
      <c r="BH193">
        <v>1349</v>
      </c>
      <c r="BI193">
        <f>($BH$222-$BH$219)/200</f>
        <v>8.5000000000000006E-2</v>
      </c>
    </row>
    <row r="194" spans="1:61" x14ac:dyDescent="0.25">
      <c r="A194">
        <v>193</v>
      </c>
      <c r="D194">
        <v>200.60705799999999</v>
      </c>
      <c r="E194" s="5">
        <v>2</v>
      </c>
      <c r="F194">
        <v>183.28185500000001</v>
      </c>
      <c r="G194" s="4">
        <v>3</v>
      </c>
      <c r="P194">
        <v>2</v>
      </c>
      <c r="Q194" t="str">
        <f t="shared" ref="Q194:Q257" si="4">CONCATENATE(C194,E194,G194,I194)</f>
        <v>23</v>
      </c>
      <c r="R194">
        <v>4</v>
      </c>
      <c r="X194" t="s">
        <v>279</v>
      </c>
      <c r="Y194" t="s">
        <v>260</v>
      </c>
      <c r="BG194">
        <v>4</v>
      </c>
      <c r="BH194">
        <v>1357</v>
      </c>
      <c r="BI194">
        <f>($BH$223-$BH$220)/200</f>
        <v>0.15</v>
      </c>
    </row>
    <row r="195" spans="1:61" x14ac:dyDescent="0.25">
      <c r="A195">
        <v>194</v>
      </c>
      <c r="D195">
        <v>200.59675099999998</v>
      </c>
      <c r="E195" s="5">
        <v>2</v>
      </c>
      <c r="P195">
        <v>1</v>
      </c>
      <c r="Q195" t="str">
        <f t="shared" si="4"/>
        <v>2</v>
      </c>
      <c r="R195">
        <v>3</v>
      </c>
      <c r="X195" t="s">
        <v>279</v>
      </c>
      <c r="Y195" t="s">
        <v>261</v>
      </c>
      <c r="BG195">
        <v>3</v>
      </c>
      <c r="BH195">
        <v>1360</v>
      </c>
      <c r="BI195">
        <f>($BH$224-$BH$221)/200</f>
        <v>0.09</v>
      </c>
    </row>
    <row r="196" spans="1:61" x14ac:dyDescent="0.25">
      <c r="A196">
        <v>195</v>
      </c>
      <c r="D196">
        <v>200.57618200000002</v>
      </c>
      <c r="E196" s="5">
        <v>2</v>
      </c>
      <c r="P196">
        <v>1</v>
      </c>
      <c r="Q196" t="str">
        <f t="shared" si="4"/>
        <v>2</v>
      </c>
      <c r="R196">
        <v>2</v>
      </c>
      <c r="X196" t="s">
        <v>279</v>
      </c>
      <c r="Y196" t="s">
        <v>262</v>
      </c>
      <c r="BG196">
        <v>2</v>
      </c>
      <c r="BH196">
        <v>1368</v>
      </c>
      <c r="BI196">
        <f>($BH$225-$BH$222)/200</f>
        <v>0.14000000000000001</v>
      </c>
    </row>
    <row r="197" spans="1:61" x14ac:dyDescent="0.25">
      <c r="A197">
        <v>196</v>
      </c>
      <c r="D197">
        <v>200.595202</v>
      </c>
      <c r="E197" s="5">
        <v>2</v>
      </c>
      <c r="P197">
        <v>1</v>
      </c>
      <c r="Q197" t="str">
        <f t="shared" si="4"/>
        <v>2</v>
      </c>
      <c r="R197">
        <v>1</v>
      </c>
      <c r="X197" t="s">
        <v>279</v>
      </c>
      <c r="Y197" t="s">
        <v>259</v>
      </c>
      <c r="AB197" t="s">
        <v>279</v>
      </c>
      <c r="AC197" t="str">
        <f>CONCATENATE($R197,$R198,$R199,$R200)</f>
        <v>1432</v>
      </c>
      <c r="BG197">
        <v>1</v>
      </c>
      <c r="BH197">
        <v>1377</v>
      </c>
      <c r="BI197">
        <f>($BH$226-$BH$223)/200</f>
        <v>0.09</v>
      </c>
    </row>
    <row r="198" spans="1:61" x14ac:dyDescent="0.25">
      <c r="A198">
        <v>197</v>
      </c>
      <c r="B198">
        <v>206.33386899999999</v>
      </c>
      <c r="C198" s="2">
        <v>1</v>
      </c>
      <c r="D198">
        <v>200.63865899999999</v>
      </c>
      <c r="E198" s="5">
        <v>2</v>
      </c>
      <c r="P198">
        <v>2</v>
      </c>
      <c r="Q198" t="str">
        <f t="shared" si="4"/>
        <v>12</v>
      </c>
      <c r="R198">
        <v>4</v>
      </c>
      <c r="X198" t="s">
        <v>279</v>
      </c>
      <c r="Y198" t="s">
        <v>260</v>
      </c>
      <c r="BG198">
        <v>4</v>
      </c>
      <c r="BH198">
        <v>1385</v>
      </c>
      <c r="BI198">
        <f>($BH$227-$BH$224)/200</f>
        <v>0.13500000000000001</v>
      </c>
    </row>
    <row r="199" spans="1:61" x14ac:dyDescent="0.25">
      <c r="A199">
        <v>198</v>
      </c>
      <c r="B199">
        <v>206.351699</v>
      </c>
      <c r="C199" s="2">
        <v>1</v>
      </c>
      <c r="D199">
        <v>200.66536200000002</v>
      </c>
      <c r="E199" s="5">
        <v>2</v>
      </c>
      <c r="P199">
        <v>2</v>
      </c>
      <c r="Q199" t="str">
        <f t="shared" si="4"/>
        <v>12</v>
      </c>
      <c r="R199">
        <v>3</v>
      </c>
      <c r="X199" t="s">
        <v>279</v>
      </c>
      <c r="Y199" t="s">
        <v>261</v>
      </c>
      <c r="BG199">
        <v>3</v>
      </c>
      <c r="BH199">
        <v>1388</v>
      </c>
      <c r="BI199">
        <f>($BH$228-$BH$225)/200</f>
        <v>0.1</v>
      </c>
    </row>
    <row r="200" spans="1:61" x14ac:dyDescent="0.25">
      <c r="A200">
        <v>199</v>
      </c>
      <c r="B200">
        <v>206.35783599999999</v>
      </c>
      <c r="C200" s="2">
        <v>1</v>
      </c>
      <c r="D200">
        <v>200.62809200000001</v>
      </c>
      <c r="E200" s="5">
        <v>2</v>
      </c>
      <c r="P200">
        <v>2</v>
      </c>
      <c r="Q200" t="str">
        <f t="shared" si="4"/>
        <v>12</v>
      </c>
      <c r="R200">
        <v>2</v>
      </c>
      <c r="X200" t="s">
        <v>279</v>
      </c>
      <c r="Y200" t="s">
        <v>262</v>
      </c>
      <c r="BG200">
        <v>2</v>
      </c>
      <c r="BH200">
        <v>1395</v>
      </c>
      <c r="BI200">
        <f>($BH$229-$BH$226)/200</f>
        <v>0.125</v>
      </c>
    </row>
    <row r="201" spans="1:61" x14ac:dyDescent="0.25">
      <c r="A201">
        <v>200</v>
      </c>
      <c r="B201">
        <v>206.40087399999999</v>
      </c>
      <c r="C201" s="2">
        <v>1</v>
      </c>
      <c r="D201">
        <v>200.72406999999998</v>
      </c>
      <c r="E201" s="5">
        <v>2</v>
      </c>
      <c r="P201">
        <v>2</v>
      </c>
      <c r="Q201" t="str">
        <f t="shared" si="4"/>
        <v>12</v>
      </c>
      <c r="R201">
        <v>1</v>
      </c>
      <c r="X201" t="s">
        <v>279</v>
      </c>
      <c r="Y201" t="s">
        <v>259</v>
      </c>
      <c r="AB201" t="s">
        <v>279</v>
      </c>
      <c r="AC201" t="str">
        <f>CONCATENATE($R201,$R202,$R203,$R204)</f>
        <v>1432</v>
      </c>
      <c r="BG201">
        <v>1</v>
      </c>
      <c r="BH201">
        <v>1405</v>
      </c>
      <c r="BI201">
        <f>($BH$230-$BH$227)/200</f>
        <v>0.09</v>
      </c>
    </row>
    <row r="202" spans="1:61" x14ac:dyDescent="0.25">
      <c r="A202">
        <v>201</v>
      </c>
      <c r="B202">
        <v>206.428969</v>
      </c>
      <c r="C202" s="2">
        <v>1</v>
      </c>
      <c r="D202">
        <v>200.59510299999999</v>
      </c>
      <c r="E202" s="5">
        <v>2</v>
      </c>
      <c r="P202">
        <v>2</v>
      </c>
      <c r="Q202" t="str">
        <f t="shared" si="4"/>
        <v>12</v>
      </c>
      <c r="R202">
        <v>4</v>
      </c>
      <c r="X202" t="s">
        <v>279</v>
      </c>
      <c r="Y202" t="s">
        <v>260</v>
      </c>
      <c r="BG202">
        <v>4</v>
      </c>
      <c r="BH202">
        <v>1412</v>
      </c>
      <c r="BI202">
        <f>($BH$231-$BH$228)/200</f>
        <v>0.12</v>
      </c>
    </row>
    <row r="203" spans="1:61" x14ac:dyDescent="0.25">
      <c r="A203">
        <v>202</v>
      </c>
      <c r="B203">
        <v>206.34422599999999</v>
      </c>
      <c r="C203" s="2">
        <v>1</v>
      </c>
      <c r="P203">
        <v>1</v>
      </c>
      <c r="Q203" t="str">
        <f t="shared" si="4"/>
        <v>1</v>
      </c>
      <c r="R203">
        <v>3</v>
      </c>
      <c r="X203" t="s">
        <v>279</v>
      </c>
      <c r="Y203" t="s">
        <v>261</v>
      </c>
      <c r="BG203">
        <v>3</v>
      </c>
      <c r="BH203">
        <v>1416</v>
      </c>
      <c r="BI203">
        <f>($BH$232-$BH$229)/200</f>
        <v>0.105</v>
      </c>
    </row>
    <row r="204" spans="1:61" x14ac:dyDescent="0.25">
      <c r="A204">
        <v>203</v>
      </c>
      <c r="B204">
        <v>206.31381500000001</v>
      </c>
      <c r="C204" s="2">
        <v>1</v>
      </c>
      <c r="P204">
        <v>1</v>
      </c>
      <c r="Q204" t="str">
        <f t="shared" si="4"/>
        <v>1</v>
      </c>
      <c r="R204">
        <v>2</v>
      </c>
      <c r="X204" t="s">
        <v>279</v>
      </c>
      <c r="Y204" t="s">
        <v>262</v>
      </c>
      <c r="BG204">
        <v>2</v>
      </c>
      <c r="BH204">
        <v>1423</v>
      </c>
      <c r="BI204">
        <f>($BH$233-$BH$230)/200</f>
        <v>0.105</v>
      </c>
    </row>
    <row r="205" spans="1:61" x14ac:dyDescent="0.25">
      <c r="A205">
        <v>204</v>
      </c>
      <c r="B205">
        <v>206.34334799999999</v>
      </c>
      <c r="C205" s="2">
        <v>1</v>
      </c>
      <c r="P205">
        <v>1</v>
      </c>
      <c r="Q205" t="str">
        <f t="shared" si="4"/>
        <v>1</v>
      </c>
      <c r="R205">
        <v>1</v>
      </c>
      <c r="X205" t="s">
        <v>279</v>
      </c>
      <c r="Y205" t="s">
        <v>259</v>
      </c>
      <c r="AB205" t="s">
        <v>279</v>
      </c>
      <c r="AC205" t="str">
        <f>CONCATENATE($R205,$R206,$R207,$R208)</f>
        <v>1432</v>
      </c>
      <c r="BG205">
        <v>1</v>
      </c>
      <c r="BH205">
        <v>1435</v>
      </c>
      <c r="BI205">
        <f>($BH$234-$BH$231)/200</f>
        <v>0.08</v>
      </c>
    </row>
    <row r="206" spans="1:61" x14ac:dyDescent="0.25">
      <c r="A206">
        <v>205</v>
      </c>
      <c r="B206">
        <v>206.41242099999999</v>
      </c>
      <c r="C206" s="2">
        <v>1</v>
      </c>
      <c r="P206">
        <v>1</v>
      </c>
      <c r="Q206" t="str">
        <f t="shared" si="4"/>
        <v>1</v>
      </c>
      <c r="R206">
        <v>4</v>
      </c>
      <c r="X206" t="s">
        <v>279</v>
      </c>
      <c r="Y206" t="s">
        <v>260</v>
      </c>
      <c r="BG206">
        <v>4</v>
      </c>
      <c r="BH206">
        <v>1440</v>
      </c>
      <c r="BI206">
        <f>($BH$235-$BH$232)/200</f>
        <v>0.11</v>
      </c>
    </row>
    <row r="207" spans="1:61" x14ac:dyDescent="0.25">
      <c r="A207">
        <v>206</v>
      </c>
      <c r="B207">
        <v>206.49629099999999</v>
      </c>
      <c r="C207" s="2">
        <v>1</v>
      </c>
      <c r="H207">
        <v>206.26077100000001</v>
      </c>
      <c r="I207" s="3">
        <v>4</v>
      </c>
      <c r="P207">
        <v>2</v>
      </c>
      <c r="Q207" t="str">
        <f t="shared" si="4"/>
        <v>14</v>
      </c>
      <c r="R207">
        <v>3</v>
      </c>
      <c r="X207" t="s">
        <v>279</v>
      </c>
      <c r="Y207" t="s">
        <v>261</v>
      </c>
      <c r="BG207">
        <v>3</v>
      </c>
      <c r="BH207">
        <v>1449</v>
      </c>
      <c r="BI207">
        <f>($BH$236-$BH$233)/200</f>
        <v>0.11</v>
      </c>
    </row>
    <row r="208" spans="1:61" x14ac:dyDescent="0.25">
      <c r="A208">
        <v>207</v>
      </c>
      <c r="B208">
        <v>206.33386899999999</v>
      </c>
      <c r="C208" s="2">
        <v>1</v>
      </c>
      <c r="H208">
        <v>206.342578</v>
      </c>
      <c r="I208" s="3">
        <v>4</v>
      </c>
      <c r="P208">
        <v>2</v>
      </c>
      <c r="Q208" t="str">
        <f t="shared" si="4"/>
        <v>14</v>
      </c>
      <c r="R208">
        <v>2</v>
      </c>
      <c r="X208" t="s">
        <v>279</v>
      </c>
      <c r="Y208" t="s">
        <v>262</v>
      </c>
      <c r="BG208">
        <v>2</v>
      </c>
      <c r="BH208">
        <v>1453</v>
      </c>
      <c r="BI208">
        <f>($BH$237-$BH$234)/200</f>
        <v>0.115</v>
      </c>
    </row>
    <row r="209" spans="1:61" x14ac:dyDescent="0.25">
      <c r="A209">
        <v>208</v>
      </c>
      <c r="F209">
        <v>207.94665000000001</v>
      </c>
      <c r="G209" s="4">
        <v>3</v>
      </c>
      <c r="H209">
        <v>206.32046400000002</v>
      </c>
      <c r="I209" s="3">
        <v>4</v>
      </c>
      <c r="P209">
        <v>2</v>
      </c>
      <c r="Q209" t="str">
        <f t="shared" si="4"/>
        <v>34</v>
      </c>
      <c r="R209">
        <v>1</v>
      </c>
      <c r="X209" t="s">
        <v>279</v>
      </c>
      <c r="Y209" t="s">
        <v>259</v>
      </c>
      <c r="AB209" t="s">
        <v>279</v>
      </c>
      <c r="AC209" t="str">
        <f>CONCATENATE($R209,$R210,$R211,$R212)</f>
        <v>1432</v>
      </c>
      <c r="BG209">
        <v>1</v>
      </c>
      <c r="BH209">
        <v>1466</v>
      </c>
      <c r="BI209">
        <f>($BH$238-$BH$235)/200</f>
        <v>8.5000000000000006E-2</v>
      </c>
    </row>
    <row r="210" spans="1:61" x14ac:dyDescent="0.25">
      <c r="A210">
        <v>209</v>
      </c>
      <c r="F210">
        <v>208.042216</v>
      </c>
      <c r="G210" s="4">
        <v>3</v>
      </c>
      <c r="H210">
        <v>206.32308799999998</v>
      </c>
      <c r="I210" s="3">
        <v>4</v>
      </c>
      <c r="P210">
        <v>2</v>
      </c>
      <c r="Q210" t="str">
        <f t="shared" si="4"/>
        <v>34</v>
      </c>
      <c r="R210">
        <v>4</v>
      </c>
      <c r="X210" t="s">
        <v>279</v>
      </c>
      <c r="Y210" t="s">
        <v>260</v>
      </c>
      <c r="BG210">
        <v>4</v>
      </c>
      <c r="BH210">
        <v>1471</v>
      </c>
      <c r="BI210">
        <f>($BH$239-$BH$236)/200</f>
        <v>0.105</v>
      </c>
    </row>
    <row r="211" spans="1:61" x14ac:dyDescent="0.25">
      <c r="A211">
        <v>210</v>
      </c>
      <c r="F211">
        <v>208.01999899999998</v>
      </c>
      <c r="G211" s="4">
        <v>3</v>
      </c>
      <c r="H211">
        <v>206.29845299999999</v>
      </c>
      <c r="I211" s="3">
        <v>4</v>
      </c>
      <c r="P211">
        <v>2</v>
      </c>
      <c r="Q211" t="str">
        <f t="shared" si="4"/>
        <v>34</v>
      </c>
      <c r="R211">
        <v>3</v>
      </c>
      <c r="X211" t="s">
        <v>279</v>
      </c>
      <c r="Y211" t="s">
        <v>261</v>
      </c>
      <c r="BG211">
        <v>3</v>
      </c>
      <c r="BH211">
        <v>1482</v>
      </c>
      <c r="BI211">
        <f>($BH$240-$BH$237)/200</f>
        <v>0.115</v>
      </c>
    </row>
    <row r="212" spans="1:61" x14ac:dyDescent="0.25">
      <c r="A212">
        <v>211</v>
      </c>
      <c r="F212">
        <v>207.99711500000001</v>
      </c>
      <c r="G212" s="4">
        <v>3</v>
      </c>
      <c r="H212">
        <v>206.31577200000001</v>
      </c>
      <c r="I212" s="3">
        <v>4</v>
      </c>
      <c r="P212">
        <v>2</v>
      </c>
      <c r="Q212" t="str">
        <f t="shared" si="4"/>
        <v>34</v>
      </c>
      <c r="R212">
        <v>2</v>
      </c>
      <c r="X212" t="s">
        <v>279</v>
      </c>
      <c r="Y212" t="s">
        <v>262</v>
      </c>
      <c r="BG212">
        <v>2</v>
      </c>
      <c r="BH212">
        <v>1484</v>
      </c>
      <c r="BI212">
        <f>($BH$241-$BH$238)/200</f>
        <v>0.11</v>
      </c>
    </row>
    <row r="213" spans="1:61" x14ac:dyDescent="0.25">
      <c r="A213">
        <v>212</v>
      </c>
      <c r="F213">
        <v>208.00612899999999</v>
      </c>
      <c r="G213" s="4">
        <v>3</v>
      </c>
      <c r="H213">
        <v>206.30623900000001</v>
      </c>
      <c r="I213" s="3">
        <v>4</v>
      </c>
      <c r="P213">
        <v>2</v>
      </c>
      <c r="Q213" t="str">
        <f t="shared" si="4"/>
        <v>34</v>
      </c>
      <c r="R213">
        <v>1</v>
      </c>
      <c r="X213" t="s">
        <v>279</v>
      </c>
      <c r="Y213" t="s">
        <v>259</v>
      </c>
      <c r="BG213">
        <v>1</v>
      </c>
      <c r="BH213">
        <v>1497</v>
      </c>
      <c r="BI213">
        <f>($BH$242-$BH$239)/200</f>
        <v>0.1</v>
      </c>
    </row>
    <row r="214" spans="1:61" x14ac:dyDescent="0.25">
      <c r="A214">
        <v>213</v>
      </c>
      <c r="F214">
        <v>208.06303700000001</v>
      </c>
      <c r="G214" s="4">
        <v>3</v>
      </c>
      <c r="H214">
        <v>206.32298900000001</v>
      </c>
      <c r="I214" s="3">
        <v>4</v>
      </c>
      <c r="P214">
        <v>2</v>
      </c>
      <c r="Q214" t="str">
        <f t="shared" si="4"/>
        <v>34</v>
      </c>
      <c r="R214">
        <v>4</v>
      </c>
      <c r="X214" t="s">
        <v>279</v>
      </c>
      <c r="Y214" t="s">
        <v>260</v>
      </c>
      <c r="BG214">
        <v>4</v>
      </c>
      <c r="BH214">
        <v>1504</v>
      </c>
      <c r="BI214">
        <f>($BH$243-$BH$240)/200</f>
        <v>0.11</v>
      </c>
    </row>
    <row r="215" spans="1:61" x14ac:dyDescent="0.25">
      <c r="A215">
        <v>214</v>
      </c>
      <c r="D215">
        <v>220.73963900000001</v>
      </c>
      <c r="E215" s="5">
        <v>2</v>
      </c>
      <c r="F215">
        <v>208.02917300000001</v>
      </c>
      <c r="G215" s="4">
        <v>3</v>
      </c>
      <c r="H215">
        <v>206.35597899999999</v>
      </c>
      <c r="I215" s="3">
        <v>4</v>
      </c>
      <c r="P215">
        <v>3</v>
      </c>
      <c r="Q215" t="str">
        <f t="shared" si="4"/>
        <v>234</v>
      </c>
      <c r="R215" t="s">
        <v>22</v>
      </c>
      <c r="X215" t="s">
        <v>279</v>
      </c>
      <c r="Y215" t="s">
        <v>261</v>
      </c>
      <c r="BG215" t="s">
        <v>22</v>
      </c>
      <c r="BH215">
        <v>1505</v>
      </c>
      <c r="BI215">
        <f>($BH$244-$BH$241)/200</f>
        <v>0.125</v>
      </c>
    </row>
    <row r="216" spans="1:61" x14ac:dyDescent="0.25">
      <c r="A216">
        <v>215</v>
      </c>
      <c r="D216">
        <v>220.73963900000001</v>
      </c>
      <c r="E216" s="5">
        <v>2</v>
      </c>
      <c r="F216">
        <v>208.07495</v>
      </c>
      <c r="G216" s="4">
        <v>3</v>
      </c>
      <c r="H216">
        <v>206.31226599999999</v>
      </c>
      <c r="I216" s="3">
        <v>4</v>
      </c>
      <c r="P216">
        <v>3</v>
      </c>
      <c r="Q216" t="str">
        <f t="shared" si="4"/>
        <v>234</v>
      </c>
      <c r="R216" t="s">
        <v>22</v>
      </c>
      <c r="X216" t="s">
        <v>279</v>
      </c>
      <c r="Y216" t="s">
        <v>262</v>
      </c>
      <c r="BG216" t="s">
        <v>22</v>
      </c>
      <c r="BH216">
        <v>1507</v>
      </c>
      <c r="BI216">
        <f>($BH$245-$BH$242)/200</f>
        <v>0.105</v>
      </c>
    </row>
    <row r="217" spans="1:61" x14ac:dyDescent="0.25">
      <c r="A217">
        <v>216</v>
      </c>
      <c r="D217">
        <v>220.73963900000001</v>
      </c>
      <c r="E217" s="5">
        <v>2</v>
      </c>
      <c r="F217">
        <v>208.058558</v>
      </c>
      <c r="G217" s="4">
        <v>3</v>
      </c>
      <c r="H217">
        <v>206.26077100000001</v>
      </c>
      <c r="I217" s="3">
        <v>4</v>
      </c>
      <c r="P217">
        <v>3</v>
      </c>
      <c r="Q217" t="str">
        <f t="shared" si="4"/>
        <v>234</v>
      </c>
      <c r="R217">
        <v>3</v>
      </c>
      <c r="X217" t="s">
        <v>279</v>
      </c>
      <c r="Y217" t="s">
        <v>259</v>
      </c>
      <c r="AB217" t="s">
        <v>279</v>
      </c>
      <c r="AC217" t="str">
        <f>CONCATENATE($R217,$R218,$R219,$R220)</f>
        <v>3214</v>
      </c>
      <c r="BG217">
        <v>3</v>
      </c>
      <c r="BH217">
        <v>1509</v>
      </c>
      <c r="BI217">
        <f>($BH$246-$BH$243)/200</f>
        <v>0.09</v>
      </c>
    </row>
    <row r="218" spans="1:61" x14ac:dyDescent="0.25">
      <c r="A218">
        <v>217</v>
      </c>
      <c r="D218">
        <v>220.73963900000001</v>
      </c>
      <c r="E218" s="5">
        <v>2</v>
      </c>
      <c r="F218">
        <v>208.07438100000002</v>
      </c>
      <c r="G218" s="4">
        <v>3</v>
      </c>
      <c r="P218">
        <v>2</v>
      </c>
      <c r="Q218" t="str">
        <f t="shared" si="4"/>
        <v>23</v>
      </c>
      <c r="R218">
        <v>2</v>
      </c>
      <c r="X218" t="s">
        <v>279</v>
      </c>
      <c r="Y218" t="s">
        <v>260</v>
      </c>
      <c r="BG218">
        <v>2</v>
      </c>
      <c r="BH218">
        <v>1511</v>
      </c>
      <c r="BI218">
        <f>($BH$247-$BH$244)/200</f>
        <v>0.105</v>
      </c>
    </row>
    <row r="219" spans="1:61" x14ac:dyDescent="0.25">
      <c r="A219">
        <v>218</v>
      </c>
      <c r="D219">
        <v>220.73963900000001</v>
      </c>
      <c r="E219" s="5">
        <v>2</v>
      </c>
      <c r="F219">
        <v>207.92515399999999</v>
      </c>
      <c r="G219" s="4">
        <v>3</v>
      </c>
      <c r="P219">
        <v>2</v>
      </c>
      <c r="Q219" t="str">
        <f t="shared" si="4"/>
        <v>23</v>
      </c>
      <c r="R219">
        <v>1</v>
      </c>
      <c r="X219" t="s">
        <v>279</v>
      </c>
      <c r="Y219" t="s">
        <v>261</v>
      </c>
      <c r="BG219">
        <v>1</v>
      </c>
      <c r="BH219">
        <v>1528</v>
      </c>
      <c r="BI219">
        <f>($BH$248-$BH$245)/200</f>
        <v>0.12</v>
      </c>
    </row>
    <row r="220" spans="1:61" x14ac:dyDescent="0.25">
      <c r="A220">
        <v>219</v>
      </c>
      <c r="D220">
        <v>220.73963900000001</v>
      </c>
      <c r="E220" s="5">
        <v>2</v>
      </c>
      <c r="F220">
        <v>207.92515399999999</v>
      </c>
      <c r="G220" s="4">
        <v>3</v>
      </c>
      <c r="P220">
        <v>2</v>
      </c>
      <c r="Q220" t="str">
        <f t="shared" si="4"/>
        <v>23</v>
      </c>
      <c r="R220">
        <v>4</v>
      </c>
      <c r="X220" t="s">
        <v>279</v>
      </c>
      <c r="Y220" t="s">
        <v>262</v>
      </c>
      <c r="BG220">
        <v>4</v>
      </c>
      <c r="BH220">
        <v>1529</v>
      </c>
      <c r="BI220">
        <f>($BH$249-$BH$246)/200</f>
        <v>0.115</v>
      </c>
    </row>
    <row r="221" spans="1:61" x14ac:dyDescent="0.25">
      <c r="A221">
        <v>220</v>
      </c>
      <c r="D221">
        <v>220.73963900000001</v>
      </c>
      <c r="E221" s="5">
        <v>2</v>
      </c>
      <c r="P221">
        <v>1</v>
      </c>
      <c r="Q221" t="str">
        <f t="shared" si="4"/>
        <v>2</v>
      </c>
      <c r="R221">
        <v>3</v>
      </c>
      <c r="X221" t="s">
        <v>279</v>
      </c>
      <c r="Y221" t="s">
        <v>259</v>
      </c>
      <c r="AB221" t="s">
        <v>279</v>
      </c>
      <c r="AC221" t="str">
        <f>CONCATENATE($R221,$R222,$R223,$R224)</f>
        <v>3214</v>
      </c>
      <c r="BG221">
        <v>3</v>
      </c>
      <c r="BH221">
        <v>1544</v>
      </c>
      <c r="BI221">
        <f>($BH$250-$BH$247)/200</f>
        <v>8.5000000000000006E-2</v>
      </c>
    </row>
    <row r="222" spans="1:61" x14ac:dyDescent="0.25">
      <c r="A222">
        <v>221</v>
      </c>
      <c r="D222">
        <v>220.73963900000001</v>
      </c>
      <c r="E222" s="5">
        <v>2</v>
      </c>
      <c r="P222">
        <v>1</v>
      </c>
      <c r="Q222" t="str">
        <f t="shared" si="4"/>
        <v>2</v>
      </c>
      <c r="R222">
        <v>2</v>
      </c>
      <c r="X222" t="s">
        <v>279</v>
      </c>
      <c r="Y222" t="s">
        <v>260</v>
      </c>
      <c r="BG222">
        <v>2</v>
      </c>
      <c r="BH222">
        <v>1545</v>
      </c>
      <c r="BI222">
        <f>($BH$251-$BH$248)/200</f>
        <v>0.11</v>
      </c>
    </row>
    <row r="223" spans="1:61" x14ac:dyDescent="0.25">
      <c r="A223">
        <v>222</v>
      </c>
      <c r="D223">
        <v>220.73963900000001</v>
      </c>
      <c r="E223" s="5">
        <v>2</v>
      </c>
      <c r="P223">
        <v>1</v>
      </c>
      <c r="Q223" t="str">
        <f t="shared" si="4"/>
        <v>2</v>
      </c>
      <c r="R223">
        <v>1</v>
      </c>
      <c r="X223" t="s">
        <v>279</v>
      </c>
      <c r="Y223" t="s">
        <v>261</v>
      </c>
      <c r="BG223">
        <v>1</v>
      </c>
      <c r="BH223">
        <v>1559</v>
      </c>
      <c r="BI223">
        <f>($BH$252-$BH$249)/200</f>
        <v>0.11</v>
      </c>
    </row>
    <row r="224" spans="1:61" x14ac:dyDescent="0.25">
      <c r="A224">
        <v>223</v>
      </c>
      <c r="D224">
        <v>220.73963900000001</v>
      </c>
      <c r="E224" s="5">
        <v>2</v>
      </c>
      <c r="P224">
        <v>1</v>
      </c>
      <c r="Q224" t="str">
        <f t="shared" si="4"/>
        <v>2</v>
      </c>
      <c r="R224">
        <v>4</v>
      </c>
      <c r="X224" t="s">
        <v>279</v>
      </c>
      <c r="Y224" t="s">
        <v>262</v>
      </c>
      <c r="BG224">
        <v>4</v>
      </c>
      <c r="BH224">
        <v>1562</v>
      </c>
      <c r="BI224">
        <f>($BH$253-$BH$250)/200</f>
        <v>0.12</v>
      </c>
    </row>
    <row r="225" spans="1:61" x14ac:dyDescent="0.25">
      <c r="A225">
        <v>224</v>
      </c>
      <c r="B225">
        <v>228.00917699999999</v>
      </c>
      <c r="C225" s="2">
        <v>1</v>
      </c>
      <c r="D225">
        <v>220.73963900000001</v>
      </c>
      <c r="E225" s="5">
        <v>2</v>
      </c>
      <c r="P225">
        <v>2</v>
      </c>
      <c r="Q225" t="str">
        <f t="shared" si="4"/>
        <v>12</v>
      </c>
      <c r="R225">
        <v>3</v>
      </c>
      <c r="X225" t="s">
        <v>279</v>
      </c>
      <c r="Y225" t="s">
        <v>259</v>
      </c>
      <c r="AB225" t="s">
        <v>279</v>
      </c>
      <c r="AC225" t="str">
        <f>CONCATENATE($R225,$R226,$R227,$R228)</f>
        <v>3214</v>
      </c>
      <c r="BG225">
        <v>3</v>
      </c>
      <c r="BH225">
        <v>1573</v>
      </c>
      <c r="BI225">
        <f>($BH$254-$BH$251)/200</f>
        <v>8.5000000000000006E-2</v>
      </c>
    </row>
    <row r="226" spans="1:61" x14ac:dyDescent="0.25">
      <c r="A226">
        <v>225</v>
      </c>
      <c r="B226">
        <v>227.967063</v>
      </c>
      <c r="C226" s="2">
        <v>1</v>
      </c>
      <c r="D226">
        <v>220.73963900000001</v>
      </c>
      <c r="E226" s="5">
        <v>2</v>
      </c>
      <c r="P226">
        <v>2</v>
      </c>
      <c r="Q226" t="str">
        <f t="shared" si="4"/>
        <v>12</v>
      </c>
      <c r="R226">
        <v>2</v>
      </c>
      <c r="X226" t="s">
        <v>279</v>
      </c>
      <c r="Y226" t="s">
        <v>260</v>
      </c>
      <c r="BG226">
        <v>2</v>
      </c>
      <c r="BH226">
        <v>1577</v>
      </c>
      <c r="BI226">
        <f>($BH$255-$BH$252)/200</f>
        <v>0.12</v>
      </c>
    </row>
    <row r="227" spans="1:61" x14ac:dyDescent="0.25">
      <c r="A227">
        <v>226</v>
      </c>
      <c r="B227">
        <v>227.95932999999999</v>
      </c>
      <c r="C227" s="2">
        <v>1</v>
      </c>
      <c r="P227">
        <v>1</v>
      </c>
      <c r="Q227" t="str">
        <f t="shared" si="4"/>
        <v>1</v>
      </c>
      <c r="R227">
        <v>1</v>
      </c>
      <c r="X227" t="s">
        <v>279</v>
      </c>
      <c r="Y227" t="s">
        <v>261</v>
      </c>
      <c r="BG227">
        <v>1</v>
      </c>
      <c r="BH227">
        <v>1589</v>
      </c>
      <c r="BI227">
        <f>($BH$256-$BH$253)/200</f>
        <v>0.105</v>
      </c>
    </row>
    <row r="228" spans="1:61" x14ac:dyDescent="0.25">
      <c r="A228">
        <v>227</v>
      </c>
      <c r="B228">
        <v>228.00005200000001</v>
      </c>
      <c r="C228" s="2">
        <v>1</v>
      </c>
      <c r="P228">
        <v>1</v>
      </c>
      <c r="Q228" t="str">
        <f t="shared" si="4"/>
        <v>1</v>
      </c>
      <c r="R228">
        <v>4</v>
      </c>
      <c r="X228" t="s">
        <v>279</v>
      </c>
      <c r="Y228" t="s">
        <v>262</v>
      </c>
      <c r="BG228">
        <v>4</v>
      </c>
      <c r="BH228">
        <v>1593</v>
      </c>
      <c r="BI228">
        <f>($BH$257-$BH$254)/200</f>
        <v>0.14499999999999999</v>
      </c>
    </row>
    <row r="229" spans="1:61" x14ac:dyDescent="0.25">
      <c r="A229">
        <v>228</v>
      </c>
      <c r="B229">
        <v>228.00201100000001</v>
      </c>
      <c r="C229" s="2">
        <v>1</v>
      </c>
      <c r="P229">
        <v>1</v>
      </c>
      <c r="Q229" t="str">
        <f t="shared" si="4"/>
        <v>1</v>
      </c>
      <c r="R229">
        <v>3</v>
      </c>
      <c r="X229" t="s">
        <v>279</v>
      </c>
      <c r="Y229" t="s">
        <v>259</v>
      </c>
      <c r="AB229" t="s">
        <v>279</v>
      </c>
      <c r="AC229" t="str">
        <f>CONCATENATE($R229,$R230,$R231,$R232)</f>
        <v>3214</v>
      </c>
      <c r="BG229">
        <v>3</v>
      </c>
      <c r="BH229">
        <v>1602</v>
      </c>
      <c r="BI229">
        <f>($BH$258-$BH$255)/200</f>
        <v>0.09</v>
      </c>
    </row>
    <row r="230" spans="1:61" x14ac:dyDescent="0.25">
      <c r="A230">
        <v>229</v>
      </c>
      <c r="B230">
        <v>227.975413</v>
      </c>
      <c r="C230" s="2">
        <v>1</v>
      </c>
      <c r="P230">
        <v>1</v>
      </c>
      <c r="Q230" t="str">
        <f t="shared" si="4"/>
        <v>1</v>
      </c>
      <c r="R230">
        <v>2</v>
      </c>
      <c r="X230" t="s">
        <v>279</v>
      </c>
      <c r="Y230" t="s">
        <v>260</v>
      </c>
      <c r="BG230">
        <v>2</v>
      </c>
      <c r="BH230">
        <v>1607</v>
      </c>
      <c r="BI230">
        <f>($BH$259-$BH$256)/200</f>
        <v>0.14000000000000001</v>
      </c>
    </row>
    <row r="231" spans="1:61" x14ac:dyDescent="0.25">
      <c r="A231">
        <v>230</v>
      </c>
      <c r="B231">
        <v>227.95587799999998</v>
      </c>
      <c r="C231" s="2">
        <v>1</v>
      </c>
      <c r="H231">
        <v>224.904383</v>
      </c>
      <c r="I231" s="3">
        <v>4</v>
      </c>
      <c r="P231">
        <v>2</v>
      </c>
      <c r="Q231" t="str">
        <f t="shared" si="4"/>
        <v>14</v>
      </c>
      <c r="R231">
        <v>1</v>
      </c>
      <c r="BG231">
        <v>1</v>
      </c>
      <c r="BH231">
        <v>1617</v>
      </c>
    </row>
    <row r="232" spans="1:61" x14ac:dyDescent="0.25">
      <c r="A232">
        <v>231</v>
      </c>
      <c r="B232">
        <v>227.929124</v>
      </c>
      <c r="C232" s="2">
        <v>1</v>
      </c>
      <c r="H232">
        <v>225.02969099999999</v>
      </c>
      <c r="I232" s="3">
        <v>4</v>
      </c>
      <c r="P232">
        <v>2</v>
      </c>
      <c r="Q232" t="str">
        <f t="shared" si="4"/>
        <v>14</v>
      </c>
      <c r="R232">
        <v>4</v>
      </c>
      <c r="BG232">
        <v>4</v>
      </c>
      <c r="BH232">
        <v>1623</v>
      </c>
    </row>
    <row r="233" spans="1:61" x14ac:dyDescent="0.25">
      <c r="A233">
        <v>232</v>
      </c>
      <c r="B233">
        <v>227.98510199999998</v>
      </c>
      <c r="C233" s="2">
        <v>1</v>
      </c>
      <c r="H233">
        <v>225.033661</v>
      </c>
      <c r="I233" s="3">
        <v>4</v>
      </c>
      <c r="P233">
        <v>2</v>
      </c>
      <c r="Q233" t="str">
        <f t="shared" si="4"/>
        <v>14</v>
      </c>
      <c r="R233">
        <v>3</v>
      </c>
      <c r="AB233" t="s">
        <v>279</v>
      </c>
      <c r="AC233" t="str">
        <f>CONCATENATE($R233,$R234,$R235,$R236)</f>
        <v>3214</v>
      </c>
      <c r="BG233">
        <v>3</v>
      </c>
      <c r="BH233">
        <v>1628</v>
      </c>
    </row>
    <row r="234" spans="1:61" x14ac:dyDescent="0.25">
      <c r="A234">
        <v>233</v>
      </c>
      <c r="B234">
        <v>228.008557</v>
      </c>
      <c r="C234" s="2">
        <v>1</v>
      </c>
      <c r="H234">
        <v>225.03221600000001</v>
      </c>
      <c r="I234" s="3">
        <v>4</v>
      </c>
      <c r="P234">
        <v>2</v>
      </c>
      <c r="Q234" t="str">
        <f t="shared" si="4"/>
        <v>14</v>
      </c>
      <c r="R234">
        <v>2</v>
      </c>
      <c r="BG234">
        <v>2</v>
      </c>
      <c r="BH234">
        <v>1633</v>
      </c>
    </row>
    <row r="235" spans="1:61" x14ac:dyDescent="0.25">
      <c r="A235">
        <v>234</v>
      </c>
      <c r="B235">
        <v>228.00917699999999</v>
      </c>
      <c r="C235" s="2">
        <v>1</v>
      </c>
      <c r="H235">
        <v>224.94314499999999</v>
      </c>
      <c r="I235" s="3">
        <v>4</v>
      </c>
      <c r="P235">
        <v>2</v>
      </c>
      <c r="Q235" t="str">
        <f t="shared" si="4"/>
        <v>14</v>
      </c>
      <c r="R235">
        <v>1</v>
      </c>
      <c r="BG235">
        <v>1</v>
      </c>
      <c r="BH235">
        <v>1645</v>
      </c>
    </row>
    <row r="236" spans="1:61" x14ac:dyDescent="0.25">
      <c r="A236">
        <v>235</v>
      </c>
      <c r="F236">
        <v>229.01804200000001</v>
      </c>
      <c r="G236" s="4">
        <v>3</v>
      </c>
      <c r="H236">
        <v>224.902784</v>
      </c>
      <c r="I236" s="3">
        <v>4</v>
      </c>
      <c r="P236">
        <v>2</v>
      </c>
      <c r="Q236" t="str">
        <f t="shared" si="4"/>
        <v>34</v>
      </c>
      <c r="R236">
        <v>4</v>
      </c>
      <c r="BG236">
        <v>4</v>
      </c>
      <c r="BH236">
        <v>1650</v>
      </c>
    </row>
    <row r="237" spans="1:61" x14ac:dyDescent="0.25">
      <c r="A237">
        <v>236</v>
      </c>
      <c r="F237">
        <v>228.987166</v>
      </c>
      <c r="G237" s="4">
        <v>3</v>
      </c>
      <c r="H237">
        <v>224.88876300000001</v>
      </c>
      <c r="I237" s="3">
        <v>4</v>
      </c>
      <c r="P237">
        <v>2</v>
      </c>
      <c r="Q237" t="str">
        <f t="shared" si="4"/>
        <v>34</v>
      </c>
      <c r="R237">
        <v>3</v>
      </c>
      <c r="AB237" t="s">
        <v>279</v>
      </c>
      <c r="AC237" t="str">
        <f>CONCATENATE($R237,$R238,$R239,$R240)</f>
        <v>3214</v>
      </c>
      <c r="BG237">
        <v>3</v>
      </c>
      <c r="BH237">
        <v>1656</v>
      </c>
    </row>
    <row r="238" spans="1:61" x14ac:dyDescent="0.25">
      <c r="A238">
        <v>237</v>
      </c>
      <c r="F238">
        <v>229.01752500000001</v>
      </c>
      <c r="G238" s="4">
        <v>3</v>
      </c>
      <c r="H238">
        <v>224.91335000000001</v>
      </c>
      <c r="I238" s="3">
        <v>4</v>
      </c>
      <c r="P238">
        <v>2</v>
      </c>
      <c r="Q238" t="str">
        <f t="shared" si="4"/>
        <v>34</v>
      </c>
      <c r="R238">
        <v>2</v>
      </c>
      <c r="BG238">
        <v>2</v>
      </c>
      <c r="BH238">
        <v>1662</v>
      </c>
    </row>
    <row r="239" spans="1:61" x14ac:dyDescent="0.25">
      <c r="A239">
        <v>238</v>
      </c>
      <c r="F239">
        <v>229.015672</v>
      </c>
      <c r="G239" s="4">
        <v>3</v>
      </c>
      <c r="H239">
        <v>224.89953600000001</v>
      </c>
      <c r="I239" s="3">
        <v>4</v>
      </c>
      <c r="P239">
        <v>2</v>
      </c>
      <c r="Q239" t="str">
        <f t="shared" si="4"/>
        <v>34</v>
      </c>
      <c r="R239">
        <v>1</v>
      </c>
      <c r="BG239">
        <v>1</v>
      </c>
      <c r="BH239">
        <v>1671</v>
      </c>
    </row>
    <row r="240" spans="1:61" x14ac:dyDescent="0.25">
      <c r="A240">
        <v>239</v>
      </c>
      <c r="F240">
        <v>229.01634100000001</v>
      </c>
      <c r="G240" s="4">
        <v>3</v>
      </c>
      <c r="H240">
        <v>224.83268000000001</v>
      </c>
      <c r="I240" s="3">
        <v>4</v>
      </c>
      <c r="P240">
        <v>2</v>
      </c>
      <c r="Q240" t="str">
        <f t="shared" si="4"/>
        <v>34</v>
      </c>
      <c r="R240">
        <v>4</v>
      </c>
      <c r="BG240">
        <v>4</v>
      </c>
      <c r="BH240">
        <v>1679</v>
      </c>
    </row>
    <row r="241" spans="1:60" x14ac:dyDescent="0.25">
      <c r="A241">
        <v>240</v>
      </c>
      <c r="D241">
        <v>242.285876</v>
      </c>
      <c r="E241" s="5">
        <v>2</v>
      </c>
      <c r="F241">
        <v>228.99958900000001</v>
      </c>
      <c r="G241" s="4">
        <v>3</v>
      </c>
      <c r="H241">
        <v>224.904383</v>
      </c>
      <c r="I241" s="3">
        <v>4</v>
      </c>
      <c r="P241">
        <v>3</v>
      </c>
      <c r="Q241" t="str">
        <f t="shared" si="4"/>
        <v>234</v>
      </c>
      <c r="R241">
        <v>3</v>
      </c>
      <c r="AB241" t="s">
        <v>279</v>
      </c>
      <c r="AC241" t="str">
        <f>CONCATENATE($R241,$R242,$R243,$R244)</f>
        <v>3214</v>
      </c>
      <c r="BG241">
        <v>3</v>
      </c>
      <c r="BH241">
        <v>1684</v>
      </c>
    </row>
    <row r="242" spans="1:60" x14ac:dyDescent="0.25">
      <c r="A242">
        <v>241</v>
      </c>
      <c r="D242">
        <v>242.28799100000001</v>
      </c>
      <c r="E242" s="5">
        <v>2</v>
      </c>
      <c r="F242">
        <v>228.991805</v>
      </c>
      <c r="G242" s="4">
        <v>3</v>
      </c>
      <c r="H242">
        <v>224.904383</v>
      </c>
      <c r="I242" s="3">
        <v>4</v>
      </c>
      <c r="P242">
        <v>3</v>
      </c>
      <c r="Q242" t="str">
        <f t="shared" si="4"/>
        <v>234</v>
      </c>
      <c r="R242">
        <v>2</v>
      </c>
      <c r="BG242">
        <v>2</v>
      </c>
      <c r="BH242">
        <v>1691</v>
      </c>
    </row>
    <row r="243" spans="1:60" x14ac:dyDescent="0.25">
      <c r="A243">
        <v>242</v>
      </c>
      <c r="D243">
        <v>242.30515600000001</v>
      </c>
      <c r="E243" s="5">
        <v>2</v>
      </c>
      <c r="F243">
        <v>228.96587600000001</v>
      </c>
      <c r="G243" s="4">
        <v>3</v>
      </c>
      <c r="H243">
        <v>224.904383</v>
      </c>
      <c r="I243" s="3">
        <v>4</v>
      </c>
      <c r="P243">
        <v>3</v>
      </c>
      <c r="Q243" t="str">
        <f t="shared" si="4"/>
        <v>234</v>
      </c>
      <c r="R243">
        <v>1</v>
      </c>
      <c r="BG243">
        <v>1</v>
      </c>
      <c r="BH243">
        <v>1701</v>
      </c>
    </row>
    <row r="244" spans="1:60" x14ac:dyDescent="0.25">
      <c r="A244">
        <v>243</v>
      </c>
      <c r="D244">
        <v>242.31396899999999</v>
      </c>
      <c r="E244" s="5">
        <v>2</v>
      </c>
      <c r="F244">
        <v>228.98381499999999</v>
      </c>
      <c r="G244" s="4">
        <v>3</v>
      </c>
      <c r="H244">
        <v>224.904383</v>
      </c>
      <c r="I244" s="3">
        <v>4</v>
      </c>
      <c r="P244">
        <v>3</v>
      </c>
      <c r="Q244" t="str">
        <f t="shared" si="4"/>
        <v>234</v>
      </c>
      <c r="R244">
        <v>4</v>
      </c>
      <c r="BG244">
        <v>4</v>
      </c>
      <c r="BH244">
        <v>1709</v>
      </c>
    </row>
    <row r="245" spans="1:60" x14ac:dyDescent="0.25">
      <c r="A245">
        <v>244</v>
      </c>
      <c r="D245">
        <v>242.280877</v>
      </c>
      <c r="E245" s="5">
        <v>2</v>
      </c>
      <c r="F245">
        <v>228.95938200000001</v>
      </c>
      <c r="G245" s="4">
        <v>3</v>
      </c>
      <c r="P245">
        <v>2</v>
      </c>
      <c r="Q245" t="str">
        <f t="shared" si="4"/>
        <v>23</v>
      </c>
      <c r="R245">
        <v>3</v>
      </c>
      <c r="AB245" t="s">
        <v>279</v>
      </c>
      <c r="AC245" t="str">
        <f>CONCATENATE($R245,$R246,$R247,$R248)</f>
        <v>3214</v>
      </c>
      <c r="BG245">
        <v>3</v>
      </c>
      <c r="BH245">
        <v>1712</v>
      </c>
    </row>
    <row r="246" spans="1:60" x14ac:dyDescent="0.25">
      <c r="A246">
        <v>245</v>
      </c>
      <c r="D246">
        <v>242.26123699999999</v>
      </c>
      <c r="E246" s="5">
        <v>2</v>
      </c>
      <c r="F246">
        <v>229.01804200000001</v>
      </c>
      <c r="G246" s="4">
        <v>3</v>
      </c>
      <c r="P246">
        <v>2</v>
      </c>
      <c r="Q246" t="str">
        <f t="shared" si="4"/>
        <v>23</v>
      </c>
      <c r="R246">
        <v>2</v>
      </c>
      <c r="BG246">
        <v>2</v>
      </c>
      <c r="BH246">
        <v>1719</v>
      </c>
    </row>
    <row r="247" spans="1:60" x14ac:dyDescent="0.25">
      <c r="A247">
        <v>246</v>
      </c>
      <c r="D247">
        <v>242.254639</v>
      </c>
      <c r="E247" s="5">
        <v>2</v>
      </c>
      <c r="F247">
        <v>229.01804200000001</v>
      </c>
      <c r="G247" s="4">
        <v>3</v>
      </c>
      <c r="P247">
        <v>2</v>
      </c>
      <c r="Q247" t="str">
        <f t="shared" si="4"/>
        <v>23</v>
      </c>
      <c r="R247">
        <v>1</v>
      </c>
      <c r="BG247">
        <v>1</v>
      </c>
      <c r="BH247">
        <v>1730</v>
      </c>
    </row>
    <row r="248" spans="1:60" x14ac:dyDescent="0.25">
      <c r="A248">
        <v>247</v>
      </c>
      <c r="D248">
        <v>242.27479199999999</v>
      </c>
      <c r="E248" s="5">
        <v>2</v>
      </c>
      <c r="F248">
        <v>229.01804200000001</v>
      </c>
      <c r="G248" s="4">
        <v>3</v>
      </c>
      <c r="P248">
        <v>2</v>
      </c>
      <c r="Q248" t="str">
        <f t="shared" si="4"/>
        <v>23</v>
      </c>
      <c r="R248">
        <v>4</v>
      </c>
      <c r="BG248">
        <v>4</v>
      </c>
      <c r="BH248">
        <v>1736</v>
      </c>
    </row>
    <row r="249" spans="1:60" x14ac:dyDescent="0.25">
      <c r="A249">
        <v>248</v>
      </c>
      <c r="D249">
        <v>242.281136</v>
      </c>
      <c r="E249" s="5">
        <v>2</v>
      </c>
      <c r="F249">
        <v>229.01804200000001</v>
      </c>
      <c r="G249" s="4">
        <v>3</v>
      </c>
      <c r="P249">
        <v>2</v>
      </c>
      <c r="Q249" t="str">
        <f t="shared" si="4"/>
        <v>23</v>
      </c>
      <c r="R249">
        <v>3</v>
      </c>
      <c r="AB249" t="s">
        <v>279</v>
      </c>
      <c r="AC249" t="str">
        <f>CONCATENATE($R249,$R250,$R251,$R252)</f>
        <v>3214</v>
      </c>
      <c r="BG249">
        <v>3</v>
      </c>
      <c r="BH249">
        <v>1742</v>
      </c>
    </row>
    <row r="250" spans="1:60" x14ac:dyDescent="0.25">
      <c r="A250">
        <v>249</v>
      </c>
      <c r="D250">
        <v>242.25886800000001</v>
      </c>
      <c r="E250" s="5">
        <v>2</v>
      </c>
      <c r="P250">
        <v>1</v>
      </c>
      <c r="Q250" t="str">
        <f t="shared" si="4"/>
        <v>2</v>
      </c>
      <c r="R250">
        <v>2</v>
      </c>
      <c r="BG250">
        <v>2</v>
      </c>
      <c r="BH250">
        <v>1747</v>
      </c>
    </row>
    <row r="251" spans="1:60" x14ac:dyDescent="0.25">
      <c r="A251">
        <v>250</v>
      </c>
      <c r="D251">
        <v>242.26324700000001</v>
      </c>
      <c r="E251" s="5">
        <v>2</v>
      </c>
      <c r="P251">
        <v>1</v>
      </c>
      <c r="Q251" t="str">
        <f t="shared" si="4"/>
        <v>2</v>
      </c>
      <c r="R251">
        <v>1</v>
      </c>
      <c r="BG251">
        <v>1</v>
      </c>
      <c r="BH251">
        <v>1758</v>
      </c>
    </row>
    <row r="252" spans="1:60" x14ac:dyDescent="0.25">
      <c r="A252">
        <v>251</v>
      </c>
      <c r="D252">
        <v>242.283559</v>
      </c>
      <c r="E252" s="5">
        <v>2</v>
      </c>
      <c r="P252">
        <v>1</v>
      </c>
      <c r="Q252" t="str">
        <f t="shared" si="4"/>
        <v>2</v>
      </c>
      <c r="R252">
        <v>4</v>
      </c>
      <c r="BG252">
        <v>4</v>
      </c>
      <c r="BH252">
        <v>1764</v>
      </c>
    </row>
    <row r="253" spans="1:60" x14ac:dyDescent="0.25">
      <c r="A253">
        <v>252</v>
      </c>
      <c r="B253">
        <v>250.50933000000001</v>
      </c>
      <c r="C253" s="2">
        <v>1</v>
      </c>
      <c r="D253">
        <v>242.287474</v>
      </c>
      <c r="E253" s="5">
        <v>2</v>
      </c>
      <c r="P253">
        <v>2</v>
      </c>
      <c r="Q253" t="str">
        <f t="shared" si="4"/>
        <v>12</v>
      </c>
      <c r="R253">
        <v>3</v>
      </c>
      <c r="AB253" t="s">
        <v>279</v>
      </c>
      <c r="AC253" t="str">
        <f>CONCATENATE($R253,$R254,$R255,$R256)</f>
        <v>3214</v>
      </c>
      <c r="BG253">
        <v>3</v>
      </c>
      <c r="BH253">
        <v>1771</v>
      </c>
    </row>
    <row r="254" spans="1:60" x14ac:dyDescent="0.25">
      <c r="A254">
        <v>253</v>
      </c>
      <c r="B254">
        <v>250.497885</v>
      </c>
      <c r="C254" s="2">
        <v>1</v>
      </c>
      <c r="D254">
        <v>242.29742300000001</v>
      </c>
      <c r="E254" s="5">
        <v>2</v>
      </c>
      <c r="P254">
        <v>2</v>
      </c>
      <c r="Q254" t="str">
        <f t="shared" si="4"/>
        <v>12</v>
      </c>
      <c r="R254">
        <v>2</v>
      </c>
      <c r="BG254">
        <v>2</v>
      </c>
      <c r="BH254">
        <v>1775</v>
      </c>
    </row>
    <row r="255" spans="1:60" x14ac:dyDescent="0.25">
      <c r="A255">
        <v>254</v>
      </c>
      <c r="B255">
        <v>250.50536199999999</v>
      </c>
      <c r="C255" s="2">
        <v>1</v>
      </c>
      <c r="D255">
        <v>242.285876</v>
      </c>
      <c r="E255" s="5">
        <v>2</v>
      </c>
      <c r="P255">
        <v>2</v>
      </c>
      <c r="Q255" t="str">
        <f t="shared" si="4"/>
        <v>12</v>
      </c>
      <c r="R255">
        <v>1</v>
      </c>
      <c r="BG255">
        <v>1</v>
      </c>
      <c r="BH255">
        <v>1788</v>
      </c>
    </row>
    <row r="256" spans="1:60" x14ac:dyDescent="0.25">
      <c r="A256">
        <v>255</v>
      </c>
      <c r="B256">
        <v>250.53649799999999</v>
      </c>
      <c r="C256" s="2">
        <v>1</v>
      </c>
      <c r="P256">
        <v>1</v>
      </c>
      <c r="Q256" t="str">
        <f t="shared" si="4"/>
        <v>1</v>
      </c>
      <c r="R256">
        <v>4</v>
      </c>
      <c r="BG256">
        <v>4</v>
      </c>
      <c r="BH256">
        <v>1792</v>
      </c>
    </row>
    <row r="257" spans="1:60" x14ac:dyDescent="0.25">
      <c r="A257">
        <v>256</v>
      </c>
      <c r="B257">
        <v>250.531443</v>
      </c>
      <c r="C257" s="2">
        <v>1</v>
      </c>
      <c r="P257">
        <v>1</v>
      </c>
      <c r="Q257" t="str">
        <f t="shared" si="4"/>
        <v>1</v>
      </c>
      <c r="R257">
        <v>3</v>
      </c>
      <c r="BG257">
        <v>3</v>
      </c>
      <c r="BH257">
        <v>1804</v>
      </c>
    </row>
    <row r="258" spans="1:60" x14ac:dyDescent="0.25">
      <c r="A258">
        <v>257</v>
      </c>
      <c r="B258">
        <v>250.52257800000001</v>
      </c>
      <c r="C258" s="2">
        <v>1</v>
      </c>
      <c r="P258">
        <v>1</v>
      </c>
      <c r="Q258" t="str">
        <f t="shared" ref="Q258:Q321" si="5">CONCATENATE(C258,E258,G258,I258)</f>
        <v>1</v>
      </c>
      <c r="R258">
        <v>2</v>
      </c>
      <c r="BG258">
        <v>2</v>
      </c>
      <c r="BH258">
        <v>1806</v>
      </c>
    </row>
    <row r="259" spans="1:60" x14ac:dyDescent="0.25">
      <c r="A259">
        <v>258</v>
      </c>
      <c r="B259">
        <v>250.49623800000001</v>
      </c>
      <c r="C259" s="2">
        <v>1</v>
      </c>
      <c r="H259">
        <v>245.77273400000001</v>
      </c>
      <c r="I259" s="3">
        <v>4</v>
      </c>
      <c r="P259">
        <v>2</v>
      </c>
      <c r="Q259" t="str">
        <f t="shared" si="5"/>
        <v>14</v>
      </c>
      <c r="R259">
        <v>1</v>
      </c>
      <c r="BG259">
        <v>1</v>
      </c>
      <c r="BH259">
        <v>1820</v>
      </c>
    </row>
    <row r="260" spans="1:60" x14ac:dyDescent="0.25">
      <c r="A260">
        <v>259</v>
      </c>
      <c r="B260">
        <v>250.474639</v>
      </c>
      <c r="C260" s="2">
        <v>1</v>
      </c>
      <c r="H260">
        <v>245.753455</v>
      </c>
      <c r="I260" s="3">
        <v>4</v>
      </c>
      <c r="P260">
        <v>2</v>
      </c>
      <c r="Q260" t="str">
        <f t="shared" si="5"/>
        <v>14</v>
      </c>
      <c r="R260" t="s">
        <v>22</v>
      </c>
      <c r="BG260" t="s">
        <v>22</v>
      </c>
      <c r="BH260">
        <v>1825</v>
      </c>
    </row>
    <row r="261" spans="1:60" x14ac:dyDescent="0.25">
      <c r="A261">
        <v>260</v>
      </c>
      <c r="B261">
        <v>250.49381499999998</v>
      </c>
      <c r="C261" s="2">
        <v>1</v>
      </c>
      <c r="H261">
        <v>245.73195899999999</v>
      </c>
      <c r="I261" s="3">
        <v>4</v>
      </c>
      <c r="P261">
        <v>2</v>
      </c>
      <c r="Q261" t="str">
        <f t="shared" si="5"/>
        <v>14</v>
      </c>
    </row>
    <row r="262" spans="1:60" x14ac:dyDescent="0.25">
      <c r="A262">
        <v>261</v>
      </c>
      <c r="B262">
        <v>250.50891799999999</v>
      </c>
      <c r="C262" s="2">
        <v>1</v>
      </c>
      <c r="H262">
        <v>245.77067099999999</v>
      </c>
      <c r="I262" s="3">
        <v>4</v>
      </c>
      <c r="P262">
        <v>2</v>
      </c>
      <c r="Q262" t="str">
        <f t="shared" si="5"/>
        <v>14</v>
      </c>
    </row>
    <row r="263" spans="1:60" x14ac:dyDescent="0.25">
      <c r="A263">
        <v>262</v>
      </c>
      <c r="B263">
        <v>250.522784</v>
      </c>
      <c r="C263" s="2">
        <v>1</v>
      </c>
      <c r="H263">
        <v>245.758197</v>
      </c>
      <c r="I263" s="3">
        <v>4</v>
      </c>
      <c r="P263">
        <v>2</v>
      </c>
      <c r="Q263" t="str">
        <f t="shared" si="5"/>
        <v>14</v>
      </c>
    </row>
    <row r="264" spans="1:60" x14ac:dyDescent="0.25">
      <c r="A264">
        <v>263</v>
      </c>
      <c r="B264">
        <v>250.43752899999998</v>
      </c>
      <c r="C264" s="2">
        <v>1</v>
      </c>
      <c r="H264">
        <v>245.762629</v>
      </c>
      <c r="I264" s="3">
        <v>4</v>
      </c>
      <c r="P264">
        <v>2</v>
      </c>
      <c r="Q264" t="str">
        <f t="shared" si="5"/>
        <v>14</v>
      </c>
    </row>
    <row r="265" spans="1:60" x14ac:dyDescent="0.25">
      <c r="A265">
        <v>264</v>
      </c>
      <c r="B265">
        <v>250.50933000000001</v>
      </c>
      <c r="C265" s="2">
        <v>1</v>
      </c>
      <c r="H265">
        <v>245.75098299999999</v>
      </c>
      <c r="I265" s="3">
        <v>4</v>
      </c>
      <c r="P265">
        <v>2</v>
      </c>
      <c r="Q265" t="str">
        <f t="shared" si="5"/>
        <v>14</v>
      </c>
    </row>
    <row r="266" spans="1:60" x14ac:dyDescent="0.25">
      <c r="A266">
        <v>265</v>
      </c>
      <c r="B266">
        <v>250.50933000000001</v>
      </c>
      <c r="C266" s="2">
        <v>1</v>
      </c>
      <c r="F266">
        <v>250.718299</v>
      </c>
      <c r="G266" s="4">
        <v>3</v>
      </c>
      <c r="H266">
        <v>245.70902100000001</v>
      </c>
      <c r="I266" s="3">
        <v>4</v>
      </c>
      <c r="P266">
        <v>3</v>
      </c>
      <c r="Q266" t="str">
        <f t="shared" si="5"/>
        <v>134</v>
      </c>
    </row>
    <row r="267" spans="1:60" x14ac:dyDescent="0.25">
      <c r="A267">
        <v>266</v>
      </c>
      <c r="F267">
        <v>250.73319499999999</v>
      </c>
      <c r="G267" s="4">
        <v>3</v>
      </c>
      <c r="H267">
        <v>245.700827</v>
      </c>
      <c r="I267" s="3">
        <v>4</v>
      </c>
      <c r="P267">
        <v>2</v>
      </c>
      <c r="Q267" t="str">
        <f t="shared" si="5"/>
        <v>34</v>
      </c>
    </row>
    <row r="268" spans="1:60" x14ac:dyDescent="0.25">
      <c r="A268">
        <v>267</v>
      </c>
      <c r="F268">
        <v>250.74432999999999</v>
      </c>
      <c r="G268" s="4">
        <v>3</v>
      </c>
      <c r="H268">
        <v>245.686599</v>
      </c>
      <c r="I268" s="3">
        <v>4</v>
      </c>
      <c r="P268">
        <v>2</v>
      </c>
      <c r="Q268" t="str">
        <f t="shared" si="5"/>
        <v>34</v>
      </c>
    </row>
    <row r="269" spans="1:60" x14ac:dyDescent="0.25">
      <c r="A269">
        <v>268</v>
      </c>
      <c r="D269">
        <v>262.78881699999999</v>
      </c>
      <c r="E269" s="5">
        <v>2</v>
      </c>
      <c r="F269">
        <v>250.69840099999999</v>
      </c>
      <c r="G269" s="4">
        <v>3</v>
      </c>
      <c r="H269">
        <v>245.739745</v>
      </c>
      <c r="I269" s="3">
        <v>4</v>
      </c>
      <c r="P269">
        <v>3</v>
      </c>
      <c r="Q269" t="str">
        <f t="shared" si="5"/>
        <v>234</v>
      </c>
    </row>
    <row r="270" spans="1:60" x14ac:dyDescent="0.25">
      <c r="A270">
        <v>269</v>
      </c>
      <c r="D270">
        <v>262.85933199999999</v>
      </c>
      <c r="E270" s="5">
        <v>2</v>
      </c>
      <c r="F270">
        <v>250.677165</v>
      </c>
      <c r="G270" s="4">
        <v>3</v>
      </c>
      <c r="H270">
        <v>245.77567199999999</v>
      </c>
      <c r="I270" s="3">
        <v>4</v>
      </c>
      <c r="P270">
        <v>3</v>
      </c>
      <c r="Q270" t="str">
        <f t="shared" si="5"/>
        <v>234</v>
      </c>
    </row>
    <row r="271" spans="1:60" x14ac:dyDescent="0.25">
      <c r="A271">
        <v>270</v>
      </c>
      <c r="D271">
        <v>262.80185599999999</v>
      </c>
      <c r="E271" s="5">
        <v>2</v>
      </c>
      <c r="F271">
        <v>250.65994899999998</v>
      </c>
      <c r="G271" s="4">
        <v>3</v>
      </c>
      <c r="H271">
        <v>245.749537</v>
      </c>
      <c r="I271" s="3">
        <v>4</v>
      </c>
      <c r="P271">
        <v>3</v>
      </c>
      <c r="Q271" t="str">
        <f t="shared" si="5"/>
        <v>234</v>
      </c>
    </row>
    <row r="272" spans="1:60" x14ac:dyDescent="0.25">
      <c r="A272">
        <v>271</v>
      </c>
      <c r="D272">
        <v>262.79567199999997</v>
      </c>
      <c r="E272" s="5">
        <v>2</v>
      </c>
      <c r="F272">
        <v>250.66010599999998</v>
      </c>
      <c r="G272" s="4">
        <v>3</v>
      </c>
      <c r="H272">
        <v>245.68386699999999</v>
      </c>
      <c r="I272" s="3">
        <v>4</v>
      </c>
      <c r="P272">
        <v>3</v>
      </c>
      <c r="Q272" t="str">
        <f t="shared" si="5"/>
        <v>234</v>
      </c>
    </row>
    <row r="273" spans="1:17" x14ac:dyDescent="0.25">
      <c r="A273">
        <v>272</v>
      </c>
      <c r="D273">
        <v>262.78154999999998</v>
      </c>
      <c r="E273" s="5">
        <v>2</v>
      </c>
      <c r="F273">
        <v>250.688762</v>
      </c>
      <c r="G273" s="4">
        <v>3</v>
      </c>
      <c r="H273">
        <v>245.77273400000001</v>
      </c>
      <c r="I273" s="3">
        <v>4</v>
      </c>
      <c r="P273">
        <v>3</v>
      </c>
      <c r="Q273" t="str">
        <f t="shared" si="5"/>
        <v>234</v>
      </c>
    </row>
    <row r="274" spans="1:17" x14ac:dyDescent="0.25">
      <c r="A274">
        <v>273</v>
      </c>
      <c r="D274">
        <v>262.81582500000002</v>
      </c>
      <c r="E274" s="5">
        <v>2</v>
      </c>
      <c r="F274">
        <v>250.71123800000001</v>
      </c>
      <c r="G274" s="4">
        <v>3</v>
      </c>
      <c r="P274">
        <v>2</v>
      </c>
      <c r="Q274" t="str">
        <f t="shared" si="5"/>
        <v>23</v>
      </c>
    </row>
    <row r="275" spans="1:17" x14ac:dyDescent="0.25">
      <c r="A275">
        <v>274</v>
      </c>
      <c r="D275">
        <v>262.81984599999998</v>
      </c>
      <c r="E275" s="5">
        <v>2</v>
      </c>
      <c r="F275">
        <v>250.71309199999999</v>
      </c>
      <c r="G275" s="4">
        <v>3</v>
      </c>
      <c r="P275">
        <v>2</v>
      </c>
      <c r="Q275" t="str">
        <f t="shared" si="5"/>
        <v>23</v>
      </c>
    </row>
    <row r="276" spans="1:17" x14ac:dyDescent="0.25">
      <c r="A276">
        <v>275</v>
      </c>
      <c r="D276">
        <v>262.76330100000001</v>
      </c>
      <c r="E276" s="5">
        <v>2</v>
      </c>
      <c r="F276">
        <v>250.720721</v>
      </c>
      <c r="G276" s="4">
        <v>3</v>
      </c>
      <c r="P276">
        <v>2</v>
      </c>
      <c r="Q276" t="str">
        <f t="shared" si="5"/>
        <v>23</v>
      </c>
    </row>
    <row r="277" spans="1:17" x14ac:dyDescent="0.25">
      <c r="A277">
        <v>276</v>
      </c>
      <c r="D277">
        <v>262.83304099999998</v>
      </c>
      <c r="E277" s="5">
        <v>2</v>
      </c>
      <c r="F277">
        <v>250.76231999999999</v>
      </c>
      <c r="G277" s="4">
        <v>3</v>
      </c>
      <c r="P277">
        <v>2</v>
      </c>
      <c r="Q277" t="str">
        <f t="shared" si="5"/>
        <v>23</v>
      </c>
    </row>
    <row r="278" spans="1:17" x14ac:dyDescent="0.25">
      <c r="A278">
        <v>277</v>
      </c>
      <c r="D278">
        <v>262.83412399999997</v>
      </c>
      <c r="E278" s="5">
        <v>2</v>
      </c>
      <c r="F278">
        <v>250.748042</v>
      </c>
      <c r="G278" s="4">
        <v>3</v>
      </c>
      <c r="P278">
        <v>2</v>
      </c>
      <c r="Q278" t="str">
        <f t="shared" si="5"/>
        <v>23</v>
      </c>
    </row>
    <row r="279" spans="1:17" x14ac:dyDescent="0.25">
      <c r="A279">
        <v>278</v>
      </c>
      <c r="D279">
        <v>262.84902099999999</v>
      </c>
      <c r="E279" s="5">
        <v>2</v>
      </c>
      <c r="F279">
        <v>250.752219</v>
      </c>
      <c r="G279" s="4">
        <v>3</v>
      </c>
      <c r="P279">
        <v>2</v>
      </c>
      <c r="Q279" t="str">
        <f t="shared" si="5"/>
        <v>23</v>
      </c>
    </row>
    <row r="280" spans="1:17" x14ac:dyDescent="0.25">
      <c r="A280">
        <v>279</v>
      </c>
      <c r="D280">
        <v>262.81324999999998</v>
      </c>
      <c r="E280" s="5">
        <v>2</v>
      </c>
      <c r="F280">
        <v>250.774485</v>
      </c>
      <c r="G280" s="4">
        <v>3</v>
      </c>
      <c r="P280">
        <v>2</v>
      </c>
      <c r="Q280" t="str">
        <f t="shared" si="5"/>
        <v>23</v>
      </c>
    </row>
    <row r="281" spans="1:17" x14ac:dyDescent="0.25">
      <c r="A281">
        <v>280</v>
      </c>
      <c r="D281">
        <v>262.82525900000002</v>
      </c>
      <c r="E281" s="5">
        <v>2</v>
      </c>
      <c r="F281">
        <v>250.70123899999999</v>
      </c>
      <c r="G281" s="4">
        <v>3</v>
      </c>
      <c r="P281">
        <v>2</v>
      </c>
      <c r="Q281" t="str">
        <f t="shared" si="5"/>
        <v>23</v>
      </c>
    </row>
    <row r="282" spans="1:17" x14ac:dyDescent="0.25">
      <c r="A282">
        <v>281</v>
      </c>
      <c r="D282">
        <v>262.861132</v>
      </c>
      <c r="E282" s="5">
        <v>2</v>
      </c>
      <c r="F282">
        <v>250.70526000000001</v>
      </c>
      <c r="G282" s="4">
        <v>3</v>
      </c>
      <c r="P282">
        <v>2</v>
      </c>
      <c r="Q282" t="str">
        <f t="shared" si="5"/>
        <v>23</v>
      </c>
    </row>
    <row r="283" spans="1:17" x14ac:dyDescent="0.25">
      <c r="A283">
        <v>282</v>
      </c>
      <c r="B283">
        <v>269.53536100000002</v>
      </c>
      <c r="C283" s="2">
        <v>1</v>
      </c>
      <c r="D283">
        <v>262.85334999999998</v>
      </c>
      <c r="E283" s="5">
        <v>2</v>
      </c>
      <c r="F283">
        <v>250.718299</v>
      </c>
      <c r="G283" s="4">
        <v>3</v>
      </c>
      <c r="P283">
        <v>3</v>
      </c>
      <c r="Q283" t="str">
        <f t="shared" si="5"/>
        <v>123</v>
      </c>
    </row>
    <row r="284" spans="1:17" x14ac:dyDescent="0.25">
      <c r="A284">
        <v>283</v>
      </c>
      <c r="B284">
        <v>269.86649599999998</v>
      </c>
      <c r="C284" s="2">
        <v>1</v>
      </c>
      <c r="D284">
        <v>262.84644600000001</v>
      </c>
      <c r="E284" s="5">
        <v>2</v>
      </c>
      <c r="F284">
        <v>250.718299</v>
      </c>
      <c r="G284" s="4">
        <v>3</v>
      </c>
      <c r="P284">
        <v>3</v>
      </c>
      <c r="Q284" t="str">
        <f t="shared" si="5"/>
        <v>123</v>
      </c>
    </row>
    <row r="285" spans="1:17" x14ac:dyDescent="0.25">
      <c r="A285">
        <v>284</v>
      </c>
      <c r="B285">
        <v>269.95989900000001</v>
      </c>
      <c r="C285" s="2">
        <v>1</v>
      </c>
      <c r="D285">
        <v>262.84448500000002</v>
      </c>
      <c r="E285" s="5">
        <v>2</v>
      </c>
      <c r="P285">
        <v>2</v>
      </c>
      <c r="Q285" t="str">
        <f t="shared" si="5"/>
        <v>12</v>
      </c>
    </row>
    <row r="286" spans="1:17" x14ac:dyDescent="0.25">
      <c r="A286">
        <v>285</v>
      </c>
      <c r="B286">
        <v>269.93227300000001</v>
      </c>
      <c r="C286" s="2">
        <v>1</v>
      </c>
      <c r="D286">
        <v>262.877475</v>
      </c>
      <c r="E286" s="5">
        <v>2</v>
      </c>
      <c r="P286">
        <v>2</v>
      </c>
      <c r="Q286" t="str">
        <f t="shared" si="5"/>
        <v>12</v>
      </c>
    </row>
    <row r="287" spans="1:17" x14ac:dyDescent="0.25">
      <c r="A287">
        <v>286</v>
      </c>
      <c r="B287">
        <v>269.95252499999998</v>
      </c>
      <c r="C287" s="2">
        <v>1</v>
      </c>
      <c r="D287">
        <v>262.78881699999999</v>
      </c>
      <c r="E287" s="5">
        <v>2</v>
      </c>
      <c r="P287">
        <v>2</v>
      </c>
      <c r="Q287" t="str">
        <f t="shared" si="5"/>
        <v>12</v>
      </c>
    </row>
    <row r="288" spans="1:17" x14ac:dyDescent="0.25">
      <c r="A288">
        <v>287</v>
      </c>
      <c r="B288">
        <v>269.92526099999998</v>
      </c>
      <c r="C288" s="2">
        <v>1</v>
      </c>
      <c r="D288">
        <v>262.78881699999999</v>
      </c>
      <c r="E288" s="5">
        <v>2</v>
      </c>
      <c r="P288">
        <v>2</v>
      </c>
      <c r="Q288" t="str">
        <f t="shared" si="5"/>
        <v>12</v>
      </c>
    </row>
    <row r="289" spans="1:17" x14ac:dyDescent="0.25">
      <c r="A289">
        <v>288</v>
      </c>
      <c r="B289">
        <v>269.93263100000001</v>
      </c>
      <c r="C289" s="2">
        <v>1</v>
      </c>
      <c r="P289">
        <v>1</v>
      </c>
      <c r="Q289" t="str">
        <f t="shared" si="5"/>
        <v>1</v>
      </c>
    </row>
    <row r="290" spans="1:17" x14ac:dyDescent="0.25">
      <c r="A290">
        <v>289</v>
      </c>
      <c r="B290">
        <v>269.86649599999998</v>
      </c>
      <c r="C290" s="2">
        <v>1</v>
      </c>
      <c r="H290">
        <v>263.33412399999997</v>
      </c>
      <c r="I290" s="3">
        <v>4</v>
      </c>
      <c r="P290">
        <v>2</v>
      </c>
      <c r="Q290" t="str">
        <f t="shared" si="5"/>
        <v>14</v>
      </c>
    </row>
    <row r="291" spans="1:17" x14ac:dyDescent="0.25">
      <c r="A291">
        <v>290</v>
      </c>
      <c r="B291">
        <v>269.87675400000001</v>
      </c>
      <c r="C291" s="2">
        <v>1</v>
      </c>
      <c r="H291">
        <v>263.33412399999997</v>
      </c>
      <c r="I291" s="3">
        <v>4</v>
      </c>
      <c r="J291">
        <v>235.831185</v>
      </c>
      <c r="K291" t="s">
        <v>22</v>
      </c>
      <c r="Q291" t="str">
        <f t="shared" si="5"/>
        <v>14</v>
      </c>
    </row>
    <row r="292" spans="1:17" x14ac:dyDescent="0.25">
      <c r="A292">
        <v>291</v>
      </c>
      <c r="Q292" t="str">
        <f t="shared" si="5"/>
        <v/>
      </c>
    </row>
    <row r="293" spans="1:17" x14ac:dyDescent="0.25">
      <c r="A293">
        <v>292</v>
      </c>
      <c r="J293">
        <v>236.003094</v>
      </c>
      <c r="K293" t="s">
        <v>22</v>
      </c>
      <c r="Q293" t="str">
        <f t="shared" si="5"/>
        <v/>
      </c>
    </row>
    <row r="294" spans="1:17" x14ac:dyDescent="0.25">
      <c r="A294">
        <v>293</v>
      </c>
      <c r="F294">
        <v>244.26551699999999</v>
      </c>
      <c r="G294" s="4">
        <v>3</v>
      </c>
      <c r="P294">
        <v>1</v>
      </c>
      <c r="Q294" t="str">
        <f t="shared" si="5"/>
        <v>3</v>
      </c>
    </row>
    <row r="295" spans="1:17" x14ac:dyDescent="0.25">
      <c r="A295">
        <v>294</v>
      </c>
      <c r="F295">
        <v>244.23365999999999</v>
      </c>
      <c r="G295" s="4">
        <v>3</v>
      </c>
      <c r="P295">
        <v>1</v>
      </c>
      <c r="Q295" t="str">
        <f t="shared" si="5"/>
        <v>3</v>
      </c>
    </row>
    <row r="296" spans="1:17" x14ac:dyDescent="0.25">
      <c r="A296">
        <v>295</v>
      </c>
      <c r="F296">
        <v>244.190516</v>
      </c>
      <c r="G296" s="4">
        <v>3</v>
      </c>
      <c r="P296">
        <v>1</v>
      </c>
      <c r="Q296" t="str">
        <f t="shared" si="5"/>
        <v>3</v>
      </c>
    </row>
    <row r="297" spans="1:17" x14ac:dyDescent="0.25">
      <c r="A297">
        <v>296</v>
      </c>
      <c r="D297">
        <v>232.023505</v>
      </c>
      <c r="E297" s="5">
        <v>2</v>
      </c>
      <c r="F297">
        <v>244.243403</v>
      </c>
      <c r="G297" s="4">
        <v>3</v>
      </c>
      <c r="P297">
        <v>2</v>
      </c>
      <c r="Q297" t="str">
        <f t="shared" si="5"/>
        <v>23</v>
      </c>
    </row>
    <row r="298" spans="1:17" x14ac:dyDescent="0.25">
      <c r="A298">
        <v>297</v>
      </c>
      <c r="D298">
        <v>232.05469199999999</v>
      </c>
      <c r="E298" s="5">
        <v>2</v>
      </c>
      <c r="F298">
        <v>244.269023</v>
      </c>
      <c r="G298" s="4">
        <v>3</v>
      </c>
      <c r="P298">
        <v>2</v>
      </c>
      <c r="Q298" t="str">
        <f t="shared" si="5"/>
        <v>23</v>
      </c>
    </row>
    <row r="299" spans="1:17" x14ac:dyDescent="0.25">
      <c r="A299">
        <v>298</v>
      </c>
      <c r="D299">
        <v>232.01773299999999</v>
      </c>
      <c r="E299" s="5">
        <v>2</v>
      </c>
      <c r="F299">
        <v>244.258197</v>
      </c>
      <c r="G299" s="4">
        <v>3</v>
      </c>
      <c r="P299">
        <v>2</v>
      </c>
      <c r="Q299" t="str">
        <f t="shared" si="5"/>
        <v>23</v>
      </c>
    </row>
    <row r="300" spans="1:17" x14ac:dyDescent="0.25">
      <c r="A300">
        <v>299</v>
      </c>
      <c r="D300">
        <v>232.00324699999999</v>
      </c>
      <c r="E300" s="5">
        <v>2</v>
      </c>
      <c r="F300">
        <v>244.302268</v>
      </c>
      <c r="G300" s="4">
        <v>3</v>
      </c>
      <c r="P300">
        <v>2</v>
      </c>
      <c r="Q300" t="str">
        <f t="shared" si="5"/>
        <v>23</v>
      </c>
    </row>
    <row r="301" spans="1:17" x14ac:dyDescent="0.25">
      <c r="A301">
        <v>300</v>
      </c>
      <c r="D301">
        <v>232.023505</v>
      </c>
      <c r="E301" s="5">
        <v>2</v>
      </c>
      <c r="F301">
        <v>244.29531</v>
      </c>
      <c r="G301" s="4">
        <v>3</v>
      </c>
      <c r="P301">
        <v>2</v>
      </c>
      <c r="Q301" t="str">
        <f t="shared" si="5"/>
        <v>23</v>
      </c>
    </row>
    <row r="302" spans="1:17" x14ac:dyDescent="0.25">
      <c r="A302">
        <v>301</v>
      </c>
      <c r="D302">
        <v>231.988608</v>
      </c>
      <c r="E302" s="5">
        <v>2</v>
      </c>
      <c r="F302">
        <v>244.32169999999999</v>
      </c>
      <c r="G302" s="4">
        <v>3</v>
      </c>
      <c r="P302">
        <v>2</v>
      </c>
      <c r="Q302" t="str">
        <f t="shared" si="5"/>
        <v>23</v>
      </c>
    </row>
    <row r="303" spans="1:17" x14ac:dyDescent="0.25">
      <c r="A303">
        <v>302</v>
      </c>
      <c r="D303">
        <v>232.02010200000001</v>
      </c>
      <c r="E303" s="5">
        <v>2</v>
      </c>
      <c r="F303">
        <v>244.30103199999999</v>
      </c>
      <c r="G303" s="4">
        <v>3</v>
      </c>
      <c r="P303">
        <v>2</v>
      </c>
      <c r="Q303" t="str">
        <f t="shared" si="5"/>
        <v>23</v>
      </c>
    </row>
    <row r="304" spans="1:17" x14ac:dyDescent="0.25">
      <c r="A304">
        <v>303</v>
      </c>
      <c r="D304">
        <v>231.98438099999998</v>
      </c>
      <c r="E304" s="5">
        <v>2</v>
      </c>
      <c r="F304">
        <v>244.32995099999999</v>
      </c>
      <c r="G304" s="4">
        <v>3</v>
      </c>
      <c r="P304">
        <v>2</v>
      </c>
      <c r="Q304" t="str">
        <f t="shared" si="5"/>
        <v>23</v>
      </c>
    </row>
    <row r="305" spans="1:17" x14ac:dyDescent="0.25">
      <c r="A305">
        <v>304</v>
      </c>
      <c r="D305">
        <v>231.98170199999998</v>
      </c>
      <c r="E305" s="5">
        <v>2</v>
      </c>
      <c r="F305">
        <v>244.35092800000001</v>
      </c>
      <c r="G305" s="4">
        <v>3</v>
      </c>
      <c r="P305">
        <v>2</v>
      </c>
      <c r="Q305" t="str">
        <f t="shared" si="5"/>
        <v>23</v>
      </c>
    </row>
    <row r="306" spans="1:17" x14ac:dyDescent="0.25">
      <c r="A306">
        <v>305</v>
      </c>
      <c r="D306">
        <v>231.97216499999999</v>
      </c>
      <c r="E306" s="5">
        <v>2</v>
      </c>
      <c r="F306">
        <v>244.29227</v>
      </c>
      <c r="G306" s="4">
        <v>3</v>
      </c>
      <c r="P306">
        <v>2</v>
      </c>
      <c r="Q306" t="str">
        <f t="shared" si="5"/>
        <v>23</v>
      </c>
    </row>
    <row r="307" spans="1:17" x14ac:dyDescent="0.25">
      <c r="A307">
        <v>306</v>
      </c>
      <c r="D307">
        <v>231.99814499999999</v>
      </c>
      <c r="E307" s="5">
        <v>2</v>
      </c>
      <c r="F307">
        <v>244.26845399999999</v>
      </c>
      <c r="G307" s="4">
        <v>3</v>
      </c>
      <c r="P307">
        <v>2</v>
      </c>
      <c r="Q307" t="str">
        <f t="shared" si="5"/>
        <v>23</v>
      </c>
    </row>
    <row r="308" spans="1:17" x14ac:dyDescent="0.25">
      <c r="A308">
        <v>307</v>
      </c>
      <c r="D308">
        <v>232.03922700000001</v>
      </c>
      <c r="E308" s="5">
        <v>2</v>
      </c>
      <c r="F308">
        <v>244.23417499999999</v>
      </c>
      <c r="G308" s="4">
        <v>3</v>
      </c>
      <c r="P308">
        <v>2</v>
      </c>
      <c r="Q308" t="str">
        <f t="shared" si="5"/>
        <v>23</v>
      </c>
    </row>
    <row r="309" spans="1:17" x14ac:dyDescent="0.25">
      <c r="A309">
        <v>308</v>
      </c>
      <c r="D309">
        <v>232.01927799999999</v>
      </c>
      <c r="E309" s="5">
        <v>2</v>
      </c>
      <c r="F309">
        <v>244.159537</v>
      </c>
      <c r="G309" s="4">
        <v>3</v>
      </c>
      <c r="P309">
        <v>2</v>
      </c>
      <c r="Q309" t="str">
        <f t="shared" si="5"/>
        <v>23</v>
      </c>
    </row>
    <row r="310" spans="1:17" x14ac:dyDescent="0.25">
      <c r="A310">
        <v>309</v>
      </c>
      <c r="D310">
        <v>232.011754</v>
      </c>
      <c r="E310" s="5">
        <v>2</v>
      </c>
      <c r="F310">
        <v>244.26551699999999</v>
      </c>
      <c r="G310" s="4">
        <v>3</v>
      </c>
      <c r="P310">
        <v>2</v>
      </c>
      <c r="Q310" t="str">
        <f t="shared" si="5"/>
        <v>23</v>
      </c>
    </row>
    <row r="311" spans="1:17" x14ac:dyDescent="0.25">
      <c r="A311">
        <v>310</v>
      </c>
      <c r="D311">
        <v>232.00345300000001</v>
      </c>
      <c r="E311" s="5">
        <v>2</v>
      </c>
      <c r="F311">
        <v>244.26551699999999</v>
      </c>
      <c r="G311" s="4">
        <v>3</v>
      </c>
      <c r="P311">
        <v>2</v>
      </c>
      <c r="Q311" t="str">
        <f t="shared" si="5"/>
        <v>23</v>
      </c>
    </row>
    <row r="312" spans="1:17" x14ac:dyDescent="0.25">
      <c r="A312">
        <v>311</v>
      </c>
      <c r="D312">
        <v>232.00628900000001</v>
      </c>
      <c r="E312" s="5">
        <v>2</v>
      </c>
      <c r="F312">
        <v>244.26551699999999</v>
      </c>
      <c r="G312" s="4">
        <v>3</v>
      </c>
      <c r="P312">
        <v>2</v>
      </c>
      <c r="Q312" t="str">
        <f t="shared" si="5"/>
        <v>23</v>
      </c>
    </row>
    <row r="313" spans="1:17" x14ac:dyDescent="0.25">
      <c r="A313">
        <v>312</v>
      </c>
      <c r="D313">
        <v>231.99598</v>
      </c>
      <c r="E313" s="5">
        <v>2</v>
      </c>
      <c r="F313">
        <v>244.26551699999999</v>
      </c>
      <c r="G313" s="4">
        <v>3</v>
      </c>
      <c r="P313">
        <v>2</v>
      </c>
      <c r="Q313" t="str">
        <f t="shared" si="5"/>
        <v>23</v>
      </c>
    </row>
    <row r="314" spans="1:17" x14ac:dyDescent="0.25">
      <c r="A314">
        <v>313</v>
      </c>
      <c r="D314">
        <v>232.06541099999998</v>
      </c>
      <c r="E314" s="5">
        <v>2</v>
      </c>
      <c r="F314">
        <v>244.26551699999999</v>
      </c>
      <c r="G314" s="4">
        <v>3</v>
      </c>
      <c r="P314">
        <v>2</v>
      </c>
      <c r="Q314" t="str">
        <f t="shared" si="5"/>
        <v>23</v>
      </c>
    </row>
    <row r="315" spans="1:17" x14ac:dyDescent="0.25">
      <c r="A315">
        <v>314</v>
      </c>
      <c r="D315">
        <v>232.08355800000001</v>
      </c>
      <c r="E315" s="5">
        <v>2</v>
      </c>
      <c r="F315">
        <v>244.26551699999999</v>
      </c>
      <c r="G315" s="4">
        <v>3</v>
      </c>
      <c r="P315">
        <v>2</v>
      </c>
      <c r="Q315" t="str">
        <f t="shared" si="5"/>
        <v>23</v>
      </c>
    </row>
    <row r="316" spans="1:17" x14ac:dyDescent="0.25">
      <c r="A316">
        <v>315</v>
      </c>
      <c r="D316">
        <v>232.12907300000001</v>
      </c>
      <c r="E316" s="5">
        <v>2</v>
      </c>
      <c r="F316">
        <v>244.26551699999999</v>
      </c>
      <c r="G316" s="4">
        <v>3</v>
      </c>
      <c r="P316">
        <v>2</v>
      </c>
      <c r="Q316" t="str">
        <f t="shared" si="5"/>
        <v>23</v>
      </c>
    </row>
    <row r="317" spans="1:17" x14ac:dyDescent="0.25">
      <c r="A317">
        <v>316</v>
      </c>
      <c r="D317">
        <v>232.023505</v>
      </c>
      <c r="E317" s="5">
        <v>2</v>
      </c>
      <c r="H317">
        <v>232.95237</v>
      </c>
      <c r="I317" s="3">
        <v>4</v>
      </c>
      <c r="P317">
        <v>2</v>
      </c>
      <c r="Q317" t="str">
        <f t="shared" si="5"/>
        <v>24</v>
      </c>
    </row>
    <row r="318" spans="1:17" x14ac:dyDescent="0.25">
      <c r="A318">
        <v>317</v>
      </c>
      <c r="D318">
        <v>232.023505</v>
      </c>
      <c r="E318" s="5">
        <v>2</v>
      </c>
      <c r="H318">
        <v>232.87541300000001</v>
      </c>
      <c r="I318" s="3">
        <v>4</v>
      </c>
      <c r="P318">
        <v>2</v>
      </c>
      <c r="Q318" t="str">
        <f t="shared" si="5"/>
        <v>24</v>
      </c>
    </row>
    <row r="319" spans="1:17" x14ac:dyDescent="0.25">
      <c r="A319">
        <v>318</v>
      </c>
      <c r="B319">
        <v>222.62417600000001</v>
      </c>
      <c r="C319" s="2">
        <v>1</v>
      </c>
      <c r="H319">
        <v>232.86061899999999</v>
      </c>
      <c r="I319" s="3">
        <v>4</v>
      </c>
      <c r="P319">
        <v>2</v>
      </c>
      <c r="Q319" t="str">
        <f t="shared" si="5"/>
        <v>14</v>
      </c>
    </row>
    <row r="320" spans="1:17" x14ac:dyDescent="0.25">
      <c r="A320">
        <v>319</v>
      </c>
      <c r="B320">
        <v>222.628094</v>
      </c>
      <c r="C320" s="2">
        <v>1</v>
      </c>
      <c r="H320">
        <v>232.84458799999999</v>
      </c>
      <c r="I320" s="3">
        <v>4</v>
      </c>
      <c r="P320">
        <v>2</v>
      </c>
      <c r="Q320" t="str">
        <f t="shared" si="5"/>
        <v>14</v>
      </c>
    </row>
    <row r="321" spans="1:17" x14ac:dyDescent="0.25">
      <c r="A321">
        <v>320</v>
      </c>
      <c r="B321">
        <v>222.65345400000001</v>
      </c>
      <c r="C321" s="2">
        <v>1</v>
      </c>
      <c r="H321">
        <v>232.85881499999999</v>
      </c>
      <c r="I321" s="3">
        <v>4</v>
      </c>
      <c r="P321">
        <v>2</v>
      </c>
      <c r="Q321" t="str">
        <f t="shared" si="5"/>
        <v>14</v>
      </c>
    </row>
    <row r="322" spans="1:17" x14ac:dyDescent="0.25">
      <c r="A322">
        <v>321</v>
      </c>
      <c r="B322">
        <v>222.570412</v>
      </c>
      <c r="C322" s="2">
        <v>1</v>
      </c>
      <c r="H322">
        <v>232.870465</v>
      </c>
      <c r="I322" s="3">
        <v>4</v>
      </c>
      <c r="P322">
        <v>2</v>
      </c>
      <c r="Q322" t="str">
        <f t="shared" ref="Q322:Q385" si="6">CONCATENATE(C322,E322,G322,I322)</f>
        <v>14</v>
      </c>
    </row>
    <row r="323" spans="1:17" x14ac:dyDescent="0.25">
      <c r="A323">
        <v>322</v>
      </c>
      <c r="B323">
        <v>222.58953600000001</v>
      </c>
      <c r="C323" s="2">
        <v>1</v>
      </c>
      <c r="H323">
        <v>232.889073</v>
      </c>
      <c r="I323" s="3">
        <v>4</v>
      </c>
      <c r="P323">
        <v>2</v>
      </c>
      <c r="Q323" t="str">
        <f t="shared" si="6"/>
        <v>14</v>
      </c>
    </row>
    <row r="324" spans="1:17" x14ac:dyDescent="0.25">
      <c r="A324">
        <v>323</v>
      </c>
      <c r="B324">
        <v>222.59788699999999</v>
      </c>
      <c r="C324" s="2">
        <v>1</v>
      </c>
      <c r="H324">
        <v>232.884331</v>
      </c>
      <c r="I324" s="3">
        <v>4</v>
      </c>
      <c r="P324">
        <v>2</v>
      </c>
      <c r="Q324" t="str">
        <f t="shared" si="6"/>
        <v>14</v>
      </c>
    </row>
    <row r="325" spans="1:17" x14ac:dyDescent="0.25">
      <c r="A325">
        <v>324</v>
      </c>
      <c r="B325">
        <v>222.623144</v>
      </c>
      <c r="C325" s="2">
        <v>1</v>
      </c>
      <c r="H325">
        <v>232.909896</v>
      </c>
      <c r="I325" s="3">
        <v>4</v>
      </c>
      <c r="P325">
        <v>2</v>
      </c>
      <c r="Q325" t="str">
        <f t="shared" si="6"/>
        <v>14</v>
      </c>
    </row>
    <row r="326" spans="1:17" x14ac:dyDescent="0.25">
      <c r="A326">
        <v>325</v>
      </c>
      <c r="B326">
        <v>222.625</v>
      </c>
      <c r="C326" s="2">
        <v>1</v>
      </c>
      <c r="H326">
        <v>232.94036</v>
      </c>
      <c r="I326" s="3">
        <v>4</v>
      </c>
      <c r="P326">
        <v>2</v>
      </c>
      <c r="Q326" t="str">
        <f t="shared" si="6"/>
        <v>14</v>
      </c>
    </row>
    <row r="327" spans="1:17" x14ac:dyDescent="0.25">
      <c r="A327">
        <v>326</v>
      </c>
      <c r="B327">
        <v>222.586082</v>
      </c>
      <c r="C327" s="2">
        <v>1</v>
      </c>
      <c r="H327">
        <v>232.91304099999999</v>
      </c>
      <c r="I327" s="3">
        <v>4</v>
      </c>
      <c r="P327">
        <v>2</v>
      </c>
      <c r="Q327" t="str">
        <f t="shared" si="6"/>
        <v>14</v>
      </c>
    </row>
    <row r="328" spans="1:17" x14ac:dyDescent="0.25">
      <c r="A328">
        <v>327</v>
      </c>
      <c r="B328">
        <v>222.59871200000001</v>
      </c>
      <c r="C328" s="2">
        <v>1</v>
      </c>
      <c r="H328">
        <v>232.89366000000001</v>
      </c>
      <c r="I328" s="3">
        <v>4</v>
      </c>
      <c r="P328">
        <v>2</v>
      </c>
      <c r="Q328" t="str">
        <f t="shared" si="6"/>
        <v>14</v>
      </c>
    </row>
    <row r="329" spans="1:17" x14ac:dyDescent="0.25">
      <c r="A329">
        <v>328</v>
      </c>
      <c r="B329">
        <v>222.58732000000001</v>
      </c>
      <c r="C329" s="2">
        <v>1</v>
      </c>
      <c r="H329">
        <v>232.90696</v>
      </c>
      <c r="I329" s="3">
        <v>4</v>
      </c>
      <c r="P329">
        <v>2</v>
      </c>
      <c r="Q329" t="str">
        <f t="shared" si="6"/>
        <v>14</v>
      </c>
    </row>
    <row r="330" spans="1:17" x14ac:dyDescent="0.25">
      <c r="A330">
        <v>329</v>
      </c>
      <c r="B330">
        <v>222.60030900000001</v>
      </c>
      <c r="C330" s="2">
        <v>1</v>
      </c>
      <c r="H330">
        <v>232.84443400000001</v>
      </c>
      <c r="I330" s="3">
        <v>4</v>
      </c>
      <c r="P330">
        <v>2</v>
      </c>
      <c r="Q330" t="str">
        <f t="shared" si="6"/>
        <v>14</v>
      </c>
    </row>
    <row r="331" spans="1:17" x14ac:dyDescent="0.25">
      <c r="A331">
        <v>330</v>
      </c>
      <c r="B331">
        <v>222.57231999999999</v>
      </c>
      <c r="C331" s="2">
        <v>1</v>
      </c>
      <c r="H331">
        <v>232.84866</v>
      </c>
      <c r="I331" s="3">
        <v>4</v>
      </c>
      <c r="P331">
        <v>2</v>
      </c>
      <c r="Q331" t="str">
        <f t="shared" si="6"/>
        <v>14</v>
      </c>
    </row>
    <row r="332" spans="1:17" x14ac:dyDescent="0.25">
      <c r="A332">
        <v>331</v>
      </c>
      <c r="B332">
        <v>222.63252599999998</v>
      </c>
      <c r="C332" s="2">
        <v>1</v>
      </c>
      <c r="H332">
        <v>232.95237</v>
      </c>
      <c r="I332" s="3">
        <v>4</v>
      </c>
      <c r="P332">
        <v>2</v>
      </c>
      <c r="Q332" t="str">
        <f t="shared" si="6"/>
        <v>14</v>
      </c>
    </row>
    <row r="333" spans="1:17" x14ac:dyDescent="0.25">
      <c r="A333">
        <v>332</v>
      </c>
      <c r="B333">
        <v>222.66768099999999</v>
      </c>
      <c r="C333" s="2">
        <v>1</v>
      </c>
      <c r="H333">
        <v>232.95237</v>
      </c>
      <c r="I333" s="3">
        <v>4</v>
      </c>
      <c r="P333">
        <v>2</v>
      </c>
      <c r="Q333" t="str">
        <f t="shared" si="6"/>
        <v>14</v>
      </c>
    </row>
    <row r="334" spans="1:17" x14ac:dyDescent="0.25">
      <c r="A334">
        <v>333</v>
      </c>
      <c r="B334">
        <v>222.62417600000001</v>
      </c>
      <c r="C334" s="2">
        <v>1</v>
      </c>
      <c r="H334">
        <v>232.95237</v>
      </c>
      <c r="I334" s="3">
        <v>4</v>
      </c>
      <c r="P334">
        <v>2</v>
      </c>
      <c r="Q334" t="str">
        <f t="shared" si="6"/>
        <v>14</v>
      </c>
    </row>
    <row r="335" spans="1:17" x14ac:dyDescent="0.25">
      <c r="A335">
        <v>334</v>
      </c>
      <c r="P335">
        <v>0</v>
      </c>
      <c r="Q335" t="str">
        <f t="shared" si="6"/>
        <v/>
      </c>
    </row>
    <row r="336" spans="1:17" x14ac:dyDescent="0.25">
      <c r="A336">
        <v>335</v>
      </c>
      <c r="F336">
        <v>221.526082</v>
      </c>
      <c r="G336" s="4">
        <v>3</v>
      </c>
      <c r="P336">
        <v>1</v>
      </c>
      <c r="Q336" t="str">
        <f t="shared" si="6"/>
        <v>3</v>
      </c>
    </row>
    <row r="337" spans="1:17" x14ac:dyDescent="0.25">
      <c r="A337">
        <v>336</v>
      </c>
      <c r="F337">
        <v>221.43922699999999</v>
      </c>
      <c r="G337" s="4">
        <v>3</v>
      </c>
      <c r="P337">
        <v>1</v>
      </c>
      <c r="Q337" t="str">
        <f t="shared" si="6"/>
        <v>3</v>
      </c>
    </row>
    <row r="338" spans="1:17" x14ac:dyDescent="0.25">
      <c r="A338">
        <v>337</v>
      </c>
      <c r="F338">
        <v>221.493402</v>
      </c>
      <c r="G338" s="4">
        <v>3</v>
      </c>
      <c r="P338">
        <v>1</v>
      </c>
      <c r="Q338" t="str">
        <f t="shared" si="6"/>
        <v>3</v>
      </c>
    </row>
    <row r="339" spans="1:17" x14ac:dyDescent="0.25">
      <c r="A339">
        <v>338</v>
      </c>
      <c r="D339">
        <v>212.25974199999999</v>
      </c>
      <c r="E339" s="5">
        <v>2</v>
      </c>
      <c r="F339">
        <v>221.435103</v>
      </c>
      <c r="G339" s="4">
        <v>3</v>
      </c>
      <c r="P339">
        <v>2</v>
      </c>
      <c r="Q339" t="str">
        <f t="shared" si="6"/>
        <v>23</v>
      </c>
    </row>
    <row r="340" spans="1:17" x14ac:dyDescent="0.25">
      <c r="A340">
        <v>339</v>
      </c>
      <c r="D340">
        <v>212.19237100000001</v>
      </c>
      <c r="E340" s="5">
        <v>2</v>
      </c>
      <c r="F340">
        <v>221.495</v>
      </c>
      <c r="G340" s="4">
        <v>3</v>
      </c>
      <c r="P340">
        <v>2</v>
      </c>
      <c r="Q340" t="str">
        <f t="shared" si="6"/>
        <v>23</v>
      </c>
    </row>
    <row r="341" spans="1:17" x14ac:dyDescent="0.25">
      <c r="A341">
        <v>340</v>
      </c>
      <c r="D341">
        <v>212.16901999999999</v>
      </c>
      <c r="E341" s="5">
        <v>2</v>
      </c>
      <c r="F341">
        <v>221.51706200000001</v>
      </c>
      <c r="G341" s="4">
        <v>3</v>
      </c>
      <c r="P341">
        <v>2</v>
      </c>
      <c r="Q341" t="str">
        <f t="shared" si="6"/>
        <v>23</v>
      </c>
    </row>
    <row r="342" spans="1:17" x14ac:dyDescent="0.25">
      <c r="A342">
        <v>341</v>
      </c>
      <c r="D342">
        <v>210.768912</v>
      </c>
      <c r="E342" s="5">
        <v>2</v>
      </c>
      <c r="F342">
        <v>221.52185599999999</v>
      </c>
      <c r="G342" s="4">
        <v>3</v>
      </c>
      <c r="P342">
        <v>2</v>
      </c>
      <c r="Q342" t="str">
        <f t="shared" si="6"/>
        <v>23</v>
      </c>
    </row>
    <row r="343" spans="1:17" x14ac:dyDescent="0.25">
      <c r="A343">
        <v>342</v>
      </c>
      <c r="D343">
        <v>212.16134</v>
      </c>
      <c r="E343" s="5">
        <v>2</v>
      </c>
      <c r="F343">
        <v>221.53304199999999</v>
      </c>
      <c r="G343" s="4">
        <v>3</v>
      </c>
      <c r="P343">
        <v>2</v>
      </c>
      <c r="Q343" t="str">
        <f t="shared" si="6"/>
        <v>23</v>
      </c>
    </row>
    <row r="344" spans="1:17" x14ac:dyDescent="0.25">
      <c r="A344">
        <v>343</v>
      </c>
      <c r="D344">
        <v>212.14500000000001</v>
      </c>
      <c r="E344" s="5">
        <v>2</v>
      </c>
      <c r="F344">
        <v>221.50592800000001</v>
      </c>
      <c r="G344" s="4">
        <v>3</v>
      </c>
      <c r="P344">
        <v>2</v>
      </c>
      <c r="Q344" t="str">
        <f t="shared" si="6"/>
        <v>23</v>
      </c>
    </row>
    <row r="345" spans="1:17" x14ac:dyDescent="0.25">
      <c r="A345">
        <v>344</v>
      </c>
      <c r="D345">
        <v>212.13329899999999</v>
      </c>
      <c r="E345" s="5">
        <v>2</v>
      </c>
      <c r="F345">
        <v>221.49917600000001</v>
      </c>
      <c r="G345" s="4">
        <v>3</v>
      </c>
      <c r="P345">
        <v>2</v>
      </c>
      <c r="Q345" t="str">
        <f t="shared" si="6"/>
        <v>23</v>
      </c>
    </row>
    <row r="346" spans="1:17" x14ac:dyDescent="0.25">
      <c r="A346">
        <v>345</v>
      </c>
      <c r="D346">
        <v>212.105154</v>
      </c>
      <c r="E346" s="5">
        <v>2</v>
      </c>
      <c r="F346">
        <v>221.53242299999999</v>
      </c>
      <c r="G346" s="4">
        <v>3</v>
      </c>
      <c r="P346">
        <v>2</v>
      </c>
      <c r="Q346" t="str">
        <f t="shared" si="6"/>
        <v>23</v>
      </c>
    </row>
    <row r="347" spans="1:17" x14ac:dyDescent="0.25">
      <c r="A347">
        <v>346</v>
      </c>
      <c r="D347">
        <v>212.126082</v>
      </c>
      <c r="E347" s="5">
        <v>2</v>
      </c>
      <c r="F347">
        <v>221.52438100000001</v>
      </c>
      <c r="G347" s="4">
        <v>3</v>
      </c>
      <c r="P347">
        <v>2</v>
      </c>
      <c r="Q347" t="str">
        <f t="shared" si="6"/>
        <v>23</v>
      </c>
    </row>
    <row r="348" spans="1:17" x14ac:dyDescent="0.25">
      <c r="A348">
        <v>347</v>
      </c>
      <c r="D348">
        <v>212.200515</v>
      </c>
      <c r="E348" s="5">
        <v>2</v>
      </c>
      <c r="F348">
        <v>221.526082</v>
      </c>
      <c r="G348" s="4">
        <v>3</v>
      </c>
      <c r="P348">
        <v>2</v>
      </c>
      <c r="Q348" t="str">
        <f t="shared" si="6"/>
        <v>23</v>
      </c>
    </row>
    <row r="349" spans="1:17" x14ac:dyDescent="0.25">
      <c r="A349">
        <v>348</v>
      </c>
      <c r="D349">
        <v>212.23917499999999</v>
      </c>
      <c r="E349" s="5">
        <v>2</v>
      </c>
      <c r="F349">
        <v>221.526082</v>
      </c>
      <c r="G349" s="4">
        <v>3</v>
      </c>
      <c r="P349">
        <v>2</v>
      </c>
      <c r="Q349" t="str">
        <f t="shared" si="6"/>
        <v>23</v>
      </c>
    </row>
    <row r="350" spans="1:17" x14ac:dyDescent="0.25">
      <c r="A350">
        <v>349</v>
      </c>
      <c r="D350">
        <v>212.245721</v>
      </c>
      <c r="E350" s="5">
        <v>2</v>
      </c>
      <c r="F350">
        <v>221.526082</v>
      </c>
      <c r="G350" s="4">
        <v>3</v>
      </c>
      <c r="P350">
        <v>2</v>
      </c>
      <c r="Q350" t="str">
        <f t="shared" si="6"/>
        <v>23</v>
      </c>
    </row>
    <row r="351" spans="1:17" x14ac:dyDescent="0.25">
      <c r="A351">
        <v>350</v>
      </c>
      <c r="D351">
        <v>212.34200999999999</v>
      </c>
      <c r="E351" s="5">
        <v>2</v>
      </c>
      <c r="P351">
        <v>1</v>
      </c>
      <c r="Q351" t="str">
        <f t="shared" si="6"/>
        <v>2</v>
      </c>
    </row>
    <row r="352" spans="1:17" x14ac:dyDescent="0.25">
      <c r="A352">
        <v>351</v>
      </c>
      <c r="D352">
        <v>212.33371099999999</v>
      </c>
      <c r="E352" s="5">
        <v>2</v>
      </c>
      <c r="P352">
        <v>1</v>
      </c>
      <c r="Q352" t="str">
        <f t="shared" si="6"/>
        <v>2</v>
      </c>
    </row>
    <row r="353" spans="1:17" x14ac:dyDescent="0.25">
      <c r="A353">
        <v>352</v>
      </c>
      <c r="P353">
        <v>0</v>
      </c>
      <c r="Q353" t="str">
        <f t="shared" si="6"/>
        <v/>
      </c>
    </row>
    <row r="354" spans="1:17" x14ac:dyDescent="0.25">
      <c r="A354">
        <v>353</v>
      </c>
      <c r="B354">
        <v>200.876803</v>
      </c>
      <c r="C354" s="2">
        <v>1</v>
      </c>
      <c r="P354">
        <v>1</v>
      </c>
      <c r="Q354" t="str">
        <f t="shared" si="6"/>
        <v>1</v>
      </c>
    </row>
    <row r="355" spans="1:17" x14ac:dyDescent="0.25">
      <c r="A355">
        <v>354</v>
      </c>
      <c r="B355">
        <v>200.88087300000001</v>
      </c>
      <c r="C355" s="2">
        <v>1</v>
      </c>
      <c r="H355">
        <v>211.447835</v>
      </c>
      <c r="I355" s="3">
        <v>4</v>
      </c>
      <c r="P355">
        <v>2</v>
      </c>
      <c r="Q355" t="str">
        <f t="shared" si="6"/>
        <v>14</v>
      </c>
    </row>
    <row r="356" spans="1:17" x14ac:dyDescent="0.25">
      <c r="A356">
        <v>355</v>
      </c>
      <c r="B356">
        <v>200.88902200000001</v>
      </c>
      <c r="C356" s="2">
        <v>1</v>
      </c>
      <c r="H356">
        <v>211.36417499999999</v>
      </c>
      <c r="I356" s="3">
        <v>4</v>
      </c>
      <c r="P356">
        <v>2</v>
      </c>
      <c r="Q356" t="str">
        <f t="shared" si="6"/>
        <v>14</v>
      </c>
    </row>
    <row r="357" spans="1:17" x14ac:dyDescent="0.25">
      <c r="A357">
        <v>356</v>
      </c>
      <c r="B357">
        <v>200.88839999999999</v>
      </c>
      <c r="C357" s="2">
        <v>1</v>
      </c>
      <c r="H357">
        <v>211.44103100000001</v>
      </c>
      <c r="I357" s="3">
        <v>4</v>
      </c>
      <c r="P357">
        <v>2</v>
      </c>
      <c r="Q357" t="str">
        <f t="shared" si="6"/>
        <v>14</v>
      </c>
    </row>
    <row r="358" spans="1:17" x14ac:dyDescent="0.25">
      <c r="A358">
        <v>357</v>
      </c>
      <c r="B358">
        <v>200.84319600000001</v>
      </c>
      <c r="C358" s="2">
        <v>1</v>
      </c>
      <c r="H358">
        <v>211.42020600000001</v>
      </c>
      <c r="I358" s="3">
        <v>4</v>
      </c>
      <c r="P358">
        <v>2</v>
      </c>
      <c r="Q358" t="str">
        <f t="shared" si="6"/>
        <v>14</v>
      </c>
    </row>
    <row r="359" spans="1:17" x14ac:dyDescent="0.25">
      <c r="A359">
        <v>358</v>
      </c>
      <c r="B359">
        <v>200.857215</v>
      </c>
      <c r="C359" s="2">
        <v>1</v>
      </c>
      <c r="H359">
        <v>211.43407199999999</v>
      </c>
      <c r="I359" s="3">
        <v>4</v>
      </c>
      <c r="P359">
        <v>2</v>
      </c>
      <c r="Q359" t="str">
        <f t="shared" si="6"/>
        <v>14</v>
      </c>
    </row>
    <row r="360" spans="1:17" x14ac:dyDescent="0.25">
      <c r="A360">
        <v>359</v>
      </c>
      <c r="B360">
        <v>200.87144000000001</v>
      </c>
      <c r="C360" s="2">
        <v>1</v>
      </c>
      <c r="H360">
        <v>211.39536100000001</v>
      </c>
      <c r="I360" s="3">
        <v>4</v>
      </c>
      <c r="P360">
        <v>2</v>
      </c>
      <c r="Q360" t="str">
        <f t="shared" si="6"/>
        <v>14</v>
      </c>
    </row>
    <row r="361" spans="1:17" x14ac:dyDescent="0.25">
      <c r="A361">
        <v>360</v>
      </c>
      <c r="B361">
        <v>200.881957</v>
      </c>
      <c r="C361" s="2">
        <v>1</v>
      </c>
      <c r="H361">
        <v>211.438659</v>
      </c>
      <c r="I361" s="3">
        <v>4</v>
      </c>
      <c r="P361">
        <v>2</v>
      </c>
      <c r="Q361" t="str">
        <f t="shared" si="6"/>
        <v>14</v>
      </c>
    </row>
    <row r="362" spans="1:17" x14ac:dyDescent="0.25">
      <c r="A362">
        <v>361</v>
      </c>
      <c r="B362">
        <v>200.85092800000001</v>
      </c>
      <c r="C362" s="2">
        <v>1</v>
      </c>
      <c r="H362">
        <v>211.371701</v>
      </c>
      <c r="I362" s="3">
        <v>4</v>
      </c>
      <c r="P362">
        <v>2</v>
      </c>
      <c r="Q362" t="str">
        <f t="shared" si="6"/>
        <v>14</v>
      </c>
    </row>
    <row r="363" spans="1:17" x14ac:dyDescent="0.25">
      <c r="A363">
        <v>362</v>
      </c>
      <c r="B363">
        <v>200.825514</v>
      </c>
      <c r="C363" s="2">
        <v>1</v>
      </c>
      <c r="H363">
        <v>211.375721</v>
      </c>
      <c r="I363" s="3">
        <v>4</v>
      </c>
      <c r="P363">
        <v>2</v>
      </c>
      <c r="Q363" t="str">
        <f t="shared" si="6"/>
        <v>14</v>
      </c>
    </row>
    <row r="364" spans="1:17" x14ac:dyDescent="0.25">
      <c r="A364">
        <v>363</v>
      </c>
      <c r="B364">
        <v>200.84432900000002</v>
      </c>
      <c r="C364" s="2">
        <v>1</v>
      </c>
      <c r="H364">
        <v>211.389433</v>
      </c>
      <c r="I364" s="3">
        <v>4</v>
      </c>
      <c r="P364">
        <v>2</v>
      </c>
      <c r="Q364" t="str">
        <f t="shared" si="6"/>
        <v>14</v>
      </c>
    </row>
    <row r="365" spans="1:17" x14ac:dyDescent="0.25">
      <c r="A365">
        <v>364</v>
      </c>
      <c r="B365">
        <v>200.876803</v>
      </c>
      <c r="C365" s="2">
        <v>1</v>
      </c>
      <c r="H365">
        <v>211.407319</v>
      </c>
      <c r="I365" s="3">
        <v>4</v>
      </c>
      <c r="P365">
        <v>2</v>
      </c>
      <c r="Q365" t="str">
        <f t="shared" si="6"/>
        <v>14</v>
      </c>
    </row>
    <row r="366" spans="1:17" x14ac:dyDescent="0.25">
      <c r="A366">
        <v>365</v>
      </c>
      <c r="B366">
        <v>200.876803</v>
      </c>
      <c r="C366" s="2">
        <v>1</v>
      </c>
      <c r="H366">
        <v>211.447835</v>
      </c>
      <c r="I366" s="3">
        <v>4</v>
      </c>
      <c r="P366">
        <v>2</v>
      </c>
      <c r="Q366" t="str">
        <f t="shared" si="6"/>
        <v>14</v>
      </c>
    </row>
    <row r="367" spans="1:17" x14ac:dyDescent="0.25">
      <c r="A367">
        <v>366</v>
      </c>
      <c r="H367">
        <v>211.447835</v>
      </c>
      <c r="I367" s="3">
        <v>4</v>
      </c>
      <c r="P367">
        <v>1</v>
      </c>
      <c r="Q367" t="str">
        <f t="shared" si="6"/>
        <v>4</v>
      </c>
    </row>
    <row r="368" spans="1:17" x14ac:dyDescent="0.25">
      <c r="A368">
        <v>367</v>
      </c>
      <c r="H368">
        <v>211.447835</v>
      </c>
      <c r="I368" s="3">
        <v>4</v>
      </c>
      <c r="P368">
        <v>1</v>
      </c>
      <c r="Q368" t="str">
        <f t="shared" si="6"/>
        <v>4</v>
      </c>
    </row>
    <row r="369" spans="1:17" x14ac:dyDescent="0.25">
      <c r="A369">
        <v>368</v>
      </c>
      <c r="F369">
        <v>198.982989</v>
      </c>
      <c r="G369" s="4">
        <v>3</v>
      </c>
      <c r="P369">
        <v>1</v>
      </c>
      <c r="Q369" t="str">
        <f t="shared" si="6"/>
        <v>3</v>
      </c>
    </row>
    <row r="370" spans="1:17" x14ac:dyDescent="0.25">
      <c r="A370">
        <v>369</v>
      </c>
      <c r="D370">
        <v>187.398348</v>
      </c>
      <c r="E370" s="5">
        <v>2</v>
      </c>
      <c r="F370">
        <v>198.98948200000001</v>
      </c>
      <c r="G370" s="4">
        <v>3</v>
      </c>
      <c r="P370">
        <v>2</v>
      </c>
      <c r="Q370" t="str">
        <f t="shared" si="6"/>
        <v>23</v>
      </c>
    </row>
    <row r="371" spans="1:17" x14ac:dyDescent="0.25">
      <c r="A371">
        <v>370</v>
      </c>
      <c r="D371">
        <v>187.403041</v>
      </c>
      <c r="E371" s="5">
        <v>2</v>
      </c>
      <c r="F371">
        <v>198.99855700000001</v>
      </c>
      <c r="G371" s="4">
        <v>3</v>
      </c>
      <c r="P371">
        <v>2</v>
      </c>
      <c r="Q371" t="str">
        <f t="shared" si="6"/>
        <v>23</v>
      </c>
    </row>
    <row r="372" spans="1:17" x14ac:dyDescent="0.25">
      <c r="A372">
        <v>371</v>
      </c>
      <c r="D372">
        <v>187.42412100000001</v>
      </c>
      <c r="E372" s="5">
        <v>2</v>
      </c>
      <c r="F372">
        <v>199.00680399999999</v>
      </c>
      <c r="G372" s="4">
        <v>3</v>
      </c>
      <c r="P372">
        <v>2</v>
      </c>
      <c r="Q372" t="str">
        <f t="shared" si="6"/>
        <v>23</v>
      </c>
    </row>
    <row r="373" spans="1:17" x14ac:dyDescent="0.25">
      <c r="A373">
        <v>372</v>
      </c>
      <c r="D373">
        <v>187.42912200000001</v>
      </c>
      <c r="E373" s="5">
        <v>2</v>
      </c>
      <c r="F373">
        <v>199.01602800000001</v>
      </c>
      <c r="G373" s="4">
        <v>3</v>
      </c>
      <c r="P373">
        <v>2</v>
      </c>
      <c r="Q373" t="str">
        <f t="shared" si="6"/>
        <v>23</v>
      </c>
    </row>
    <row r="374" spans="1:17" x14ac:dyDescent="0.25">
      <c r="A374">
        <v>373</v>
      </c>
      <c r="D374">
        <v>187.41865799999999</v>
      </c>
      <c r="E374" s="5">
        <v>2</v>
      </c>
      <c r="F374">
        <v>199.005358</v>
      </c>
      <c r="G374" s="4">
        <v>3</v>
      </c>
      <c r="P374">
        <v>2</v>
      </c>
      <c r="Q374" t="str">
        <f t="shared" si="6"/>
        <v>23</v>
      </c>
    </row>
    <row r="375" spans="1:17" x14ac:dyDescent="0.25">
      <c r="A375">
        <v>374</v>
      </c>
      <c r="D375">
        <v>187.42154600000001</v>
      </c>
      <c r="E375" s="5">
        <v>2</v>
      </c>
      <c r="F375">
        <v>198.97066699999999</v>
      </c>
      <c r="G375" s="4">
        <v>3</v>
      </c>
      <c r="P375">
        <v>2</v>
      </c>
      <c r="Q375" t="str">
        <f t="shared" si="6"/>
        <v>23</v>
      </c>
    </row>
    <row r="376" spans="1:17" x14ac:dyDescent="0.25">
      <c r="A376">
        <v>375</v>
      </c>
      <c r="D376">
        <v>187.42422400000001</v>
      </c>
      <c r="E376" s="5">
        <v>2</v>
      </c>
      <c r="F376">
        <v>198.985255</v>
      </c>
      <c r="G376" s="4">
        <v>3</v>
      </c>
      <c r="P376">
        <v>2</v>
      </c>
      <c r="Q376" t="str">
        <f t="shared" si="6"/>
        <v>23</v>
      </c>
    </row>
    <row r="377" spans="1:17" x14ac:dyDescent="0.25">
      <c r="A377">
        <v>376</v>
      </c>
      <c r="D377">
        <v>187.38103000000001</v>
      </c>
      <c r="E377" s="5">
        <v>2</v>
      </c>
      <c r="F377">
        <v>199.06247200000001</v>
      </c>
      <c r="G377" s="4">
        <v>3</v>
      </c>
      <c r="P377">
        <v>2</v>
      </c>
      <c r="Q377" t="str">
        <f t="shared" si="6"/>
        <v>23</v>
      </c>
    </row>
    <row r="378" spans="1:17" x14ac:dyDescent="0.25">
      <c r="A378">
        <v>377</v>
      </c>
      <c r="D378">
        <v>187.39453399999999</v>
      </c>
      <c r="E378" s="5">
        <v>2</v>
      </c>
      <c r="F378">
        <v>199.05675400000001</v>
      </c>
      <c r="G378" s="4">
        <v>3</v>
      </c>
      <c r="P378">
        <v>2</v>
      </c>
      <c r="Q378" t="str">
        <f t="shared" si="6"/>
        <v>23</v>
      </c>
    </row>
    <row r="379" spans="1:17" x14ac:dyDescent="0.25">
      <c r="A379">
        <v>378</v>
      </c>
      <c r="D379">
        <v>187.42066800000001</v>
      </c>
      <c r="E379" s="5">
        <v>2</v>
      </c>
      <c r="F379">
        <v>198.982989</v>
      </c>
      <c r="G379" s="4">
        <v>3</v>
      </c>
      <c r="P379">
        <v>2</v>
      </c>
      <c r="Q379" t="str">
        <f t="shared" si="6"/>
        <v>23</v>
      </c>
    </row>
    <row r="380" spans="1:17" x14ac:dyDescent="0.25">
      <c r="A380">
        <v>379</v>
      </c>
      <c r="D380">
        <v>187.433245</v>
      </c>
      <c r="E380" s="5">
        <v>2</v>
      </c>
      <c r="F380">
        <v>198.90324699999999</v>
      </c>
      <c r="G380" s="4">
        <v>3</v>
      </c>
      <c r="P380">
        <v>2</v>
      </c>
      <c r="Q380" t="str">
        <f t="shared" si="6"/>
        <v>23</v>
      </c>
    </row>
    <row r="381" spans="1:17" x14ac:dyDescent="0.25">
      <c r="A381">
        <v>380</v>
      </c>
      <c r="D381">
        <v>187.44262599999999</v>
      </c>
      <c r="E381" s="5">
        <v>2</v>
      </c>
      <c r="F381">
        <v>198.982989</v>
      </c>
      <c r="G381" s="4">
        <v>3</v>
      </c>
      <c r="P381">
        <v>2</v>
      </c>
      <c r="Q381" t="str">
        <f t="shared" si="6"/>
        <v>23</v>
      </c>
    </row>
    <row r="382" spans="1:17" x14ac:dyDescent="0.25">
      <c r="A382">
        <v>381</v>
      </c>
      <c r="D382">
        <v>187.398348</v>
      </c>
      <c r="E382" s="5">
        <v>2</v>
      </c>
      <c r="P382">
        <v>1</v>
      </c>
      <c r="Q382" t="str">
        <f t="shared" si="6"/>
        <v>2</v>
      </c>
    </row>
    <row r="383" spans="1:17" x14ac:dyDescent="0.25">
      <c r="A383">
        <v>382</v>
      </c>
      <c r="P383">
        <v>0</v>
      </c>
      <c r="Q383" t="str">
        <f t="shared" si="6"/>
        <v/>
      </c>
    </row>
    <row r="384" spans="1:17" x14ac:dyDescent="0.25">
      <c r="A384">
        <v>383</v>
      </c>
      <c r="B384">
        <v>175.45804100000001</v>
      </c>
      <c r="C384" s="2">
        <v>1</v>
      </c>
      <c r="P384">
        <v>1</v>
      </c>
      <c r="Q384" t="str">
        <f t="shared" si="6"/>
        <v>1</v>
      </c>
    </row>
    <row r="385" spans="1:17" x14ac:dyDescent="0.25">
      <c r="A385">
        <v>384</v>
      </c>
      <c r="B385">
        <v>175.40133700000001</v>
      </c>
      <c r="C385" s="2">
        <v>1</v>
      </c>
      <c r="P385">
        <v>1</v>
      </c>
      <c r="Q385" t="str">
        <f t="shared" si="6"/>
        <v>1</v>
      </c>
    </row>
    <row r="386" spans="1:17" x14ac:dyDescent="0.25">
      <c r="A386">
        <v>385</v>
      </c>
      <c r="B386">
        <v>175.418194</v>
      </c>
      <c r="C386" s="2">
        <v>1</v>
      </c>
      <c r="H386">
        <v>185.389331</v>
      </c>
      <c r="I386" s="3">
        <v>4</v>
      </c>
      <c r="P386">
        <v>2</v>
      </c>
      <c r="Q386" t="str">
        <f t="shared" ref="Q386:Q449" si="7">CONCATENATE(C386,E386,G386,I386)</f>
        <v>14</v>
      </c>
    </row>
    <row r="387" spans="1:17" x14ac:dyDescent="0.25">
      <c r="A387">
        <v>386</v>
      </c>
      <c r="B387">
        <v>175.45056399999999</v>
      </c>
      <c r="C387" s="2">
        <v>1</v>
      </c>
      <c r="H387">
        <v>185.26035899999999</v>
      </c>
      <c r="I387" s="3">
        <v>4</v>
      </c>
      <c r="P387">
        <v>2</v>
      </c>
      <c r="Q387" t="str">
        <f t="shared" si="7"/>
        <v>14</v>
      </c>
    </row>
    <row r="388" spans="1:17" x14ac:dyDescent="0.25">
      <c r="A388">
        <v>387</v>
      </c>
      <c r="B388">
        <v>175.43737099999998</v>
      </c>
      <c r="C388" s="2">
        <v>1</v>
      </c>
      <c r="H388">
        <v>185.26226700000001</v>
      </c>
      <c r="I388" s="3">
        <v>4</v>
      </c>
      <c r="P388">
        <v>2</v>
      </c>
      <c r="Q388" t="str">
        <f t="shared" si="7"/>
        <v>14</v>
      </c>
    </row>
    <row r="389" spans="1:17" x14ac:dyDescent="0.25">
      <c r="A389">
        <v>388</v>
      </c>
      <c r="B389">
        <v>175.49009999999998</v>
      </c>
      <c r="C389" s="2">
        <v>1</v>
      </c>
      <c r="H389">
        <v>185.36242200000001</v>
      </c>
      <c r="I389" s="3">
        <v>4</v>
      </c>
      <c r="P389">
        <v>2</v>
      </c>
      <c r="Q389" t="str">
        <f t="shared" si="7"/>
        <v>14</v>
      </c>
    </row>
    <row r="390" spans="1:17" x14ac:dyDescent="0.25">
      <c r="A390">
        <v>389</v>
      </c>
      <c r="B390">
        <v>175.460204</v>
      </c>
      <c r="C390" s="2">
        <v>1</v>
      </c>
      <c r="H390">
        <v>185.39587699999998</v>
      </c>
      <c r="I390" s="3">
        <v>4</v>
      </c>
      <c r="P390">
        <v>2</v>
      </c>
      <c r="Q390" t="str">
        <f t="shared" si="7"/>
        <v>14</v>
      </c>
    </row>
    <row r="391" spans="1:17" x14ac:dyDescent="0.25">
      <c r="A391">
        <v>390</v>
      </c>
      <c r="B391">
        <v>175.468863</v>
      </c>
      <c r="C391" s="2">
        <v>1</v>
      </c>
      <c r="H391">
        <v>185.33716100000001</v>
      </c>
      <c r="I391" s="3">
        <v>4</v>
      </c>
      <c r="P391">
        <v>2</v>
      </c>
      <c r="Q391" t="str">
        <f t="shared" si="7"/>
        <v>14</v>
      </c>
    </row>
    <row r="392" spans="1:17" x14ac:dyDescent="0.25">
      <c r="A392">
        <v>391</v>
      </c>
      <c r="B392">
        <v>175.44973999999999</v>
      </c>
      <c r="C392" s="2">
        <v>1</v>
      </c>
      <c r="H392">
        <v>185.276129</v>
      </c>
      <c r="I392" s="3">
        <v>4</v>
      </c>
      <c r="P392">
        <v>2</v>
      </c>
      <c r="Q392" t="str">
        <f t="shared" si="7"/>
        <v>14</v>
      </c>
    </row>
    <row r="393" spans="1:17" x14ac:dyDescent="0.25">
      <c r="A393">
        <v>392</v>
      </c>
      <c r="B393">
        <v>175.463347</v>
      </c>
      <c r="C393" s="2">
        <v>1</v>
      </c>
      <c r="H393">
        <v>185.289176</v>
      </c>
      <c r="I393" s="3">
        <v>4</v>
      </c>
      <c r="P393">
        <v>2</v>
      </c>
      <c r="Q393" t="str">
        <f t="shared" si="7"/>
        <v>14</v>
      </c>
    </row>
    <row r="394" spans="1:17" x14ac:dyDescent="0.25">
      <c r="A394">
        <v>393</v>
      </c>
      <c r="B394">
        <v>175.44066700000002</v>
      </c>
      <c r="C394" s="2">
        <v>1</v>
      </c>
      <c r="H394">
        <v>185.317317</v>
      </c>
      <c r="I394" s="3">
        <v>4</v>
      </c>
      <c r="P394">
        <v>2</v>
      </c>
      <c r="Q394" t="str">
        <f t="shared" si="7"/>
        <v>14</v>
      </c>
    </row>
    <row r="395" spans="1:17" x14ac:dyDescent="0.25">
      <c r="A395">
        <v>394</v>
      </c>
      <c r="B395">
        <v>175.45804100000001</v>
      </c>
      <c r="C395" s="2">
        <v>1</v>
      </c>
      <c r="H395">
        <v>185.389331</v>
      </c>
      <c r="I395" s="3">
        <v>4</v>
      </c>
      <c r="P395">
        <v>2</v>
      </c>
      <c r="Q395" t="str">
        <f t="shared" si="7"/>
        <v>14</v>
      </c>
    </row>
    <row r="396" spans="1:17" x14ac:dyDescent="0.25">
      <c r="A396">
        <v>395</v>
      </c>
      <c r="H396">
        <v>185.389331</v>
      </c>
      <c r="I396" s="3">
        <v>4</v>
      </c>
      <c r="P396">
        <v>1</v>
      </c>
      <c r="Q396" t="str">
        <f t="shared" si="7"/>
        <v>4</v>
      </c>
    </row>
    <row r="397" spans="1:17" x14ac:dyDescent="0.25">
      <c r="A397">
        <v>396</v>
      </c>
      <c r="H397">
        <v>185.389331</v>
      </c>
      <c r="I397" s="3">
        <v>4</v>
      </c>
      <c r="P397">
        <v>1</v>
      </c>
      <c r="Q397" t="str">
        <f t="shared" si="7"/>
        <v>4</v>
      </c>
    </row>
    <row r="398" spans="1:17" x14ac:dyDescent="0.25">
      <c r="A398">
        <v>397</v>
      </c>
      <c r="H398">
        <v>185.389331</v>
      </c>
      <c r="I398" s="3">
        <v>4</v>
      </c>
      <c r="P398">
        <v>1</v>
      </c>
      <c r="Q398" t="str">
        <f t="shared" si="7"/>
        <v>4</v>
      </c>
    </row>
    <row r="399" spans="1:17" x14ac:dyDescent="0.25">
      <c r="A399">
        <v>398</v>
      </c>
      <c r="P399">
        <v>0</v>
      </c>
      <c r="Q399" t="str">
        <f t="shared" si="7"/>
        <v/>
      </c>
    </row>
    <row r="400" spans="1:17" x14ac:dyDescent="0.25">
      <c r="A400">
        <v>399</v>
      </c>
      <c r="F400">
        <v>172.52144099999998</v>
      </c>
      <c r="G400" s="4">
        <v>3</v>
      </c>
      <c r="P400">
        <v>1</v>
      </c>
      <c r="Q400" t="str">
        <f t="shared" si="7"/>
        <v>3</v>
      </c>
    </row>
    <row r="401" spans="1:17" x14ac:dyDescent="0.25">
      <c r="A401">
        <v>400</v>
      </c>
      <c r="D401">
        <v>161.80283299999999</v>
      </c>
      <c r="E401" s="5">
        <v>2</v>
      </c>
      <c r="F401">
        <v>172.51752299999998</v>
      </c>
      <c r="G401" s="4">
        <v>3</v>
      </c>
      <c r="P401">
        <v>2</v>
      </c>
      <c r="Q401" t="str">
        <f t="shared" si="7"/>
        <v>23</v>
      </c>
    </row>
    <row r="402" spans="1:17" x14ac:dyDescent="0.25">
      <c r="A402">
        <v>401</v>
      </c>
      <c r="D402">
        <v>161.72613200000001</v>
      </c>
      <c r="E402" s="5">
        <v>2</v>
      </c>
      <c r="F402">
        <v>172.51360599999998</v>
      </c>
      <c r="G402" s="4">
        <v>3</v>
      </c>
      <c r="P402">
        <v>2</v>
      </c>
      <c r="Q402" t="str">
        <f t="shared" si="7"/>
        <v>23</v>
      </c>
    </row>
    <row r="403" spans="1:17" x14ac:dyDescent="0.25">
      <c r="A403">
        <v>402</v>
      </c>
      <c r="D403">
        <v>161.75102900000002</v>
      </c>
      <c r="E403" s="5">
        <v>2</v>
      </c>
      <c r="F403">
        <v>172.54716400000001</v>
      </c>
      <c r="G403" s="4">
        <v>3</v>
      </c>
      <c r="P403">
        <v>2</v>
      </c>
      <c r="Q403" t="str">
        <f t="shared" si="7"/>
        <v>23</v>
      </c>
    </row>
    <row r="404" spans="1:17" x14ac:dyDescent="0.25">
      <c r="A404">
        <v>403</v>
      </c>
      <c r="D404">
        <v>161.72077000000002</v>
      </c>
      <c r="E404" s="5">
        <v>2</v>
      </c>
      <c r="F404">
        <v>172.53520500000002</v>
      </c>
      <c r="G404" s="4">
        <v>3</v>
      </c>
      <c r="P404">
        <v>2</v>
      </c>
      <c r="Q404" t="str">
        <f t="shared" si="7"/>
        <v>23</v>
      </c>
    </row>
    <row r="405" spans="1:17" x14ac:dyDescent="0.25">
      <c r="A405">
        <v>404</v>
      </c>
      <c r="D405">
        <v>161.725874</v>
      </c>
      <c r="E405" s="5">
        <v>2</v>
      </c>
      <c r="F405">
        <v>172.53639099999998</v>
      </c>
      <c r="G405" s="4">
        <v>3</v>
      </c>
      <c r="P405">
        <v>2</v>
      </c>
      <c r="Q405" t="str">
        <f t="shared" si="7"/>
        <v>23</v>
      </c>
    </row>
    <row r="406" spans="1:17" x14ac:dyDescent="0.25">
      <c r="A406">
        <v>405</v>
      </c>
      <c r="D406">
        <v>161.70742000000001</v>
      </c>
      <c r="E406" s="5">
        <v>2</v>
      </c>
      <c r="F406">
        <v>172.50551300000001</v>
      </c>
      <c r="G406" s="4">
        <v>3</v>
      </c>
      <c r="P406">
        <v>2</v>
      </c>
      <c r="Q406" t="str">
        <f t="shared" si="7"/>
        <v>23</v>
      </c>
    </row>
    <row r="407" spans="1:17" x14ac:dyDescent="0.25">
      <c r="A407">
        <v>406</v>
      </c>
      <c r="D407">
        <v>161.744945</v>
      </c>
      <c r="E407" s="5">
        <v>2</v>
      </c>
      <c r="F407">
        <v>172.576956</v>
      </c>
      <c r="G407" s="4">
        <v>3</v>
      </c>
      <c r="P407">
        <v>2</v>
      </c>
      <c r="Q407" t="str">
        <f t="shared" si="7"/>
        <v>23</v>
      </c>
    </row>
    <row r="408" spans="1:17" x14ac:dyDescent="0.25">
      <c r="A408">
        <v>407</v>
      </c>
      <c r="D408">
        <v>161.740512</v>
      </c>
      <c r="E408" s="5">
        <v>2</v>
      </c>
      <c r="F408">
        <v>172.55077199999999</v>
      </c>
      <c r="G408" s="4">
        <v>3</v>
      </c>
      <c r="P408">
        <v>2</v>
      </c>
      <c r="Q408" t="str">
        <f t="shared" si="7"/>
        <v>23</v>
      </c>
    </row>
    <row r="409" spans="1:17" x14ac:dyDescent="0.25">
      <c r="A409">
        <v>408</v>
      </c>
      <c r="D409">
        <v>161.73360500000001</v>
      </c>
      <c r="E409" s="5">
        <v>2</v>
      </c>
      <c r="F409">
        <v>172.52144099999998</v>
      </c>
      <c r="G409" s="4">
        <v>3</v>
      </c>
      <c r="P409">
        <v>2</v>
      </c>
      <c r="Q409" t="str">
        <f t="shared" si="7"/>
        <v>23</v>
      </c>
    </row>
    <row r="410" spans="1:17" x14ac:dyDescent="0.25">
      <c r="A410">
        <v>409</v>
      </c>
      <c r="D410">
        <v>161.74700799999999</v>
      </c>
      <c r="E410" s="5">
        <v>2</v>
      </c>
      <c r="P410">
        <v>1</v>
      </c>
      <c r="Q410" t="str">
        <f t="shared" si="7"/>
        <v>2</v>
      </c>
    </row>
    <row r="411" spans="1:17" x14ac:dyDescent="0.25">
      <c r="A411">
        <v>410</v>
      </c>
      <c r="D411">
        <v>161.755357</v>
      </c>
      <c r="E411" s="5">
        <v>2</v>
      </c>
      <c r="P411">
        <v>1</v>
      </c>
      <c r="Q411" t="str">
        <f t="shared" si="7"/>
        <v>2</v>
      </c>
    </row>
    <row r="412" spans="1:17" x14ac:dyDescent="0.25">
      <c r="A412">
        <v>411</v>
      </c>
      <c r="B412">
        <v>154.00030599999999</v>
      </c>
      <c r="C412" s="2">
        <v>1</v>
      </c>
      <c r="D412">
        <v>161.80283299999999</v>
      </c>
      <c r="E412" s="5">
        <v>2</v>
      </c>
      <c r="P412">
        <v>2</v>
      </c>
      <c r="Q412" t="str">
        <f t="shared" si="7"/>
        <v>12</v>
      </c>
    </row>
    <row r="413" spans="1:17" x14ac:dyDescent="0.25">
      <c r="A413">
        <v>412</v>
      </c>
      <c r="B413">
        <v>153.98180099999999</v>
      </c>
      <c r="C413" s="2">
        <v>1</v>
      </c>
      <c r="D413">
        <v>161.80283299999999</v>
      </c>
      <c r="E413" s="5">
        <v>2</v>
      </c>
      <c r="P413">
        <v>2</v>
      </c>
      <c r="Q413" t="str">
        <f t="shared" si="7"/>
        <v>12</v>
      </c>
    </row>
    <row r="414" spans="1:17" x14ac:dyDescent="0.25">
      <c r="A414">
        <v>413</v>
      </c>
      <c r="B414">
        <v>153.97432700000002</v>
      </c>
      <c r="C414" s="2">
        <v>1</v>
      </c>
      <c r="P414">
        <v>1</v>
      </c>
      <c r="Q414" t="str">
        <f t="shared" si="7"/>
        <v>1</v>
      </c>
    </row>
    <row r="415" spans="1:17" x14ac:dyDescent="0.25">
      <c r="A415">
        <v>414</v>
      </c>
      <c r="B415">
        <v>153.97628600000002</v>
      </c>
      <c r="C415" s="2">
        <v>1</v>
      </c>
      <c r="P415">
        <v>1</v>
      </c>
      <c r="Q415" t="str">
        <f t="shared" si="7"/>
        <v>1</v>
      </c>
    </row>
    <row r="416" spans="1:17" x14ac:dyDescent="0.25">
      <c r="A416">
        <v>415</v>
      </c>
      <c r="B416">
        <v>154.00293600000001</v>
      </c>
      <c r="C416" s="2">
        <v>1</v>
      </c>
      <c r="P416">
        <v>1</v>
      </c>
      <c r="Q416" t="str">
        <f t="shared" si="7"/>
        <v>1</v>
      </c>
    </row>
    <row r="417" spans="1:17" x14ac:dyDescent="0.25">
      <c r="A417">
        <v>416</v>
      </c>
      <c r="B417">
        <v>153.981492</v>
      </c>
      <c r="C417" s="2">
        <v>1</v>
      </c>
      <c r="P417">
        <v>1</v>
      </c>
      <c r="Q417" t="str">
        <f t="shared" si="7"/>
        <v>1</v>
      </c>
    </row>
    <row r="418" spans="1:17" x14ac:dyDescent="0.25">
      <c r="A418">
        <v>417</v>
      </c>
      <c r="B418">
        <v>154.00226499999999</v>
      </c>
      <c r="C418" s="2">
        <v>1</v>
      </c>
      <c r="H418">
        <v>158.36633699999999</v>
      </c>
      <c r="I418" s="3">
        <v>4</v>
      </c>
      <c r="P418">
        <v>2</v>
      </c>
      <c r="Q418" t="str">
        <f t="shared" si="7"/>
        <v>14</v>
      </c>
    </row>
    <row r="419" spans="1:17" x14ac:dyDescent="0.25">
      <c r="A419">
        <v>418</v>
      </c>
      <c r="B419">
        <v>153.98680100000001</v>
      </c>
      <c r="C419" s="2">
        <v>1</v>
      </c>
      <c r="H419">
        <v>158.31344999999999</v>
      </c>
      <c r="I419" s="3">
        <v>4</v>
      </c>
      <c r="P419">
        <v>2</v>
      </c>
      <c r="Q419" t="str">
        <f t="shared" si="7"/>
        <v>14</v>
      </c>
    </row>
    <row r="420" spans="1:17" x14ac:dyDescent="0.25">
      <c r="A420">
        <v>419</v>
      </c>
      <c r="B420">
        <v>153.97396599999999</v>
      </c>
      <c r="C420" s="2">
        <v>1</v>
      </c>
      <c r="H420">
        <v>158.30803800000001</v>
      </c>
      <c r="I420" s="3">
        <v>4</v>
      </c>
      <c r="P420">
        <v>2</v>
      </c>
      <c r="Q420" t="str">
        <f t="shared" si="7"/>
        <v>14</v>
      </c>
    </row>
    <row r="421" spans="1:17" x14ac:dyDescent="0.25">
      <c r="A421">
        <v>420</v>
      </c>
      <c r="B421">
        <v>154.01077000000001</v>
      </c>
      <c r="C421" s="2">
        <v>1</v>
      </c>
      <c r="H421">
        <v>158.290513</v>
      </c>
      <c r="I421" s="3">
        <v>4</v>
      </c>
      <c r="P421">
        <v>2</v>
      </c>
      <c r="Q421" t="str">
        <f t="shared" si="7"/>
        <v>14</v>
      </c>
    </row>
    <row r="422" spans="1:17" x14ac:dyDescent="0.25">
      <c r="A422">
        <v>421</v>
      </c>
      <c r="B422">
        <v>154.03649200000001</v>
      </c>
      <c r="C422" s="2">
        <v>1</v>
      </c>
      <c r="H422">
        <v>158.30778100000001</v>
      </c>
      <c r="I422" s="3">
        <v>4</v>
      </c>
      <c r="P422">
        <v>2</v>
      </c>
      <c r="Q422" t="str">
        <f t="shared" si="7"/>
        <v>14</v>
      </c>
    </row>
    <row r="423" spans="1:17" x14ac:dyDescent="0.25">
      <c r="A423">
        <v>422</v>
      </c>
      <c r="B423">
        <v>154.00030599999999</v>
      </c>
      <c r="C423" s="2">
        <v>1</v>
      </c>
      <c r="H423">
        <v>158.26798700000001</v>
      </c>
      <c r="I423" s="3">
        <v>4</v>
      </c>
      <c r="P423">
        <v>2</v>
      </c>
      <c r="Q423" t="str">
        <f t="shared" si="7"/>
        <v>14</v>
      </c>
    </row>
    <row r="424" spans="1:17" x14ac:dyDescent="0.25">
      <c r="A424">
        <v>423</v>
      </c>
      <c r="H424">
        <v>158.293554</v>
      </c>
      <c r="I424" s="3">
        <v>4</v>
      </c>
      <c r="P424">
        <v>1</v>
      </c>
      <c r="Q424" t="str">
        <f t="shared" si="7"/>
        <v>4</v>
      </c>
    </row>
    <row r="425" spans="1:17" x14ac:dyDescent="0.25">
      <c r="A425">
        <v>424</v>
      </c>
      <c r="H425">
        <v>158.30597699999998</v>
      </c>
      <c r="I425" s="3">
        <v>4</v>
      </c>
      <c r="P425">
        <v>1</v>
      </c>
      <c r="Q425" t="str">
        <f t="shared" si="7"/>
        <v>4</v>
      </c>
    </row>
    <row r="426" spans="1:17" x14ac:dyDescent="0.25">
      <c r="A426">
        <v>425</v>
      </c>
      <c r="F426">
        <v>153.093244</v>
      </c>
      <c r="G426" s="4">
        <v>3</v>
      </c>
      <c r="H426">
        <v>158.30597699999998</v>
      </c>
      <c r="I426" s="3">
        <v>4</v>
      </c>
      <c r="P426">
        <v>2</v>
      </c>
      <c r="Q426" t="str">
        <f t="shared" si="7"/>
        <v>34</v>
      </c>
    </row>
    <row r="427" spans="1:17" x14ac:dyDescent="0.25">
      <c r="A427">
        <v>426</v>
      </c>
      <c r="F427">
        <v>153.134275</v>
      </c>
      <c r="G427" s="4">
        <v>3</v>
      </c>
      <c r="H427">
        <v>158.26839999999999</v>
      </c>
      <c r="I427" s="3">
        <v>4</v>
      </c>
      <c r="P427">
        <v>2</v>
      </c>
      <c r="Q427" t="str">
        <f t="shared" si="7"/>
        <v>34</v>
      </c>
    </row>
    <row r="428" spans="1:17" x14ac:dyDescent="0.25">
      <c r="A428">
        <v>427</v>
      </c>
      <c r="D428">
        <v>133.61367799999999</v>
      </c>
      <c r="E428" s="5">
        <v>2</v>
      </c>
      <c r="F428">
        <v>153.13422400000002</v>
      </c>
      <c r="G428" s="4">
        <v>3</v>
      </c>
      <c r="H428">
        <v>158.31819300000001</v>
      </c>
      <c r="I428" s="3">
        <v>4</v>
      </c>
      <c r="P428">
        <v>3</v>
      </c>
      <c r="Q428" t="str">
        <f t="shared" si="7"/>
        <v>234</v>
      </c>
    </row>
    <row r="429" spans="1:17" x14ac:dyDescent="0.25">
      <c r="A429">
        <v>428</v>
      </c>
      <c r="D429">
        <v>133.622299</v>
      </c>
      <c r="E429" s="5">
        <v>2</v>
      </c>
      <c r="F429">
        <v>153.11685299999999</v>
      </c>
      <c r="G429" s="4">
        <v>3</v>
      </c>
      <c r="H429">
        <v>158.36633699999999</v>
      </c>
      <c r="I429" s="3">
        <v>4</v>
      </c>
      <c r="P429">
        <v>3</v>
      </c>
      <c r="Q429" t="str">
        <f t="shared" si="7"/>
        <v>234</v>
      </c>
    </row>
    <row r="430" spans="1:17" x14ac:dyDescent="0.25">
      <c r="A430">
        <v>429</v>
      </c>
      <c r="D430">
        <v>133.61158699999999</v>
      </c>
      <c r="E430" s="5">
        <v>2</v>
      </c>
      <c r="F430">
        <v>153.088244</v>
      </c>
      <c r="G430" s="4">
        <v>3</v>
      </c>
      <c r="P430">
        <v>2</v>
      </c>
      <c r="Q430" t="str">
        <f t="shared" si="7"/>
        <v>23</v>
      </c>
    </row>
    <row r="431" spans="1:17" x14ac:dyDescent="0.25">
      <c r="A431">
        <v>430</v>
      </c>
      <c r="D431">
        <v>133.58428900000001</v>
      </c>
      <c r="E431" s="5">
        <v>2</v>
      </c>
      <c r="F431">
        <v>153.093244</v>
      </c>
      <c r="G431" s="4">
        <v>3</v>
      </c>
      <c r="P431">
        <v>2</v>
      </c>
      <c r="Q431" t="str">
        <f t="shared" si="7"/>
        <v>23</v>
      </c>
    </row>
    <row r="432" spans="1:17" x14ac:dyDescent="0.25">
      <c r="A432">
        <v>431</v>
      </c>
      <c r="D432">
        <v>133.59989899999999</v>
      </c>
      <c r="E432" s="5">
        <v>2</v>
      </c>
      <c r="F432">
        <v>153.10185300000001</v>
      </c>
      <c r="G432" s="4">
        <v>3</v>
      </c>
      <c r="P432">
        <v>2</v>
      </c>
      <c r="Q432" t="str">
        <f t="shared" si="7"/>
        <v>23</v>
      </c>
    </row>
    <row r="433" spans="1:17" x14ac:dyDescent="0.25">
      <c r="A433">
        <v>432</v>
      </c>
      <c r="D433">
        <v>133.60413299999999</v>
      </c>
      <c r="E433" s="5">
        <v>2</v>
      </c>
      <c r="F433">
        <v>153.116027</v>
      </c>
      <c r="G433" s="4">
        <v>3</v>
      </c>
      <c r="P433">
        <v>2</v>
      </c>
      <c r="Q433" t="str">
        <f t="shared" si="7"/>
        <v>23</v>
      </c>
    </row>
    <row r="434" spans="1:17" x14ac:dyDescent="0.25">
      <c r="A434">
        <v>433</v>
      </c>
      <c r="D434">
        <v>133.613113</v>
      </c>
      <c r="E434" s="5">
        <v>2</v>
      </c>
      <c r="F434">
        <v>153.094584</v>
      </c>
      <c r="G434" s="4">
        <v>3</v>
      </c>
      <c r="P434">
        <v>2</v>
      </c>
      <c r="Q434" t="str">
        <f t="shared" si="7"/>
        <v>23</v>
      </c>
    </row>
    <row r="435" spans="1:17" x14ac:dyDescent="0.25">
      <c r="A435">
        <v>434</v>
      </c>
      <c r="D435">
        <v>133.620666</v>
      </c>
      <c r="E435" s="5">
        <v>2</v>
      </c>
      <c r="F435">
        <v>153.103038</v>
      </c>
      <c r="G435" s="4">
        <v>3</v>
      </c>
      <c r="P435">
        <v>2</v>
      </c>
      <c r="Q435" t="str">
        <f t="shared" si="7"/>
        <v>23</v>
      </c>
    </row>
    <row r="436" spans="1:17" x14ac:dyDescent="0.25">
      <c r="A436">
        <v>435</v>
      </c>
      <c r="D436">
        <v>133.63929000000002</v>
      </c>
      <c r="E436" s="5">
        <v>2</v>
      </c>
      <c r="F436">
        <v>153.093244</v>
      </c>
      <c r="G436" s="4">
        <v>3</v>
      </c>
      <c r="P436">
        <v>2</v>
      </c>
      <c r="Q436" t="str">
        <f t="shared" si="7"/>
        <v>23</v>
      </c>
    </row>
    <row r="437" spans="1:17" x14ac:dyDescent="0.25">
      <c r="A437">
        <v>436</v>
      </c>
      <c r="D437">
        <v>133.62837200000001</v>
      </c>
      <c r="E437" s="5">
        <v>2</v>
      </c>
      <c r="F437">
        <v>153.093244</v>
      </c>
      <c r="G437" s="4">
        <v>3</v>
      </c>
      <c r="P437">
        <v>2</v>
      </c>
      <c r="Q437" t="str">
        <f t="shared" si="7"/>
        <v>23</v>
      </c>
    </row>
    <row r="438" spans="1:17" x14ac:dyDescent="0.25">
      <c r="A438">
        <v>437</v>
      </c>
      <c r="D438">
        <v>133.63031000000001</v>
      </c>
      <c r="E438" s="5">
        <v>2</v>
      </c>
      <c r="P438">
        <v>1</v>
      </c>
      <c r="Q438" t="str">
        <f t="shared" si="7"/>
        <v>2</v>
      </c>
    </row>
    <row r="439" spans="1:17" x14ac:dyDescent="0.25">
      <c r="A439">
        <v>438</v>
      </c>
      <c r="D439">
        <v>133.65495300000001</v>
      </c>
      <c r="E439" s="5">
        <v>2</v>
      </c>
      <c r="P439">
        <v>1</v>
      </c>
      <c r="Q439" t="str">
        <f t="shared" si="7"/>
        <v>2</v>
      </c>
    </row>
    <row r="440" spans="1:17" x14ac:dyDescent="0.25">
      <c r="A440">
        <v>439</v>
      </c>
      <c r="B440">
        <v>125.81887800000001</v>
      </c>
      <c r="C440" s="2">
        <v>1</v>
      </c>
      <c r="D440">
        <v>133.73102499999999</v>
      </c>
      <c r="E440" s="5">
        <v>2</v>
      </c>
      <c r="P440">
        <v>2</v>
      </c>
      <c r="Q440" t="str">
        <f t="shared" si="7"/>
        <v>12</v>
      </c>
    </row>
    <row r="441" spans="1:17" x14ac:dyDescent="0.25">
      <c r="A441">
        <v>440</v>
      </c>
      <c r="B441">
        <v>125.808727</v>
      </c>
      <c r="C441" s="2">
        <v>1</v>
      </c>
      <c r="D441">
        <v>133.61367799999999</v>
      </c>
      <c r="E441" s="5">
        <v>2</v>
      </c>
      <c r="P441">
        <v>2</v>
      </c>
      <c r="Q441" t="str">
        <f t="shared" si="7"/>
        <v>12</v>
      </c>
    </row>
    <row r="442" spans="1:17" x14ac:dyDescent="0.25">
      <c r="A442">
        <v>441</v>
      </c>
      <c r="B442">
        <v>125.84296400000001</v>
      </c>
      <c r="C442" s="2">
        <v>1</v>
      </c>
      <c r="P442">
        <v>1</v>
      </c>
      <c r="Q442" t="str">
        <f t="shared" si="7"/>
        <v>1</v>
      </c>
    </row>
    <row r="443" spans="1:17" x14ac:dyDescent="0.25">
      <c r="A443">
        <v>442</v>
      </c>
      <c r="B443">
        <v>125.83633</v>
      </c>
      <c r="C443" s="2">
        <v>1</v>
      </c>
      <c r="P443">
        <v>1</v>
      </c>
      <c r="Q443" t="str">
        <f t="shared" si="7"/>
        <v>1</v>
      </c>
    </row>
    <row r="444" spans="1:17" x14ac:dyDescent="0.25">
      <c r="A444">
        <v>443</v>
      </c>
      <c r="B444">
        <v>125.74744800000001</v>
      </c>
      <c r="C444" s="2">
        <v>1</v>
      </c>
      <c r="P444">
        <v>1</v>
      </c>
      <c r="Q444" t="str">
        <f t="shared" si="7"/>
        <v>1</v>
      </c>
    </row>
    <row r="445" spans="1:17" x14ac:dyDescent="0.25">
      <c r="A445">
        <v>444</v>
      </c>
      <c r="B445">
        <v>125.799137</v>
      </c>
      <c r="C445" s="2">
        <v>1</v>
      </c>
      <c r="P445">
        <v>1</v>
      </c>
      <c r="Q445" t="str">
        <f t="shared" si="7"/>
        <v>1</v>
      </c>
    </row>
    <row r="446" spans="1:17" x14ac:dyDescent="0.25">
      <c r="A446">
        <v>445</v>
      </c>
      <c r="B446">
        <v>125.816788</v>
      </c>
      <c r="C446" s="2">
        <v>1</v>
      </c>
      <c r="H446">
        <v>130.33418599999999</v>
      </c>
      <c r="I446" s="3">
        <v>4</v>
      </c>
      <c r="P446">
        <v>2</v>
      </c>
      <c r="Q446" t="str">
        <f t="shared" si="7"/>
        <v>14</v>
      </c>
    </row>
    <row r="447" spans="1:17" x14ac:dyDescent="0.25">
      <c r="A447">
        <v>446</v>
      </c>
      <c r="B447">
        <v>125.824951</v>
      </c>
      <c r="C447" s="2">
        <v>1</v>
      </c>
      <c r="H447">
        <v>130.27357499999999</v>
      </c>
      <c r="I447" s="3">
        <v>4</v>
      </c>
      <c r="P447">
        <v>2</v>
      </c>
      <c r="Q447" t="str">
        <f t="shared" si="7"/>
        <v>14</v>
      </c>
    </row>
    <row r="448" spans="1:17" x14ac:dyDescent="0.25">
      <c r="A448">
        <v>447</v>
      </c>
      <c r="B448">
        <v>125.855053</v>
      </c>
      <c r="C448" s="2">
        <v>1</v>
      </c>
      <c r="H448">
        <v>130.28260399999999</v>
      </c>
      <c r="I448" s="3">
        <v>4</v>
      </c>
      <c r="P448">
        <v>2</v>
      </c>
      <c r="Q448" t="str">
        <f t="shared" si="7"/>
        <v>14</v>
      </c>
    </row>
    <row r="449" spans="1:17" x14ac:dyDescent="0.25">
      <c r="A449">
        <v>448</v>
      </c>
      <c r="B449">
        <v>125.86852200000001</v>
      </c>
      <c r="C449" s="2">
        <v>1</v>
      </c>
      <c r="H449">
        <v>130.307907</v>
      </c>
      <c r="I449" s="3">
        <v>4</v>
      </c>
      <c r="P449">
        <v>2</v>
      </c>
      <c r="Q449" t="str">
        <f t="shared" si="7"/>
        <v>14</v>
      </c>
    </row>
    <row r="450" spans="1:17" x14ac:dyDescent="0.25">
      <c r="A450">
        <v>449</v>
      </c>
      <c r="B450">
        <v>125.75796100000001</v>
      </c>
      <c r="C450" s="2">
        <v>1</v>
      </c>
      <c r="H450">
        <v>130.32291000000001</v>
      </c>
      <c r="I450" s="3">
        <v>4</v>
      </c>
      <c r="P450">
        <v>2</v>
      </c>
      <c r="Q450" t="str">
        <f t="shared" ref="Q450:Q513" si="8">CONCATENATE(C450,E450,G450,I450)</f>
        <v>14</v>
      </c>
    </row>
    <row r="451" spans="1:17" x14ac:dyDescent="0.25">
      <c r="A451">
        <v>450</v>
      </c>
      <c r="B451">
        <v>125.81887800000001</v>
      </c>
      <c r="C451" s="2">
        <v>1</v>
      </c>
      <c r="H451">
        <v>130.317756</v>
      </c>
      <c r="I451" s="3">
        <v>4</v>
      </c>
      <c r="P451">
        <v>2</v>
      </c>
      <c r="Q451" t="str">
        <f t="shared" si="8"/>
        <v>14</v>
      </c>
    </row>
    <row r="452" spans="1:17" x14ac:dyDescent="0.25">
      <c r="A452">
        <v>451</v>
      </c>
      <c r="H452">
        <v>130.35403400000001</v>
      </c>
      <c r="I452" s="3">
        <v>4</v>
      </c>
      <c r="P452">
        <v>1</v>
      </c>
      <c r="Q452" t="str">
        <f t="shared" si="8"/>
        <v>4</v>
      </c>
    </row>
    <row r="453" spans="1:17" x14ac:dyDescent="0.25">
      <c r="A453">
        <v>452</v>
      </c>
      <c r="F453">
        <v>125.72515100000001</v>
      </c>
      <c r="G453" s="4">
        <v>3</v>
      </c>
      <c r="H453">
        <v>130.351429</v>
      </c>
      <c r="I453" s="3">
        <v>4</v>
      </c>
      <c r="P453">
        <v>2</v>
      </c>
      <c r="Q453" t="str">
        <f t="shared" si="8"/>
        <v>34</v>
      </c>
    </row>
    <row r="454" spans="1:17" x14ac:dyDescent="0.25">
      <c r="A454">
        <v>453</v>
      </c>
      <c r="F454">
        <v>125.714645</v>
      </c>
      <c r="G454" s="4">
        <v>3</v>
      </c>
      <c r="H454">
        <v>130.29898400000002</v>
      </c>
      <c r="I454" s="3">
        <v>4</v>
      </c>
      <c r="P454">
        <v>2</v>
      </c>
      <c r="Q454" t="str">
        <f t="shared" si="8"/>
        <v>34</v>
      </c>
    </row>
    <row r="455" spans="1:17" x14ac:dyDescent="0.25">
      <c r="A455">
        <v>454</v>
      </c>
      <c r="F455">
        <v>125.72505200000001</v>
      </c>
      <c r="G455" s="4">
        <v>3</v>
      </c>
      <c r="H455">
        <v>130.281227</v>
      </c>
      <c r="I455" s="3">
        <v>4</v>
      </c>
      <c r="P455">
        <v>2</v>
      </c>
      <c r="Q455" t="str">
        <f t="shared" si="8"/>
        <v>34</v>
      </c>
    </row>
    <row r="456" spans="1:17" x14ac:dyDescent="0.25">
      <c r="A456">
        <v>455</v>
      </c>
      <c r="F456">
        <v>125.73576300000001</v>
      </c>
      <c r="G456" s="4">
        <v>3</v>
      </c>
      <c r="H456">
        <v>130.28837200000001</v>
      </c>
      <c r="I456" s="3">
        <v>4</v>
      </c>
      <c r="P456">
        <v>2</v>
      </c>
      <c r="Q456" t="str">
        <f t="shared" si="8"/>
        <v>34</v>
      </c>
    </row>
    <row r="457" spans="1:17" x14ac:dyDescent="0.25">
      <c r="A457">
        <v>456</v>
      </c>
      <c r="F457">
        <v>125.706177</v>
      </c>
      <c r="G457" s="4">
        <v>3</v>
      </c>
      <c r="H457">
        <v>130.284088</v>
      </c>
      <c r="I457" s="3">
        <v>4</v>
      </c>
      <c r="P457">
        <v>2</v>
      </c>
      <c r="Q457" t="str">
        <f t="shared" si="8"/>
        <v>34</v>
      </c>
    </row>
    <row r="458" spans="1:17" x14ac:dyDescent="0.25">
      <c r="A458">
        <v>457</v>
      </c>
      <c r="F458">
        <v>125.69770400000002</v>
      </c>
      <c r="G458" s="4">
        <v>3</v>
      </c>
      <c r="H458">
        <v>130.33418599999999</v>
      </c>
      <c r="I458" s="3">
        <v>4</v>
      </c>
      <c r="P458">
        <v>2</v>
      </c>
      <c r="Q458" t="str">
        <f t="shared" si="8"/>
        <v>34</v>
      </c>
    </row>
    <row r="459" spans="1:17" x14ac:dyDescent="0.25">
      <c r="A459">
        <v>458</v>
      </c>
      <c r="D459">
        <v>110.28591900000001</v>
      </c>
      <c r="E459" s="5">
        <v>2</v>
      </c>
      <c r="F459">
        <v>125.735615</v>
      </c>
      <c r="G459" s="4">
        <v>3</v>
      </c>
      <c r="P459">
        <v>2</v>
      </c>
      <c r="Q459" t="str">
        <f t="shared" si="8"/>
        <v>23</v>
      </c>
    </row>
    <row r="460" spans="1:17" x14ac:dyDescent="0.25">
      <c r="A460">
        <v>459</v>
      </c>
      <c r="D460">
        <v>110.276634</v>
      </c>
      <c r="E460" s="5">
        <v>2</v>
      </c>
      <c r="F460">
        <v>125.73209700000001</v>
      </c>
      <c r="G460" s="4">
        <v>3</v>
      </c>
      <c r="P460">
        <v>2</v>
      </c>
      <c r="Q460" t="str">
        <f t="shared" si="8"/>
        <v>23</v>
      </c>
    </row>
    <row r="461" spans="1:17" x14ac:dyDescent="0.25">
      <c r="A461">
        <v>460</v>
      </c>
      <c r="D461">
        <v>110.26643000000001</v>
      </c>
      <c r="E461" s="5">
        <v>2</v>
      </c>
      <c r="F461">
        <v>125.72240000000001</v>
      </c>
      <c r="G461" s="4">
        <v>3</v>
      </c>
      <c r="P461">
        <v>2</v>
      </c>
      <c r="Q461" t="str">
        <f t="shared" si="8"/>
        <v>23</v>
      </c>
    </row>
    <row r="462" spans="1:17" x14ac:dyDescent="0.25">
      <c r="A462">
        <v>461</v>
      </c>
      <c r="D462">
        <v>110.25244900000001</v>
      </c>
      <c r="E462" s="5">
        <v>2</v>
      </c>
      <c r="F462">
        <v>125.66893</v>
      </c>
      <c r="G462" s="4">
        <v>3</v>
      </c>
      <c r="P462">
        <v>2</v>
      </c>
      <c r="Q462" t="str">
        <f t="shared" si="8"/>
        <v>23</v>
      </c>
    </row>
    <row r="463" spans="1:17" x14ac:dyDescent="0.25">
      <c r="A463">
        <v>462</v>
      </c>
      <c r="D463">
        <v>110.26163500000001</v>
      </c>
      <c r="E463" s="5">
        <v>2</v>
      </c>
      <c r="F463">
        <v>125.72515100000001</v>
      </c>
      <c r="G463" s="4">
        <v>3</v>
      </c>
      <c r="P463">
        <v>2</v>
      </c>
      <c r="Q463" t="str">
        <f t="shared" si="8"/>
        <v>23</v>
      </c>
    </row>
    <row r="464" spans="1:17" x14ac:dyDescent="0.25">
      <c r="A464">
        <v>463</v>
      </c>
      <c r="D464">
        <v>110.28204300000002</v>
      </c>
      <c r="E464" s="5">
        <v>2</v>
      </c>
      <c r="P464">
        <v>1</v>
      </c>
      <c r="Q464" t="str">
        <f t="shared" si="8"/>
        <v>2</v>
      </c>
    </row>
    <row r="465" spans="1:17" x14ac:dyDescent="0.25">
      <c r="A465">
        <v>464</v>
      </c>
      <c r="D465">
        <v>110.26739900000001</v>
      </c>
      <c r="E465" s="5">
        <v>2</v>
      </c>
      <c r="P465">
        <v>1</v>
      </c>
      <c r="Q465" t="str">
        <f t="shared" si="8"/>
        <v>2</v>
      </c>
    </row>
    <row r="466" spans="1:17" x14ac:dyDescent="0.25">
      <c r="A466">
        <v>465</v>
      </c>
      <c r="D466">
        <v>110.26719600000001</v>
      </c>
      <c r="E466" s="5">
        <v>2</v>
      </c>
      <c r="P466">
        <v>1</v>
      </c>
      <c r="Q466" t="str">
        <f t="shared" si="8"/>
        <v>2</v>
      </c>
    </row>
    <row r="467" spans="1:17" x14ac:dyDescent="0.25">
      <c r="A467">
        <v>466</v>
      </c>
      <c r="D467">
        <v>110.276634</v>
      </c>
      <c r="E467" s="5">
        <v>2</v>
      </c>
      <c r="P467">
        <v>1</v>
      </c>
      <c r="Q467" t="str">
        <f t="shared" si="8"/>
        <v>2</v>
      </c>
    </row>
    <row r="468" spans="1:17" x14ac:dyDescent="0.25">
      <c r="A468">
        <v>467</v>
      </c>
      <c r="B468">
        <v>102.441585</v>
      </c>
      <c r="C468" s="2">
        <v>1</v>
      </c>
      <c r="D468">
        <v>110.27704200000001</v>
      </c>
      <c r="E468" s="5">
        <v>2</v>
      </c>
      <c r="P468">
        <v>2</v>
      </c>
      <c r="Q468" t="str">
        <f t="shared" si="8"/>
        <v>12</v>
      </c>
    </row>
    <row r="469" spans="1:17" x14ac:dyDescent="0.25">
      <c r="A469">
        <v>468</v>
      </c>
      <c r="B469">
        <v>102.46286000000001</v>
      </c>
      <c r="C469" s="2">
        <v>1</v>
      </c>
      <c r="D469">
        <v>110.24189000000001</v>
      </c>
      <c r="E469" s="5">
        <v>2</v>
      </c>
      <c r="P469">
        <v>2</v>
      </c>
      <c r="Q469" t="str">
        <f t="shared" si="8"/>
        <v>12</v>
      </c>
    </row>
    <row r="470" spans="1:17" x14ac:dyDescent="0.25">
      <c r="A470">
        <v>469</v>
      </c>
      <c r="B470">
        <v>102.41601900000001</v>
      </c>
      <c r="C470" s="2">
        <v>1</v>
      </c>
      <c r="D470">
        <v>110.18602000000001</v>
      </c>
      <c r="E470" s="5">
        <v>2</v>
      </c>
      <c r="P470">
        <v>2</v>
      </c>
      <c r="Q470" t="str">
        <f t="shared" si="8"/>
        <v>12</v>
      </c>
    </row>
    <row r="471" spans="1:17" x14ac:dyDescent="0.25">
      <c r="A471">
        <v>470</v>
      </c>
      <c r="B471">
        <v>102.376175</v>
      </c>
      <c r="C471" s="2">
        <v>1</v>
      </c>
      <c r="D471">
        <v>110.28591900000001</v>
      </c>
      <c r="E471" s="5">
        <v>2</v>
      </c>
      <c r="P471">
        <v>2</v>
      </c>
      <c r="Q471" t="str">
        <f t="shared" si="8"/>
        <v>12</v>
      </c>
    </row>
    <row r="472" spans="1:17" x14ac:dyDescent="0.25">
      <c r="A472">
        <v>471</v>
      </c>
      <c r="B472">
        <v>102.394642</v>
      </c>
      <c r="C472" s="2">
        <v>1</v>
      </c>
      <c r="P472">
        <v>1</v>
      </c>
      <c r="Q472" t="str">
        <f t="shared" si="8"/>
        <v>1</v>
      </c>
    </row>
    <row r="473" spans="1:17" x14ac:dyDescent="0.25">
      <c r="A473">
        <v>472</v>
      </c>
      <c r="B473">
        <v>102.40341900000001</v>
      </c>
      <c r="C473" s="2">
        <v>1</v>
      </c>
      <c r="P473">
        <v>1</v>
      </c>
      <c r="Q473" t="str">
        <f t="shared" si="8"/>
        <v>1</v>
      </c>
    </row>
    <row r="474" spans="1:17" x14ac:dyDescent="0.25">
      <c r="A474">
        <v>473</v>
      </c>
      <c r="B474">
        <v>102.39413400000001</v>
      </c>
      <c r="C474" s="2">
        <v>1</v>
      </c>
      <c r="P474">
        <v>1</v>
      </c>
      <c r="Q474" t="str">
        <f t="shared" si="8"/>
        <v>1</v>
      </c>
    </row>
    <row r="475" spans="1:17" x14ac:dyDescent="0.25">
      <c r="A475">
        <v>474</v>
      </c>
      <c r="B475">
        <v>102.448826</v>
      </c>
      <c r="C475" s="2">
        <v>1</v>
      </c>
      <c r="P475">
        <v>1</v>
      </c>
      <c r="Q475" t="str">
        <f t="shared" si="8"/>
        <v>1</v>
      </c>
    </row>
    <row r="476" spans="1:17" x14ac:dyDescent="0.25">
      <c r="A476">
        <v>475</v>
      </c>
      <c r="B476">
        <v>102.43887700000001</v>
      </c>
      <c r="C476" s="2">
        <v>1</v>
      </c>
      <c r="H476">
        <v>104.860359</v>
      </c>
      <c r="I476" s="3">
        <v>4</v>
      </c>
      <c r="P476">
        <v>2</v>
      </c>
      <c r="Q476" t="str">
        <f t="shared" si="8"/>
        <v>14</v>
      </c>
    </row>
    <row r="477" spans="1:17" x14ac:dyDescent="0.25">
      <c r="A477">
        <v>476</v>
      </c>
      <c r="B477">
        <v>102.395458</v>
      </c>
      <c r="C477" s="2">
        <v>1</v>
      </c>
      <c r="H477">
        <v>104.79985000000001</v>
      </c>
      <c r="I477" s="3">
        <v>4</v>
      </c>
      <c r="P477">
        <v>2</v>
      </c>
      <c r="Q477" t="str">
        <f t="shared" si="8"/>
        <v>14</v>
      </c>
    </row>
    <row r="478" spans="1:17" x14ac:dyDescent="0.25">
      <c r="A478">
        <v>477</v>
      </c>
      <c r="B478">
        <v>102.441585</v>
      </c>
      <c r="C478" s="2">
        <v>1</v>
      </c>
      <c r="H478">
        <v>104.83535700000002</v>
      </c>
      <c r="I478" s="3">
        <v>4</v>
      </c>
      <c r="P478">
        <v>2</v>
      </c>
      <c r="Q478" t="str">
        <f t="shared" si="8"/>
        <v>14</v>
      </c>
    </row>
    <row r="479" spans="1:17" x14ac:dyDescent="0.25">
      <c r="A479">
        <v>478</v>
      </c>
      <c r="B479">
        <v>102.441585</v>
      </c>
      <c r="C479" s="2">
        <v>1</v>
      </c>
      <c r="H479">
        <v>104.825512</v>
      </c>
      <c r="I479" s="3">
        <v>4</v>
      </c>
      <c r="P479">
        <v>2</v>
      </c>
      <c r="Q479" t="str">
        <f t="shared" si="8"/>
        <v>14</v>
      </c>
    </row>
    <row r="480" spans="1:17" x14ac:dyDescent="0.25">
      <c r="A480">
        <v>479</v>
      </c>
      <c r="F480">
        <v>101.68729400000001</v>
      </c>
      <c r="G480" s="4">
        <v>3</v>
      </c>
      <c r="H480">
        <v>104.834183</v>
      </c>
      <c r="I480" s="3">
        <v>4</v>
      </c>
      <c r="P480">
        <v>2</v>
      </c>
      <c r="Q480" t="str">
        <f t="shared" si="8"/>
        <v>34</v>
      </c>
    </row>
    <row r="481" spans="1:17" x14ac:dyDescent="0.25">
      <c r="A481">
        <v>480</v>
      </c>
      <c r="F481">
        <v>101.672653</v>
      </c>
      <c r="G481" s="4">
        <v>3</v>
      </c>
      <c r="H481">
        <v>104.81800800000001</v>
      </c>
      <c r="I481" s="3">
        <v>4</v>
      </c>
      <c r="P481">
        <v>2</v>
      </c>
      <c r="Q481" t="str">
        <f t="shared" si="8"/>
        <v>34</v>
      </c>
    </row>
    <row r="482" spans="1:17" x14ac:dyDescent="0.25">
      <c r="A482">
        <v>481</v>
      </c>
      <c r="F482">
        <v>101.71484700000001</v>
      </c>
      <c r="G482" s="4">
        <v>3</v>
      </c>
      <c r="H482">
        <v>104.848827</v>
      </c>
      <c r="I482" s="3">
        <v>4</v>
      </c>
      <c r="P482">
        <v>2</v>
      </c>
      <c r="Q482" t="str">
        <f t="shared" si="8"/>
        <v>34</v>
      </c>
    </row>
    <row r="483" spans="1:17" x14ac:dyDescent="0.25">
      <c r="A483">
        <v>482</v>
      </c>
      <c r="F483">
        <v>101.72306400000001</v>
      </c>
      <c r="G483" s="4">
        <v>3</v>
      </c>
      <c r="H483">
        <v>104.80954300000001</v>
      </c>
      <c r="I483" s="3">
        <v>4</v>
      </c>
      <c r="P483">
        <v>2</v>
      </c>
      <c r="Q483" t="str">
        <f t="shared" si="8"/>
        <v>34</v>
      </c>
    </row>
    <row r="484" spans="1:17" x14ac:dyDescent="0.25">
      <c r="A484">
        <v>483</v>
      </c>
      <c r="F484">
        <v>101.72260300000001</v>
      </c>
      <c r="G484" s="4">
        <v>3</v>
      </c>
      <c r="H484">
        <v>104.80944000000001</v>
      </c>
      <c r="I484" s="3">
        <v>4</v>
      </c>
      <c r="P484">
        <v>2</v>
      </c>
      <c r="Q484" t="str">
        <f t="shared" si="8"/>
        <v>34</v>
      </c>
    </row>
    <row r="485" spans="1:17" x14ac:dyDescent="0.25">
      <c r="A485">
        <v>484</v>
      </c>
      <c r="F485">
        <v>101.714184</v>
      </c>
      <c r="G485" s="4">
        <v>3</v>
      </c>
      <c r="H485">
        <v>104.76943900000001</v>
      </c>
      <c r="I485" s="3">
        <v>4</v>
      </c>
      <c r="P485">
        <v>2</v>
      </c>
      <c r="Q485" t="str">
        <f t="shared" si="8"/>
        <v>34</v>
      </c>
    </row>
    <row r="486" spans="1:17" x14ac:dyDescent="0.25">
      <c r="A486">
        <v>485</v>
      </c>
      <c r="F486">
        <v>101.72413600000002</v>
      </c>
      <c r="G486" s="4">
        <v>3</v>
      </c>
      <c r="H486">
        <v>104.76617400000001</v>
      </c>
      <c r="I486" s="3">
        <v>4</v>
      </c>
      <c r="P486">
        <v>2</v>
      </c>
      <c r="Q486" t="str">
        <f t="shared" si="8"/>
        <v>34</v>
      </c>
    </row>
    <row r="487" spans="1:17" x14ac:dyDescent="0.25">
      <c r="A487">
        <v>486</v>
      </c>
      <c r="D487">
        <v>86.863674000000003</v>
      </c>
      <c r="E487" s="5">
        <v>2</v>
      </c>
      <c r="F487">
        <v>101.73653000000002</v>
      </c>
      <c r="G487" s="4">
        <v>3</v>
      </c>
      <c r="H487">
        <v>104.789646</v>
      </c>
      <c r="I487" s="3">
        <v>4</v>
      </c>
      <c r="P487">
        <v>3</v>
      </c>
      <c r="Q487" t="str">
        <f t="shared" si="8"/>
        <v>234</v>
      </c>
    </row>
    <row r="488" spans="1:17" x14ac:dyDescent="0.25">
      <c r="A488">
        <v>487</v>
      </c>
      <c r="D488">
        <v>86.938368000000011</v>
      </c>
      <c r="E488" s="5">
        <v>2</v>
      </c>
      <c r="F488">
        <v>101.704284</v>
      </c>
      <c r="G488" s="4">
        <v>3</v>
      </c>
      <c r="P488">
        <v>2</v>
      </c>
      <c r="Q488" t="str">
        <f t="shared" si="8"/>
        <v>23</v>
      </c>
    </row>
    <row r="489" spans="1:17" x14ac:dyDescent="0.25">
      <c r="A489">
        <v>488</v>
      </c>
      <c r="D489">
        <v>86.957704000000007</v>
      </c>
      <c r="E489" s="5">
        <v>2</v>
      </c>
      <c r="F489">
        <v>101.668266</v>
      </c>
      <c r="G489" s="4">
        <v>3</v>
      </c>
      <c r="P489">
        <v>2</v>
      </c>
      <c r="Q489" t="str">
        <f t="shared" si="8"/>
        <v>23</v>
      </c>
    </row>
    <row r="490" spans="1:17" x14ac:dyDescent="0.25">
      <c r="A490">
        <v>489</v>
      </c>
      <c r="D490">
        <v>86.933164000000005</v>
      </c>
      <c r="E490" s="5">
        <v>2</v>
      </c>
      <c r="F490">
        <v>101.620563</v>
      </c>
      <c r="G490" s="4">
        <v>3</v>
      </c>
      <c r="P490">
        <v>2</v>
      </c>
      <c r="Q490" t="str">
        <f t="shared" si="8"/>
        <v>23</v>
      </c>
    </row>
    <row r="491" spans="1:17" x14ac:dyDescent="0.25">
      <c r="A491">
        <v>490</v>
      </c>
      <c r="D491">
        <v>86.892807000000005</v>
      </c>
      <c r="E491" s="5">
        <v>2</v>
      </c>
      <c r="F491">
        <v>101.68729400000001</v>
      </c>
      <c r="G491" s="4">
        <v>3</v>
      </c>
      <c r="P491">
        <v>2</v>
      </c>
      <c r="Q491" t="str">
        <f t="shared" si="8"/>
        <v>23</v>
      </c>
    </row>
    <row r="492" spans="1:17" x14ac:dyDescent="0.25">
      <c r="A492">
        <v>491</v>
      </c>
      <c r="D492">
        <v>86.957908000000003</v>
      </c>
      <c r="E492" s="5">
        <v>2</v>
      </c>
      <c r="P492">
        <v>1</v>
      </c>
      <c r="Q492" t="str">
        <f t="shared" si="8"/>
        <v>2</v>
      </c>
    </row>
    <row r="493" spans="1:17" x14ac:dyDescent="0.25">
      <c r="A493">
        <v>492</v>
      </c>
      <c r="D493">
        <v>86.913879000000009</v>
      </c>
      <c r="E493" s="5">
        <v>2</v>
      </c>
      <c r="P493">
        <v>1</v>
      </c>
      <c r="Q493" t="str">
        <f t="shared" si="8"/>
        <v>2</v>
      </c>
    </row>
    <row r="494" spans="1:17" x14ac:dyDescent="0.25">
      <c r="A494">
        <v>493</v>
      </c>
      <c r="D494">
        <v>86.905613000000002</v>
      </c>
      <c r="E494" s="5">
        <v>2</v>
      </c>
      <c r="P494">
        <v>1</v>
      </c>
      <c r="Q494" t="str">
        <f t="shared" si="8"/>
        <v>2</v>
      </c>
    </row>
    <row r="495" spans="1:17" x14ac:dyDescent="0.25">
      <c r="A495">
        <v>494</v>
      </c>
      <c r="D495">
        <v>86.902195000000006</v>
      </c>
      <c r="E495" s="5">
        <v>2</v>
      </c>
      <c r="P495">
        <v>1</v>
      </c>
      <c r="Q495" t="str">
        <f t="shared" si="8"/>
        <v>2</v>
      </c>
    </row>
    <row r="496" spans="1:17" x14ac:dyDescent="0.25">
      <c r="A496">
        <v>495</v>
      </c>
      <c r="D496">
        <v>86.891378000000003</v>
      </c>
      <c r="E496" s="5">
        <v>2</v>
      </c>
      <c r="P496">
        <v>1</v>
      </c>
      <c r="Q496" t="str">
        <f t="shared" si="8"/>
        <v>2</v>
      </c>
    </row>
    <row r="497" spans="1:17" x14ac:dyDescent="0.25">
      <c r="A497">
        <v>496</v>
      </c>
      <c r="B497">
        <v>79.946786000000003</v>
      </c>
      <c r="C497" s="2">
        <v>1</v>
      </c>
      <c r="D497">
        <v>86.900511000000009</v>
      </c>
      <c r="E497" s="5">
        <v>2</v>
      </c>
      <c r="P497">
        <v>2</v>
      </c>
      <c r="Q497" t="str">
        <f t="shared" si="8"/>
        <v>12</v>
      </c>
    </row>
    <row r="498" spans="1:17" x14ac:dyDescent="0.25">
      <c r="A498">
        <v>497</v>
      </c>
      <c r="B498">
        <v>79.914797000000007</v>
      </c>
      <c r="C498" s="2">
        <v>1</v>
      </c>
      <c r="D498">
        <v>86.863674000000003</v>
      </c>
      <c r="E498" s="5">
        <v>2</v>
      </c>
      <c r="P498">
        <v>2</v>
      </c>
      <c r="Q498" t="str">
        <f t="shared" si="8"/>
        <v>12</v>
      </c>
    </row>
    <row r="499" spans="1:17" x14ac:dyDescent="0.25">
      <c r="A499">
        <v>498</v>
      </c>
      <c r="B499">
        <v>79.931429000000009</v>
      </c>
      <c r="C499" s="2">
        <v>1</v>
      </c>
      <c r="D499">
        <v>86.863674000000003</v>
      </c>
      <c r="E499" s="5">
        <v>2</v>
      </c>
      <c r="P499">
        <v>2</v>
      </c>
      <c r="Q499" t="str">
        <f t="shared" si="8"/>
        <v>12</v>
      </c>
    </row>
    <row r="500" spans="1:17" x14ac:dyDescent="0.25">
      <c r="A500">
        <v>499</v>
      </c>
      <c r="B500">
        <v>79.930714000000009</v>
      </c>
      <c r="C500" s="2">
        <v>1</v>
      </c>
      <c r="P500">
        <v>1</v>
      </c>
      <c r="Q500" t="str">
        <f t="shared" si="8"/>
        <v>1</v>
      </c>
    </row>
    <row r="501" spans="1:17" x14ac:dyDescent="0.25">
      <c r="A501">
        <v>500</v>
      </c>
      <c r="B501">
        <v>79.919235</v>
      </c>
      <c r="C501" s="2">
        <v>1</v>
      </c>
      <c r="P501">
        <v>1</v>
      </c>
      <c r="Q501" t="str">
        <f t="shared" si="8"/>
        <v>1</v>
      </c>
    </row>
    <row r="502" spans="1:17" x14ac:dyDescent="0.25">
      <c r="A502">
        <v>501</v>
      </c>
      <c r="B502">
        <v>80.007705000000001</v>
      </c>
      <c r="C502" s="2">
        <v>1</v>
      </c>
      <c r="P502">
        <v>1</v>
      </c>
      <c r="Q502" t="str">
        <f t="shared" si="8"/>
        <v>1</v>
      </c>
    </row>
    <row r="503" spans="1:17" x14ac:dyDescent="0.25">
      <c r="A503">
        <v>502</v>
      </c>
      <c r="B503">
        <v>79.956939000000006</v>
      </c>
      <c r="C503" s="2">
        <v>1</v>
      </c>
      <c r="H503">
        <v>83.239795000000015</v>
      </c>
      <c r="I503" s="3">
        <v>4</v>
      </c>
      <c r="P503">
        <v>2</v>
      </c>
      <c r="Q503" t="str">
        <f t="shared" si="8"/>
        <v>14</v>
      </c>
    </row>
    <row r="504" spans="1:17" x14ac:dyDescent="0.25">
      <c r="A504">
        <v>503</v>
      </c>
      <c r="B504">
        <v>79.969694000000004</v>
      </c>
      <c r="C504" s="2">
        <v>1</v>
      </c>
      <c r="H504">
        <v>83.188418000000013</v>
      </c>
      <c r="I504" s="3">
        <v>4</v>
      </c>
      <c r="P504">
        <v>2</v>
      </c>
      <c r="Q504" t="str">
        <f t="shared" si="8"/>
        <v>14</v>
      </c>
    </row>
    <row r="505" spans="1:17" x14ac:dyDescent="0.25">
      <c r="A505">
        <v>504</v>
      </c>
      <c r="B505">
        <v>80.003112000000002</v>
      </c>
      <c r="C505" s="2">
        <v>1</v>
      </c>
      <c r="H505">
        <v>83.224950000000007</v>
      </c>
      <c r="I505" s="3">
        <v>4</v>
      </c>
      <c r="P505">
        <v>2</v>
      </c>
      <c r="Q505" t="str">
        <f t="shared" si="8"/>
        <v>14</v>
      </c>
    </row>
    <row r="506" spans="1:17" x14ac:dyDescent="0.25">
      <c r="A506">
        <v>505</v>
      </c>
      <c r="B506">
        <v>80.039337000000003</v>
      </c>
      <c r="C506" s="2">
        <v>1</v>
      </c>
      <c r="H506">
        <v>83.229796000000007</v>
      </c>
      <c r="I506" s="3">
        <v>4</v>
      </c>
      <c r="P506">
        <v>2</v>
      </c>
      <c r="Q506" t="str">
        <f t="shared" si="8"/>
        <v>14</v>
      </c>
    </row>
    <row r="507" spans="1:17" x14ac:dyDescent="0.25">
      <c r="A507">
        <v>506</v>
      </c>
      <c r="B507">
        <v>79.946786000000003</v>
      </c>
      <c r="C507" s="2">
        <v>1</v>
      </c>
      <c r="F507">
        <v>79.656378000000004</v>
      </c>
      <c r="G507" s="4">
        <v>3</v>
      </c>
      <c r="H507">
        <v>83.232858000000007</v>
      </c>
      <c r="I507" s="3">
        <v>4</v>
      </c>
      <c r="P507">
        <v>3</v>
      </c>
      <c r="Q507" t="str">
        <f t="shared" si="8"/>
        <v>134</v>
      </c>
    </row>
    <row r="508" spans="1:17" x14ac:dyDescent="0.25">
      <c r="A508">
        <v>507</v>
      </c>
      <c r="F508">
        <v>79.580663000000001</v>
      </c>
      <c r="G508" s="4">
        <v>3</v>
      </c>
      <c r="H508">
        <v>83.198623000000012</v>
      </c>
      <c r="I508" s="3">
        <v>4</v>
      </c>
      <c r="P508">
        <v>2</v>
      </c>
      <c r="Q508" t="str">
        <f t="shared" si="8"/>
        <v>34</v>
      </c>
    </row>
    <row r="509" spans="1:17" x14ac:dyDescent="0.25">
      <c r="A509">
        <v>508</v>
      </c>
      <c r="F509">
        <v>79.586224000000001</v>
      </c>
      <c r="G509" s="4">
        <v>3</v>
      </c>
      <c r="H509">
        <v>83.190052000000009</v>
      </c>
      <c r="I509" s="3">
        <v>4</v>
      </c>
      <c r="P509">
        <v>2</v>
      </c>
      <c r="Q509" t="str">
        <f t="shared" si="8"/>
        <v>34</v>
      </c>
    </row>
    <row r="510" spans="1:17" x14ac:dyDescent="0.25">
      <c r="A510">
        <v>509</v>
      </c>
      <c r="F510">
        <v>79.651735000000002</v>
      </c>
      <c r="G510" s="4">
        <v>3</v>
      </c>
      <c r="H510">
        <v>83.195153000000005</v>
      </c>
      <c r="I510" s="3">
        <v>4</v>
      </c>
      <c r="P510">
        <v>2</v>
      </c>
      <c r="Q510" t="str">
        <f t="shared" si="8"/>
        <v>34</v>
      </c>
    </row>
    <row r="511" spans="1:17" x14ac:dyDescent="0.25">
      <c r="A511">
        <v>510</v>
      </c>
      <c r="F511">
        <v>79.676276000000001</v>
      </c>
      <c r="G511" s="4">
        <v>3</v>
      </c>
      <c r="H511">
        <v>83.219235000000012</v>
      </c>
      <c r="I511" s="3">
        <v>4</v>
      </c>
      <c r="P511">
        <v>2</v>
      </c>
      <c r="Q511" t="str">
        <f t="shared" si="8"/>
        <v>34</v>
      </c>
    </row>
    <row r="512" spans="1:17" x14ac:dyDescent="0.25">
      <c r="A512">
        <v>511</v>
      </c>
      <c r="F512">
        <v>79.671428000000006</v>
      </c>
      <c r="G512" s="4">
        <v>3</v>
      </c>
      <c r="H512">
        <v>83.218061000000006</v>
      </c>
      <c r="I512" s="3">
        <v>4</v>
      </c>
      <c r="P512">
        <v>2</v>
      </c>
      <c r="Q512" t="str">
        <f t="shared" si="8"/>
        <v>34</v>
      </c>
    </row>
    <row r="513" spans="1:17" x14ac:dyDescent="0.25">
      <c r="A513">
        <v>512</v>
      </c>
      <c r="F513">
        <v>79.660765000000012</v>
      </c>
      <c r="G513" s="4">
        <v>3</v>
      </c>
      <c r="H513">
        <v>83.183520000000016</v>
      </c>
      <c r="I513" s="3">
        <v>4</v>
      </c>
      <c r="P513">
        <v>2</v>
      </c>
      <c r="Q513" t="str">
        <f t="shared" si="8"/>
        <v>34</v>
      </c>
    </row>
    <row r="514" spans="1:17" x14ac:dyDescent="0.25">
      <c r="A514">
        <v>513</v>
      </c>
      <c r="F514">
        <v>79.656174000000007</v>
      </c>
      <c r="G514" s="4">
        <v>3</v>
      </c>
      <c r="H514">
        <v>83.185459000000009</v>
      </c>
      <c r="I514" s="3">
        <v>4</v>
      </c>
      <c r="P514">
        <v>2</v>
      </c>
      <c r="Q514" t="str">
        <f t="shared" ref="Q514:Q577" si="9">CONCATENATE(C514,E514,G514,I514)</f>
        <v>34</v>
      </c>
    </row>
    <row r="515" spans="1:17" x14ac:dyDescent="0.25">
      <c r="A515">
        <v>514</v>
      </c>
      <c r="D515">
        <v>69.260255000000001</v>
      </c>
      <c r="E515" s="5">
        <v>2</v>
      </c>
      <c r="F515">
        <v>79.665051000000005</v>
      </c>
      <c r="G515" s="4">
        <v>3</v>
      </c>
      <c r="H515">
        <v>83.239795000000015</v>
      </c>
      <c r="I515" s="3">
        <v>4</v>
      </c>
      <c r="P515">
        <v>3</v>
      </c>
      <c r="Q515" t="str">
        <f t="shared" si="9"/>
        <v>234</v>
      </c>
    </row>
    <row r="516" spans="1:17" x14ac:dyDescent="0.25">
      <c r="A516">
        <v>515</v>
      </c>
      <c r="D516">
        <v>69.19153</v>
      </c>
      <c r="E516" s="5">
        <v>2</v>
      </c>
      <c r="F516">
        <v>79.679235000000006</v>
      </c>
      <c r="G516" s="4">
        <v>3</v>
      </c>
      <c r="P516">
        <v>2</v>
      </c>
      <c r="Q516" t="str">
        <f t="shared" si="9"/>
        <v>23</v>
      </c>
    </row>
    <row r="517" spans="1:17" x14ac:dyDescent="0.25">
      <c r="A517">
        <v>516</v>
      </c>
      <c r="D517">
        <v>69.241683000000009</v>
      </c>
      <c r="E517" s="5">
        <v>2</v>
      </c>
      <c r="F517">
        <v>79.659031000000013</v>
      </c>
      <c r="G517" s="4">
        <v>3</v>
      </c>
      <c r="P517">
        <v>2</v>
      </c>
      <c r="Q517" t="str">
        <f t="shared" si="9"/>
        <v>23</v>
      </c>
    </row>
    <row r="518" spans="1:17" x14ac:dyDescent="0.25">
      <c r="A518">
        <v>517</v>
      </c>
      <c r="D518">
        <v>69.187245000000004</v>
      </c>
      <c r="E518" s="5">
        <v>2</v>
      </c>
      <c r="F518">
        <v>79.643980000000013</v>
      </c>
      <c r="G518" s="4">
        <v>3</v>
      </c>
      <c r="P518">
        <v>2</v>
      </c>
      <c r="Q518" t="str">
        <f t="shared" si="9"/>
        <v>23</v>
      </c>
    </row>
    <row r="519" spans="1:17" x14ac:dyDescent="0.25">
      <c r="A519">
        <v>518</v>
      </c>
      <c r="D519">
        <v>69.218112000000005</v>
      </c>
      <c r="E519" s="5">
        <v>2</v>
      </c>
      <c r="F519">
        <v>79.656378000000004</v>
      </c>
      <c r="G519" s="4">
        <v>3</v>
      </c>
      <c r="P519">
        <v>2</v>
      </c>
      <c r="Q519" t="str">
        <f t="shared" si="9"/>
        <v>23</v>
      </c>
    </row>
    <row r="520" spans="1:17" x14ac:dyDescent="0.25">
      <c r="A520">
        <v>519</v>
      </c>
      <c r="D520">
        <v>69.210102000000006</v>
      </c>
      <c r="E520" s="5">
        <v>2</v>
      </c>
      <c r="P520">
        <v>1</v>
      </c>
      <c r="Q520" t="str">
        <f t="shared" si="9"/>
        <v>2</v>
      </c>
    </row>
    <row r="521" spans="1:17" x14ac:dyDescent="0.25">
      <c r="A521">
        <v>520</v>
      </c>
      <c r="D521">
        <v>69.184642000000011</v>
      </c>
      <c r="E521" s="5">
        <v>2</v>
      </c>
      <c r="P521">
        <v>1</v>
      </c>
      <c r="Q521" t="str">
        <f t="shared" si="9"/>
        <v>2</v>
      </c>
    </row>
    <row r="522" spans="1:17" x14ac:dyDescent="0.25">
      <c r="A522">
        <v>521</v>
      </c>
      <c r="D522">
        <v>69.166938000000002</v>
      </c>
      <c r="E522" s="5">
        <v>2</v>
      </c>
      <c r="P522">
        <v>1</v>
      </c>
      <c r="Q522" t="str">
        <f t="shared" si="9"/>
        <v>2</v>
      </c>
    </row>
    <row r="523" spans="1:17" x14ac:dyDescent="0.25">
      <c r="A523">
        <v>522</v>
      </c>
      <c r="D523">
        <v>69.188265000000001</v>
      </c>
      <c r="E523" s="5">
        <v>2</v>
      </c>
      <c r="P523">
        <v>1</v>
      </c>
      <c r="Q523" t="str">
        <f t="shared" si="9"/>
        <v>2</v>
      </c>
    </row>
    <row r="524" spans="1:17" x14ac:dyDescent="0.25">
      <c r="A524">
        <v>523</v>
      </c>
      <c r="D524">
        <v>69.181020000000004</v>
      </c>
      <c r="E524" s="5">
        <v>2</v>
      </c>
      <c r="P524">
        <v>1</v>
      </c>
      <c r="Q524" t="str">
        <f t="shared" si="9"/>
        <v>2</v>
      </c>
    </row>
    <row r="525" spans="1:17" x14ac:dyDescent="0.25">
      <c r="A525">
        <v>524</v>
      </c>
      <c r="B525">
        <v>59.902725000000004</v>
      </c>
      <c r="C525" s="2">
        <v>1</v>
      </c>
      <c r="D525">
        <v>69.168214000000006</v>
      </c>
      <c r="E525" s="5">
        <v>2</v>
      </c>
      <c r="P525">
        <v>2</v>
      </c>
      <c r="Q525" t="str">
        <f t="shared" si="9"/>
        <v>12</v>
      </c>
    </row>
    <row r="526" spans="1:17" x14ac:dyDescent="0.25">
      <c r="A526">
        <v>525</v>
      </c>
      <c r="B526">
        <v>59.950752000000001</v>
      </c>
      <c r="C526" s="2">
        <v>1</v>
      </c>
      <c r="D526">
        <v>69.260255000000001</v>
      </c>
      <c r="E526" s="5">
        <v>2</v>
      </c>
      <c r="P526">
        <v>2</v>
      </c>
      <c r="Q526" t="str">
        <f t="shared" si="9"/>
        <v>12</v>
      </c>
    </row>
    <row r="527" spans="1:17" x14ac:dyDescent="0.25">
      <c r="A527">
        <v>526</v>
      </c>
      <c r="B527">
        <v>59.939983000000005</v>
      </c>
      <c r="C527" s="2">
        <v>1</v>
      </c>
      <c r="D527">
        <v>69.260255000000001</v>
      </c>
      <c r="E527" s="5">
        <v>2</v>
      </c>
      <c r="P527">
        <v>2</v>
      </c>
      <c r="Q527" t="str">
        <f t="shared" si="9"/>
        <v>12</v>
      </c>
    </row>
    <row r="528" spans="1:17" x14ac:dyDescent="0.25">
      <c r="A528">
        <v>527</v>
      </c>
      <c r="B528">
        <v>59.937358000000003</v>
      </c>
      <c r="C528" s="2">
        <v>1</v>
      </c>
      <c r="P528">
        <v>1</v>
      </c>
      <c r="Q528" t="str">
        <f t="shared" si="9"/>
        <v>1</v>
      </c>
    </row>
    <row r="529" spans="1:17" x14ac:dyDescent="0.25">
      <c r="A529">
        <v>528</v>
      </c>
      <c r="B529">
        <v>59.934162000000008</v>
      </c>
      <c r="C529" s="2">
        <v>1</v>
      </c>
      <c r="P529">
        <v>1</v>
      </c>
      <c r="Q529" t="str">
        <f t="shared" si="9"/>
        <v>1</v>
      </c>
    </row>
    <row r="530" spans="1:17" x14ac:dyDescent="0.25">
      <c r="A530">
        <v>529</v>
      </c>
      <c r="B530">
        <v>59.928695000000005</v>
      </c>
      <c r="C530" s="2">
        <v>1</v>
      </c>
      <c r="P530">
        <v>1</v>
      </c>
      <c r="Q530" t="str">
        <f t="shared" si="9"/>
        <v>1</v>
      </c>
    </row>
    <row r="531" spans="1:17" x14ac:dyDescent="0.25">
      <c r="A531">
        <v>530</v>
      </c>
      <c r="B531">
        <v>59.927871000000003</v>
      </c>
      <c r="C531" s="2">
        <v>1</v>
      </c>
      <c r="H531">
        <v>63.465057000000002</v>
      </c>
      <c r="I531" s="3">
        <v>4</v>
      </c>
      <c r="P531">
        <v>2</v>
      </c>
      <c r="Q531" t="str">
        <f t="shared" si="9"/>
        <v>14</v>
      </c>
    </row>
    <row r="532" spans="1:17" x14ac:dyDescent="0.25">
      <c r="A532">
        <v>531</v>
      </c>
      <c r="B532">
        <v>59.928546000000004</v>
      </c>
      <c r="C532" s="2">
        <v>1</v>
      </c>
      <c r="H532">
        <v>63.409709000000007</v>
      </c>
      <c r="I532" s="3">
        <v>4</v>
      </c>
      <c r="P532">
        <v>2</v>
      </c>
      <c r="Q532" t="str">
        <f t="shared" si="9"/>
        <v>14</v>
      </c>
    </row>
    <row r="533" spans="1:17" x14ac:dyDescent="0.25">
      <c r="A533">
        <v>532</v>
      </c>
      <c r="B533">
        <v>60.023269000000006</v>
      </c>
      <c r="C533" s="2">
        <v>1</v>
      </c>
      <c r="H533">
        <v>63.433620000000005</v>
      </c>
      <c r="I533" s="3">
        <v>4</v>
      </c>
      <c r="P533">
        <v>2</v>
      </c>
      <c r="Q533" t="str">
        <f t="shared" si="9"/>
        <v>14</v>
      </c>
    </row>
    <row r="534" spans="1:17" x14ac:dyDescent="0.25">
      <c r="A534">
        <v>533</v>
      </c>
      <c r="B534">
        <v>59.994506000000001</v>
      </c>
      <c r="C534" s="2">
        <v>1</v>
      </c>
      <c r="H534">
        <v>63.441303000000005</v>
      </c>
      <c r="I534" s="3">
        <v>4</v>
      </c>
      <c r="P534">
        <v>2</v>
      </c>
      <c r="Q534" t="str">
        <f t="shared" si="9"/>
        <v>14</v>
      </c>
    </row>
    <row r="535" spans="1:17" x14ac:dyDescent="0.25">
      <c r="A535">
        <v>534</v>
      </c>
      <c r="B535">
        <v>59.902725000000004</v>
      </c>
      <c r="C535" s="2">
        <v>1</v>
      </c>
      <c r="H535">
        <v>63.485671000000004</v>
      </c>
      <c r="I535" s="3">
        <v>4</v>
      </c>
      <c r="P535">
        <v>2</v>
      </c>
      <c r="Q535" t="str">
        <f t="shared" si="9"/>
        <v>14</v>
      </c>
    </row>
    <row r="536" spans="1:17" x14ac:dyDescent="0.25">
      <c r="A536">
        <v>535</v>
      </c>
      <c r="F536">
        <v>59.294399000000006</v>
      </c>
      <c r="G536" s="4">
        <v>3</v>
      </c>
      <c r="H536">
        <v>63.470676000000005</v>
      </c>
      <c r="I536" s="3">
        <v>4</v>
      </c>
      <c r="P536">
        <v>2</v>
      </c>
      <c r="Q536" t="str">
        <f t="shared" si="9"/>
        <v>34</v>
      </c>
    </row>
    <row r="537" spans="1:17" x14ac:dyDescent="0.25">
      <c r="A537">
        <v>536</v>
      </c>
      <c r="F537">
        <v>59.195655000000002</v>
      </c>
      <c r="G537" s="4">
        <v>3</v>
      </c>
      <c r="H537">
        <v>63.460781000000004</v>
      </c>
      <c r="I537" s="3">
        <v>4</v>
      </c>
      <c r="P537">
        <v>2</v>
      </c>
      <c r="Q537" t="str">
        <f t="shared" si="9"/>
        <v>34</v>
      </c>
    </row>
    <row r="538" spans="1:17" x14ac:dyDescent="0.25">
      <c r="A538">
        <v>537</v>
      </c>
      <c r="F538">
        <v>59.224670000000003</v>
      </c>
      <c r="G538" s="4">
        <v>3</v>
      </c>
      <c r="H538">
        <v>63.497322000000004</v>
      </c>
      <c r="I538" s="3">
        <v>4</v>
      </c>
      <c r="P538">
        <v>2</v>
      </c>
      <c r="Q538" t="str">
        <f t="shared" si="9"/>
        <v>34</v>
      </c>
    </row>
    <row r="539" spans="1:17" x14ac:dyDescent="0.25">
      <c r="A539">
        <v>538</v>
      </c>
      <c r="F539">
        <v>59.263320000000007</v>
      </c>
      <c r="G539" s="4">
        <v>3</v>
      </c>
      <c r="H539">
        <v>63.508193000000006</v>
      </c>
      <c r="I539" s="3">
        <v>4</v>
      </c>
      <c r="P539">
        <v>2</v>
      </c>
      <c r="Q539" t="str">
        <f t="shared" si="9"/>
        <v>34</v>
      </c>
    </row>
    <row r="540" spans="1:17" x14ac:dyDescent="0.25">
      <c r="A540">
        <v>539</v>
      </c>
      <c r="F540">
        <v>59.230701000000003</v>
      </c>
      <c r="G540" s="4">
        <v>3</v>
      </c>
      <c r="H540">
        <v>63.518089000000003</v>
      </c>
      <c r="I540" s="3">
        <v>4</v>
      </c>
      <c r="P540">
        <v>2</v>
      </c>
      <c r="Q540" t="str">
        <f t="shared" si="9"/>
        <v>34</v>
      </c>
    </row>
    <row r="541" spans="1:17" x14ac:dyDescent="0.25">
      <c r="A541">
        <v>540</v>
      </c>
      <c r="D541">
        <v>44.592266000000002</v>
      </c>
      <c r="E541" s="5">
        <v>2</v>
      </c>
      <c r="F541">
        <v>59.230911000000006</v>
      </c>
      <c r="G541" s="4">
        <v>3</v>
      </c>
      <c r="H541">
        <v>63.465057000000002</v>
      </c>
      <c r="I541" s="3">
        <v>4</v>
      </c>
      <c r="P541">
        <v>3</v>
      </c>
      <c r="Q541" t="str">
        <f t="shared" si="9"/>
        <v>234</v>
      </c>
    </row>
    <row r="542" spans="1:17" x14ac:dyDescent="0.25">
      <c r="A542">
        <v>541</v>
      </c>
      <c r="D542">
        <v>44.581291000000007</v>
      </c>
      <c r="E542" s="5">
        <v>2</v>
      </c>
      <c r="F542">
        <v>59.217613000000007</v>
      </c>
      <c r="G542" s="4">
        <v>3</v>
      </c>
      <c r="H542">
        <v>63.465057000000002</v>
      </c>
      <c r="I542" s="3">
        <v>4</v>
      </c>
      <c r="P542">
        <v>3</v>
      </c>
      <c r="Q542" t="str">
        <f t="shared" si="9"/>
        <v>234</v>
      </c>
    </row>
    <row r="543" spans="1:17" x14ac:dyDescent="0.25">
      <c r="A543">
        <v>542</v>
      </c>
      <c r="D543">
        <v>44.581344000000001</v>
      </c>
      <c r="E543" s="5">
        <v>2</v>
      </c>
      <c r="F543">
        <v>59.218284000000004</v>
      </c>
      <c r="G543" s="4">
        <v>3</v>
      </c>
      <c r="P543">
        <v>2</v>
      </c>
      <c r="Q543" t="str">
        <f t="shared" si="9"/>
        <v>23</v>
      </c>
    </row>
    <row r="544" spans="1:17" x14ac:dyDescent="0.25">
      <c r="A544">
        <v>543</v>
      </c>
      <c r="D544">
        <v>44.603038000000005</v>
      </c>
      <c r="E544" s="5">
        <v>2</v>
      </c>
      <c r="F544">
        <v>59.245441000000007</v>
      </c>
      <c r="G544" s="4">
        <v>3</v>
      </c>
      <c r="P544">
        <v>2</v>
      </c>
      <c r="Q544" t="str">
        <f t="shared" si="9"/>
        <v>23</v>
      </c>
    </row>
    <row r="545" spans="1:17" x14ac:dyDescent="0.25">
      <c r="A545">
        <v>544</v>
      </c>
      <c r="D545">
        <v>44.607521000000006</v>
      </c>
      <c r="E545" s="5">
        <v>2</v>
      </c>
      <c r="F545">
        <v>59.276260000000008</v>
      </c>
      <c r="G545" s="4">
        <v>3</v>
      </c>
      <c r="P545">
        <v>2</v>
      </c>
      <c r="Q545" t="str">
        <f t="shared" si="9"/>
        <v>23</v>
      </c>
    </row>
    <row r="546" spans="1:17" x14ac:dyDescent="0.25">
      <c r="A546">
        <v>545</v>
      </c>
      <c r="D546">
        <v>44.637668000000005</v>
      </c>
      <c r="E546" s="5">
        <v>2</v>
      </c>
      <c r="F546">
        <v>59.294399000000006</v>
      </c>
      <c r="G546" s="4">
        <v>3</v>
      </c>
      <c r="P546">
        <v>2</v>
      </c>
      <c r="Q546" t="str">
        <f t="shared" si="9"/>
        <v>23</v>
      </c>
    </row>
    <row r="547" spans="1:17" x14ac:dyDescent="0.25">
      <c r="A547">
        <v>546</v>
      </c>
      <c r="D547">
        <v>44.608863000000007</v>
      </c>
      <c r="E547" s="5">
        <v>2</v>
      </c>
      <c r="F547">
        <v>59.294399000000006</v>
      </c>
      <c r="G547" s="4">
        <v>3</v>
      </c>
      <c r="P547">
        <v>2</v>
      </c>
      <c r="Q547" t="str">
        <f t="shared" si="9"/>
        <v>23</v>
      </c>
    </row>
    <row r="548" spans="1:17" x14ac:dyDescent="0.25">
      <c r="A548">
        <v>547</v>
      </c>
      <c r="D548">
        <v>44.625041000000003</v>
      </c>
      <c r="E548" s="5">
        <v>2</v>
      </c>
      <c r="P548">
        <v>1</v>
      </c>
      <c r="Q548" t="str">
        <f t="shared" si="9"/>
        <v>2</v>
      </c>
    </row>
    <row r="549" spans="1:17" x14ac:dyDescent="0.25">
      <c r="A549">
        <v>548</v>
      </c>
      <c r="D549">
        <v>44.607212000000004</v>
      </c>
      <c r="E549" s="5">
        <v>2</v>
      </c>
      <c r="P549">
        <v>1</v>
      </c>
      <c r="Q549" t="str">
        <f t="shared" si="9"/>
        <v>2</v>
      </c>
    </row>
    <row r="550" spans="1:17" x14ac:dyDescent="0.25">
      <c r="A550">
        <v>549</v>
      </c>
      <c r="D550">
        <v>44.648902000000007</v>
      </c>
      <c r="E550" s="5">
        <v>2</v>
      </c>
      <c r="P550">
        <v>1</v>
      </c>
      <c r="Q550" t="str">
        <f t="shared" si="9"/>
        <v>2</v>
      </c>
    </row>
    <row r="551" spans="1:17" x14ac:dyDescent="0.25">
      <c r="A551">
        <v>550</v>
      </c>
      <c r="B551">
        <v>36.754756</v>
      </c>
      <c r="C551" s="2">
        <v>1</v>
      </c>
      <c r="D551">
        <v>44.646636000000008</v>
      </c>
      <c r="E551" s="5">
        <v>2</v>
      </c>
      <c r="P551">
        <v>2</v>
      </c>
      <c r="Q551" t="str">
        <f t="shared" si="9"/>
        <v>12</v>
      </c>
    </row>
    <row r="552" spans="1:17" x14ac:dyDescent="0.25">
      <c r="A552">
        <v>551</v>
      </c>
      <c r="B552">
        <v>36.754295000000006</v>
      </c>
      <c r="C552" s="2">
        <v>1</v>
      </c>
      <c r="D552">
        <v>44.557174000000003</v>
      </c>
      <c r="E552" s="5">
        <v>2</v>
      </c>
      <c r="P552">
        <v>2</v>
      </c>
      <c r="Q552" t="str">
        <f t="shared" si="9"/>
        <v>12</v>
      </c>
    </row>
    <row r="553" spans="1:17" x14ac:dyDescent="0.25">
      <c r="A553">
        <v>552</v>
      </c>
      <c r="B553">
        <v>36.762796000000009</v>
      </c>
      <c r="C553" s="2">
        <v>1</v>
      </c>
      <c r="D553">
        <v>44.592266000000002</v>
      </c>
      <c r="E553" s="5">
        <v>2</v>
      </c>
      <c r="P553">
        <v>2</v>
      </c>
      <c r="Q553" t="str">
        <f t="shared" si="9"/>
        <v>12</v>
      </c>
    </row>
    <row r="554" spans="1:17" x14ac:dyDescent="0.25">
      <c r="A554">
        <v>553</v>
      </c>
      <c r="B554">
        <v>36.779029000000008</v>
      </c>
      <c r="C554" s="2">
        <v>1</v>
      </c>
      <c r="P554">
        <v>1</v>
      </c>
      <c r="Q554" t="str">
        <f t="shared" si="9"/>
        <v>1</v>
      </c>
    </row>
    <row r="555" spans="1:17" x14ac:dyDescent="0.25">
      <c r="A555">
        <v>554</v>
      </c>
      <c r="B555">
        <v>36.779029000000008</v>
      </c>
      <c r="C555" s="2">
        <v>1</v>
      </c>
      <c r="J555">
        <v>38.283245000000008</v>
      </c>
      <c r="K555" t="s">
        <v>22</v>
      </c>
      <c r="Q555" t="str">
        <f t="shared" si="9"/>
        <v>1</v>
      </c>
    </row>
    <row r="556" spans="1:17" x14ac:dyDescent="0.25">
      <c r="A556">
        <v>555</v>
      </c>
      <c r="Q556" t="str">
        <f t="shared" si="9"/>
        <v/>
      </c>
    </row>
    <row r="557" spans="1:17" x14ac:dyDescent="0.25">
      <c r="A557">
        <v>556</v>
      </c>
      <c r="J557">
        <v>38.713672000000003</v>
      </c>
      <c r="K557" t="s">
        <v>22</v>
      </c>
      <c r="Q557" t="str">
        <f t="shared" si="9"/>
        <v/>
      </c>
    </row>
    <row r="558" spans="1:17" x14ac:dyDescent="0.25">
      <c r="A558">
        <v>557</v>
      </c>
      <c r="D558">
        <v>32.082502000000005</v>
      </c>
      <c r="E558" s="5">
        <v>2</v>
      </c>
      <c r="P558">
        <v>1</v>
      </c>
      <c r="Q558" t="str">
        <f t="shared" si="9"/>
        <v>2</v>
      </c>
    </row>
    <row r="559" spans="1:17" x14ac:dyDescent="0.25">
      <c r="A559">
        <v>558</v>
      </c>
      <c r="D559">
        <v>32.075597000000002</v>
      </c>
      <c r="E559" s="5">
        <v>2</v>
      </c>
      <c r="P559">
        <v>1</v>
      </c>
      <c r="Q559" t="str">
        <f t="shared" si="9"/>
        <v>2</v>
      </c>
    </row>
    <row r="560" spans="1:17" x14ac:dyDescent="0.25">
      <c r="A560">
        <v>559</v>
      </c>
      <c r="D560">
        <v>32.061836</v>
      </c>
      <c r="E560" s="5">
        <v>2</v>
      </c>
      <c r="F560">
        <v>22.948364000000005</v>
      </c>
      <c r="G560" s="4">
        <v>3</v>
      </c>
      <c r="P560">
        <v>2</v>
      </c>
      <c r="Q560" t="str">
        <f t="shared" si="9"/>
        <v>23</v>
      </c>
    </row>
    <row r="561" spans="1:17" x14ac:dyDescent="0.25">
      <c r="A561">
        <v>560</v>
      </c>
      <c r="D561">
        <v>32.043437000000004</v>
      </c>
      <c r="E561" s="5">
        <v>2</v>
      </c>
      <c r="F561">
        <v>22.941818000000005</v>
      </c>
      <c r="G561" s="4">
        <v>3</v>
      </c>
      <c r="P561">
        <v>2</v>
      </c>
      <c r="Q561" t="str">
        <f t="shared" si="9"/>
        <v>23</v>
      </c>
    </row>
    <row r="562" spans="1:17" x14ac:dyDescent="0.25">
      <c r="A562">
        <v>561</v>
      </c>
      <c r="D562">
        <v>32.029214000000003</v>
      </c>
      <c r="E562" s="5">
        <v>2</v>
      </c>
      <c r="F562">
        <v>22.958257000000003</v>
      </c>
      <c r="G562" s="4">
        <v>3</v>
      </c>
      <c r="P562">
        <v>2</v>
      </c>
      <c r="Q562" t="str">
        <f t="shared" si="9"/>
        <v>23</v>
      </c>
    </row>
    <row r="563" spans="1:17" x14ac:dyDescent="0.25">
      <c r="A563">
        <v>562</v>
      </c>
      <c r="D563">
        <v>32.035348000000006</v>
      </c>
      <c r="E563" s="5">
        <v>2</v>
      </c>
      <c r="F563">
        <v>22.965935999999999</v>
      </c>
      <c r="G563" s="4">
        <v>3</v>
      </c>
      <c r="P563">
        <v>2</v>
      </c>
      <c r="Q563" t="str">
        <f t="shared" si="9"/>
        <v>23</v>
      </c>
    </row>
    <row r="564" spans="1:17" x14ac:dyDescent="0.25">
      <c r="A564">
        <v>563</v>
      </c>
      <c r="D564">
        <v>32.094408000000001</v>
      </c>
      <c r="E564" s="5">
        <v>2</v>
      </c>
      <c r="F564">
        <v>22.963874000000004</v>
      </c>
      <c r="G564" s="4">
        <v>3</v>
      </c>
      <c r="P564">
        <v>2</v>
      </c>
      <c r="Q564" t="str">
        <f t="shared" si="9"/>
        <v>23</v>
      </c>
    </row>
    <row r="565" spans="1:17" x14ac:dyDescent="0.25">
      <c r="A565">
        <v>564</v>
      </c>
      <c r="D565">
        <v>32.075443000000007</v>
      </c>
      <c r="E565" s="5">
        <v>2</v>
      </c>
      <c r="F565">
        <v>22.976602</v>
      </c>
      <c r="G565" s="4">
        <v>3</v>
      </c>
      <c r="P565">
        <v>2</v>
      </c>
      <c r="Q565" t="str">
        <f t="shared" si="9"/>
        <v>23</v>
      </c>
    </row>
    <row r="566" spans="1:17" x14ac:dyDescent="0.25">
      <c r="A566">
        <v>565</v>
      </c>
      <c r="D566">
        <v>31.996026000000001</v>
      </c>
      <c r="E566" s="5">
        <v>2</v>
      </c>
      <c r="F566">
        <v>22.964492000000007</v>
      </c>
      <c r="G566" s="4">
        <v>3</v>
      </c>
      <c r="P566">
        <v>2</v>
      </c>
      <c r="Q566" t="str">
        <f t="shared" si="9"/>
        <v>23</v>
      </c>
    </row>
    <row r="567" spans="1:17" x14ac:dyDescent="0.25">
      <c r="A567">
        <v>566</v>
      </c>
      <c r="D567">
        <v>32.060550000000006</v>
      </c>
      <c r="E567" s="5">
        <v>2</v>
      </c>
      <c r="F567">
        <v>22.965576000000006</v>
      </c>
      <c r="G567" s="4">
        <v>3</v>
      </c>
      <c r="P567">
        <v>2</v>
      </c>
      <c r="Q567" t="str">
        <f t="shared" si="9"/>
        <v>23</v>
      </c>
    </row>
    <row r="568" spans="1:17" x14ac:dyDescent="0.25">
      <c r="A568">
        <v>567</v>
      </c>
      <c r="D568">
        <v>32.033546000000001</v>
      </c>
      <c r="E568" s="5">
        <v>2</v>
      </c>
      <c r="F568">
        <v>22.955629000000002</v>
      </c>
      <c r="G568" s="4">
        <v>3</v>
      </c>
      <c r="P568">
        <v>2</v>
      </c>
      <c r="Q568" t="str">
        <f t="shared" si="9"/>
        <v>23</v>
      </c>
    </row>
    <row r="569" spans="1:17" x14ac:dyDescent="0.25">
      <c r="A569">
        <v>568</v>
      </c>
      <c r="D569">
        <v>32.021278000000009</v>
      </c>
      <c r="E569" s="5">
        <v>2</v>
      </c>
      <c r="F569">
        <v>22.955371</v>
      </c>
      <c r="G569" s="4">
        <v>3</v>
      </c>
      <c r="P569">
        <v>2</v>
      </c>
      <c r="Q569" t="str">
        <f t="shared" si="9"/>
        <v>23</v>
      </c>
    </row>
    <row r="570" spans="1:17" x14ac:dyDescent="0.25">
      <c r="A570">
        <v>569</v>
      </c>
      <c r="D570">
        <v>32.066837000000007</v>
      </c>
      <c r="E570" s="5">
        <v>2</v>
      </c>
      <c r="F570">
        <v>22.979026000000005</v>
      </c>
      <c r="G570" s="4">
        <v>3</v>
      </c>
      <c r="P570">
        <v>2</v>
      </c>
      <c r="Q570" t="str">
        <f t="shared" si="9"/>
        <v>23</v>
      </c>
    </row>
    <row r="571" spans="1:17" x14ac:dyDescent="0.25">
      <c r="A571">
        <v>570</v>
      </c>
      <c r="D571">
        <v>32.107961000000003</v>
      </c>
      <c r="E571" s="5">
        <v>2</v>
      </c>
      <c r="F571">
        <v>22.945167000000005</v>
      </c>
      <c r="G571" s="4">
        <v>3</v>
      </c>
      <c r="P571">
        <v>2</v>
      </c>
      <c r="Q571" t="str">
        <f t="shared" si="9"/>
        <v>23</v>
      </c>
    </row>
    <row r="572" spans="1:17" x14ac:dyDescent="0.25">
      <c r="A572">
        <v>571</v>
      </c>
      <c r="D572">
        <v>32.121926999999999</v>
      </c>
      <c r="E572" s="5">
        <v>2</v>
      </c>
      <c r="F572">
        <v>22.938261000000004</v>
      </c>
      <c r="G572" s="4">
        <v>3</v>
      </c>
      <c r="P572">
        <v>2</v>
      </c>
      <c r="Q572" t="str">
        <f t="shared" si="9"/>
        <v>23</v>
      </c>
    </row>
    <row r="573" spans="1:17" x14ac:dyDescent="0.25">
      <c r="A573">
        <v>572</v>
      </c>
      <c r="D573">
        <v>32.112188000000003</v>
      </c>
      <c r="E573" s="5">
        <v>2</v>
      </c>
      <c r="F573">
        <v>22.91337</v>
      </c>
      <c r="G573" s="4">
        <v>3</v>
      </c>
      <c r="P573">
        <v>2</v>
      </c>
      <c r="Q573" t="str">
        <f t="shared" si="9"/>
        <v>23</v>
      </c>
    </row>
    <row r="574" spans="1:17" x14ac:dyDescent="0.25">
      <c r="A574">
        <v>573</v>
      </c>
      <c r="D574">
        <v>32.165218000000003</v>
      </c>
      <c r="E574" s="5">
        <v>2</v>
      </c>
      <c r="F574">
        <v>22.889509000000004</v>
      </c>
      <c r="G574" s="4">
        <v>3</v>
      </c>
      <c r="P574">
        <v>2</v>
      </c>
      <c r="Q574" t="str">
        <f t="shared" si="9"/>
        <v>23</v>
      </c>
    </row>
    <row r="575" spans="1:17" x14ac:dyDescent="0.25">
      <c r="A575">
        <v>574</v>
      </c>
      <c r="D575">
        <v>32.082502000000005</v>
      </c>
      <c r="E575" s="5">
        <v>2</v>
      </c>
      <c r="F575">
        <v>22.91904000000001</v>
      </c>
      <c r="G575" s="4">
        <v>3</v>
      </c>
      <c r="P575">
        <v>2</v>
      </c>
      <c r="Q575" t="str">
        <f t="shared" si="9"/>
        <v>23</v>
      </c>
    </row>
    <row r="576" spans="1:17" x14ac:dyDescent="0.25">
      <c r="A576">
        <v>575</v>
      </c>
      <c r="B576">
        <v>42.540691000000002</v>
      </c>
      <c r="C576" s="2">
        <v>1</v>
      </c>
      <c r="F576">
        <v>22.998815000000008</v>
      </c>
      <c r="G576" s="4">
        <v>3</v>
      </c>
      <c r="P576">
        <v>2</v>
      </c>
      <c r="Q576" t="str">
        <f t="shared" si="9"/>
        <v>13</v>
      </c>
    </row>
    <row r="577" spans="1:17" x14ac:dyDescent="0.25">
      <c r="A577">
        <v>576</v>
      </c>
      <c r="B577">
        <v>42.526313000000002</v>
      </c>
      <c r="C577" s="2">
        <v>1</v>
      </c>
      <c r="F577">
        <v>22.948364000000005</v>
      </c>
      <c r="G577" s="4">
        <v>3</v>
      </c>
      <c r="P577">
        <v>2</v>
      </c>
      <c r="Q577" t="str">
        <f t="shared" si="9"/>
        <v>13</v>
      </c>
    </row>
    <row r="578" spans="1:17" x14ac:dyDescent="0.25">
      <c r="A578">
        <v>577</v>
      </c>
      <c r="B578">
        <v>42.539714000000004</v>
      </c>
      <c r="C578" s="2">
        <v>1</v>
      </c>
      <c r="H578">
        <v>32.787147000000004</v>
      </c>
      <c r="I578" s="3">
        <v>4</v>
      </c>
      <c r="P578">
        <v>2</v>
      </c>
      <c r="Q578" t="str">
        <f t="shared" ref="Q578:Q641" si="10">CONCATENATE(C578,E578,G578,I578)</f>
        <v>14</v>
      </c>
    </row>
    <row r="579" spans="1:17" x14ac:dyDescent="0.25">
      <c r="A579">
        <v>578</v>
      </c>
      <c r="B579">
        <v>42.545177000000002</v>
      </c>
      <c r="C579" s="2">
        <v>1</v>
      </c>
      <c r="H579">
        <v>32.804618000000005</v>
      </c>
      <c r="I579" s="3">
        <v>4</v>
      </c>
      <c r="P579">
        <v>2</v>
      </c>
      <c r="Q579" t="str">
        <f t="shared" si="10"/>
        <v>14</v>
      </c>
    </row>
    <row r="580" spans="1:17" x14ac:dyDescent="0.25">
      <c r="A580">
        <v>579</v>
      </c>
      <c r="B580">
        <v>42.564399000000002</v>
      </c>
      <c r="C580" s="2">
        <v>1</v>
      </c>
      <c r="H580">
        <v>32.801164</v>
      </c>
      <c r="I580" s="3">
        <v>4</v>
      </c>
      <c r="P580">
        <v>2</v>
      </c>
      <c r="Q580" t="str">
        <f t="shared" si="10"/>
        <v>14</v>
      </c>
    </row>
    <row r="581" spans="1:17" x14ac:dyDescent="0.25">
      <c r="A581">
        <v>580</v>
      </c>
      <c r="B581">
        <v>42.564449000000003</v>
      </c>
      <c r="C581" s="2">
        <v>1</v>
      </c>
      <c r="H581">
        <v>32.766687000000005</v>
      </c>
      <c r="I581" s="3">
        <v>4</v>
      </c>
      <c r="P581">
        <v>2</v>
      </c>
      <c r="Q581" t="str">
        <f t="shared" si="10"/>
        <v>14</v>
      </c>
    </row>
    <row r="582" spans="1:17" x14ac:dyDescent="0.25">
      <c r="A582">
        <v>581</v>
      </c>
      <c r="B582">
        <v>42.540073000000007</v>
      </c>
      <c r="C582" s="2">
        <v>1</v>
      </c>
      <c r="H582">
        <v>32.779108000000008</v>
      </c>
      <c r="I582" s="3">
        <v>4</v>
      </c>
      <c r="P582">
        <v>2</v>
      </c>
      <c r="Q582" t="str">
        <f t="shared" si="10"/>
        <v>14</v>
      </c>
    </row>
    <row r="583" spans="1:17" x14ac:dyDescent="0.25">
      <c r="A583">
        <v>582</v>
      </c>
      <c r="B583">
        <v>42.566925000000005</v>
      </c>
      <c r="C583" s="2">
        <v>1</v>
      </c>
      <c r="H583">
        <v>32.759061000000003</v>
      </c>
      <c r="I583" s="3">
        <v>4</v>
      </c>
      <c r="P583">
        <v>2</v>
      </c>
      <c r="Q583" t="str">
        <f t="shared" si="10"/>
        <v>14</v>
      </c>
    </row>
    <row r="584" spans="1:17" x14ac:dyDescent="0.25">
      <c r="A584">
        <v>583</v>
      </c>
      <c r="B584">
        <v>42.552856000000006</v>
      </c>
      <c r="C584" s="2">
        <v>1</v>
      </c>
      <c r="H584">
        <v>32.76267</v>
      </c>
      <c r="I584" s="3">
        <v>4</v>
      </c>
      <c r="P584">
        <v>2</v>
      </c>
      <c r="Q584" t="str">
        <f t="shared" si="10"/>
        <v>14</v>
      </c>
    </row>
    <row r="585" spans="1:17" x14ac:dyDescent="0.25">
      <c r="A585">
        <v>584</v>
      </c>
      <c r="B585">
        <v>42.544712000000004</v>
      </c>
      <c r="C585" s="2">
        <v>1</v>
      </c>
      <c r="H585">
        <v>32.783178000000007</v>
      </c>
      <c r="I585" s="3">
        <v>4</v>
      </c>
      <c r="P585">
        <v>2</v>
      </c>
      <c r="Q585" t="str">
        <f t="shared" si="10"/>
        <v>14</v>
      </c>
    </row>
    <row r="586" spans="1:17" x14ac:dyDescent="0.25">
      <c r="A586">
        <v>585</v>
      </c>
      <c r="B586">
        <v>42.535488000000008</v>
      </c>
      <c r="C586" s="2">
        <v>1</v>
      </c>
      <c r="H586">
        <v>32.780240000000006</v>
      </c>
      <c r="I586" s="3">
        <v>4</v>
      </c>
      <c r="P586">
        <v>2</v>
      </c>
      <c r="Q586" t="str">
        <f t="shared" si="10"/>
        <v>14</v>
      </c>
    </row>
    <row r="587" spans="1:17" x14ac:dyDescent="0.25">
      <c r="A587">
        <v>586</v>
      </c>
      <c r="B587">
        <v>42.548011000000002</v>
      </c>
      <c r="C587" s="2">
        <v>1</v>
      </c>
      <c r="H587">
        <v>32.784210000000002</v>
      </c>
      <c r="I587" s="3">
        <v>4</v>
      </c>
      <c r="P587">
        <v>2</v>
      </c>
      <c r="Q587" t="str">
        <f t="shared" si="10"/>
        <v>14</v>
      </c>
    </row>
    <row r="588" spans="1:17" x14ac:dyDescent="0.25">
      <c r="A588">
        <v>587</v>
      </c>
      <c r="B588">
        <v>42.544765000000005</v>
      </c>
      <c r="C588" s="2">
        <v>1</v>
      </c>
      <c r="H588">
        <v>32.799411000000006</v>
      </c>
      <c r="I588" s="3">
        <v>4</v>
      </c>
      <c r="P588">
        <v>2</v>
      </c>
      <c r="Q588" t="str">
        <f t="shared" si="10"/>
        <v>14</v>
      </c>
    </row>
    <row r="589" spans="1:17" x14ac:dyDescent="0.25">
      <c r="A589">
        <v>588</v>
      </c>
      <c r="B589">
        <v>42.491218000000003</v>
      </c>
      <c r="C589" s="2">
        <v>1</v>
      </c>
      <c r="H589">
        <v>32.775861000000006</v>
      </c>
      <c r="I589" s="3">
        <v>4</v>
      </c>
      <c r="P589">
        <v>2</v>
      </c>
      <c r="Q589" t="str">
        <f t="shared" si="10"/>
        <v>14</v>
      </c>
    </row>
    <row r="590" spans="1:17" x14ac:dyDescent="0.25">
      <c r="A590">
        <v>589</v>
      </c>
      <c r="B590">
        <v>42.540691000000002</v>
      </c>
      <c r="C590" s="2">
        <v>1</v>
      </c>
      <c r="H590">
        <v>32.791271000000009</v>
      </c>
      <c r="I590" s="3">
        <v>4</v>
      </c>
      <c r="P590">
        <v>2</v>
      </c>
      <c r="Q590" t="str">
        <f t="shared" si="10"/>
        <v>14</v>
      </c>
    </row>
    <row r="591" spans="1:17" x14ac:dyDescent="0.25">
      <c r="A591">
        <v>590</v>
      </c>
      <c r="B591">
        <v>42.540691000000002</v>
      </c>
      <c r="C591" s="2">
        <v>1</v>
      </c>
      <c r="H591">
        <v>32.847856000000007</v>
      </c>
      <c r="I591" s="3">
        <v>4</v>
      </c>
      <c r="P591">
        <v>2</v>
      </c>
      <c r="Q591" t="str">
        <f t="shared" si="10"/>
        <v>14</v>
      </c>
    </row>
    <row r="592" spans="1:17" x14ac:dyDescent="0.25">
      <c r="A592">
        <v>591</v>
      </c>
      <c r="H592">
        <v>32.787147000000004</v>
      </c>
      <c r="I592" s="3">
        <v>4</v>
      </c>
      <c r="P592">
        <v>1</v>
      </c>
      <c r="Q592" t="str">
        <f t="shared" si="10"/>
        <v>4</v>
      </c>
    </row>
    <row r="593" spans="1:17" x14ac:dyDescent="0.25">
      <c r="A593">
        <v>592</v>
      </c>
      <c r="H593">
        <v>32.787147000000004</v>
      </c>
      <c r="I593" s="3">
        <v>4</v>
      </c>
      <c r="P593">
        <v>1</v>
      </c>
      <c r="Q593" t="str">
        <f t="shared" si="10"/>
        <v>4</v>
      </c>
    </row>
    <row r="594" spans="1:17" x14ac:dyDescent="0.25">
      <c r="A594">
        <v>593</v>
      </c>
      <c r="F594">
        <v>44.452861000000006</v>
      </c>
      <c r="G594" s="4">
        <v>3</v>
      </c>
      <c r="P594">
        <v>1</v>
      </c>
      <c r="Q594" t="str">
        <f t="shared" si="10"/>
        <v>3</v>
      </c>
    </row>
    <row r="595" spans="1:17" x14ac:dyDescent="0.25">
      <c r="A595">
        <v>594</v>
      </c>
      <c r="F595">
        <v>44.513004000000002</v>
      </c>
      <c r="G595" s="4">
        <v>3</v>
      </c>
      <c r="P595">
        <v>1</v>
      </c>
      <c r="Q595" t="str">
        <f t="shared" si="10"/>
        <v>3</v>
      </c>
    </row>
    <row r="596" spans="1:17" x14ac:dyDescent="0.25">
      <c r="A596">
        <v>595</v>
      </c>
      <c r="D596">
        <v>56.444595000000007</v>
      </c>
      <c r="E596" s="5">
        <v>2</v>
      </c>
      <c r="F596">
        <v>44.481414000000008</v>
      </c>
      <c r="G596" s="4">
        <v>3</v>
      </c>
      <c r="P596">
        <v>2</v>
      </c>
      <c r="Q596" t="str">
        <f t="shared" si="10"/>
        <v>23</v>
      </c>
    </row>
    <row r="597" spans="1:17" x14ac:dyDescent="0.25">
      <c r="A597">
        <v>596</v>
      </c>
      <c r="D597">
        <v>56.462577000000003</v>
      </c>
      <c r="E597" s="5">
        <v>2</v>
      </c>
      <c r="F597">
        <v>44.541660000000007</v>
      </c>
      <c r="G597" s="4">
        <v>3</v>
      </c>
      <c r="P597">
        <v>2</v>
      </c>
      <c r="Q597" t="str">
        <f t="shared" si="10"/>
        <v>23</v>
      </c>
    </row>
    <row r="598" spans="1:17" x14ac:dyDescent="0.25">
      <c r="A598">
        <v>597</v>
      </c>
      <c r="D598">
        <v>56.411712000000001</v>
      </c>
      <c r="E598" s="5">
        <v>2</v>
      </c>
      <c r="F598">
        <v>44.523311000000007</v>
      </c>
      <c r="G598" s="4">
        <v>3</v>
      </c>
      <c r="P598">
        <v>2</v>
      </c>
      <c r="Q598" t="str">
        <f t="shared" si="10"/>
        <v>23</v>
      </c>
    </row>
    <row r="599" spans="1:17" x14ac:dyDescent="0.25">
      <c r="A599">
        <v>598</v>
      </c>
      <c r="D599">
        <v>56.447788000000003</v>
      </c>
      <c r="E599" s="5">
        <v>2</v>
      </c>
      <c r="F599">
        <v>44.498832000000007</v>
      </c>
      <c r="G599" s="4">
        <v>3</v>
      </c>
      <c r="P599">
        <v>2</v>
      </c>
      <c r="Q599" t="str">
        <f t="shared" si="10"/>
        <v>23</v>
      </c>
    </row>
    <row r="600" spans="1:17" x14ac:dyDescent="0.25">
      <c r="A600">
        <v>599</v>
      </c>
      <c r="D600">
        <v>56.465621000000006</v>
      </c>
      <c r="E600" s="5">
        <v>2</v>
      </c>
      <c r="F600">
        <v>44.489505000000001</v>
      </c>
      <c r="G600" s="4">
        <v>3</v>
      </c>
      <c r="P600">
        <v>2</v>
      </c>
      <c r="Q600" t="str">
        <f t="shared" si="10"/>
        <v>23</v>
      </c>
    </row>
    <row r="601" spans="1:17" x14ac:dyDescent="0.25">
      <c r="A601">
        <v>600</v>
      </c>
      <c r="D601">
        <v>56.429698000000002</v>
      </c>
      <c r="E601" s="5">
        <v>2</v>
      </c>
      <c r="F601">
        <v>44.483116000000003</v>
      </c>
      <c r="G601" s="4">
        <v>3</v>
      </c>
      <c r="P601">
        <v>2</v>
      </c>
      <c r="Q601" t="str">
        <f t="shared" si="10"/>
        <v>23</v>
      </c>
    </row>
    <row r="602" spans="1:17" x14ac:dyDescent="0.25">
      <c r="A602">
        <v>601</v>
      </c>
      <c r="D602">
        <v>56.474689000000005</v>
      </c>
      <c r="E602" s="5">
        <v>2</v>
      </c>
      <c r="F602">
        <v>44.480331000000007</v>
      </c>
      <c r="G602" s="4">
        <v>3</v>
      </c>
      <c r="P602">
        <v>2</v>
      </c>
      <c r="Q602" t="str">
        <f t="shared" si="10"/>
        <v>23</v>
      </c>
    </row>
    <row r="603" spans="1:17" x14ac:dyDescent="0.25">
      <c r="A603">
        <v>602</v>
      </c>
      <c r="D603">
        <v>56.445777000000007</v>
      </c>
      <c r="E603" s="5">
        <v>2</v>
      </c>
      <c r="F603">
        <v>44.539287000000002</v>
      </c>
      <c r="G603" s="4">
        <v>3</v>
      </c>
      <c r="P603">
        <v>2</v>
      </c>
      <c r="Q603" t="str">
        <f t="shared" si="10"/>
        <v>23</v>
      </c>
    </row>
    <row r="604" spans="1:17" x14ac:dyDescent="0.25">
      <c r="A604">
        <v>603</v>
      </c>
      <c r="D604">
        <v>56.466857000000005</v>
      </c>
      <c r="E604" s="5">
        <v>2</v>
      </c>
      <c r="F604">
        <v>44.557739000000005</v>
      </c>
      <c r="G604" s="4">
        <v>3</v>
      </c>
      <c r="P604">
        <v>2</v>
      </c>
      <c r="Q604" t="str">
        <f t="shared" si="10"/>
        <v>23</v>
      </c>
    </row>
    <row r="605" spans="1:17" x14ac:dyDescent="0.25">
      <c r="A605">
        <v>604</v>
      </c>
      <c r="D605">
        <v>56.500923000000007</v>
      </c>
      <c r="E605" s="5">
        <v>2</v>
      </c>
      <c r="F605">
        <v>44.546760000000006</v>
      </c>
      <c r="G605" s="4">
        <v>3</v>
      </c>
      <c r="P605">
        <v>2</v>
      </c>
      <c r="Q605" t="str">
        <f t="shared" si="10"/>
        <v>23</v>
      </c>
    </row>
    <row r="606" spans="1:17" x14ac:dyDescent="0.25">
      <c r="A606">
        <v>605</v>
      </c>
      <c r="D606">
        <v>56.483348000000007</v>
      </c>
      <c r="E606" s="5">
        <v>2</v>
      </c>
      <c r="F606">
        <v>44.525115000000007</v>
      </c>
      <c r="G606" s="4">
        <v>3</v>
      </c>
      <c r="P606">
        <v>2</v>
      </c>
      <c r="Q606" t="str">
        <f t="shared" si="10"/>
        <v>23</v>
      </c>
    </row>
    <row r="607" spans="1:17" x14ac:dyDescent="0.25">
      <c r="A607">
        <v>606</v>
      </c>
      <c r="D607">
        <v>56.413055000000007</v>
      </c>
      <c r="E607" s="5">
        <v>2</v>
      </c>
      <c r="F607">
        <v>44.452861000000006</v>
      </c>
      <c r="G607" s="4">
        <v>3</v>
      </c>
      <c r="P607">
        <v>2</v>
      </c>
      <c r="Q607" t="str">
        <f t="shared" si="10"/>
        <v>23</v>
      </c>
    </row>
    <row r="608" spans="1:17" x14ac:dyDescent="0.25">
      <c r="A608">
        <v>607</v>
      </c>
      <c r="D608">
        <v>56.472267000000002</v>
      </c>
      <c r="E608" s="5">
        <v>2</v>
      </c>
      <c r="P608">
        <v>1</v>
      </c>
      <c r="Q608" t="str">
        <f t="shared" si="10"/>
        <v>2</v>
      </c>
    </row>
    <row r="609" spans="1:17" x14ac:dyDescent="0.25">
      <c r="A609">
        <v>608</v>
      </c>
      <c r="D609">
        <v>56.444595000000007</v>
      </c>
      <c r="E609" s="5">
        <v>2</v>
      </c>
      <c r="P609">
        <v>1</v>
      </c>
      <c r="Q609" t="str">
        <f t="shared" si="10"/>
        <v>2</v>
      </c>
    </row>
    <row r="610" spans="1:17" x14ac:dyDescent="0.25">
      <c r="A610">
        <v>609</v>
      </c>
      <c r="P610">
        <v>0</v>
      </c>
      <c r="Q610" t="str">
        <f t="shared" si="10"/>
        <v/>
      </c>
    </row>
    <row r="611" spans="1:17" x14ac:dyDescent="0.25">
      <c r="A611">
        <v>610</v>
      </c>
      <c r="P611">
        <v>0</v>
      </c>
      <c r="Q611" t="str">
        <f t="shared" si="10"/>
        <v/>
      </c>
    </row>
    <row r="612" spans="1:17" x14ac:dyDescent="0.25">
      <c r="A612">
        <v>611</v>
      </c>
      <c r="H612">
        <v>57.763488000000002</v>
      </c>
      <c r="I612" s="3">
        <v>4</v>
      </c>
      <c r="P612">
        <v>1</v>
      </c>
      <c r="Q612" t="str">
        <f t="shared" si="10"/>
        <v>4</v>
      </c>
    </row>
    <row r="613" spans="1:17" x14ac:dyDescent="0.25">
      <c r="A613">
        <v>612</v>
      </c>
      <c r="B613">
        <v>69.712091000000001</v>
      </c>
      <c r="C613" s="2">
        <v>1</v>
      </c>
      <c r="H613">
        <v>57.712516000000008</v>
      </c>
      <c r="I613" s="3">
        <v>4</v>
      </c>
      <c r="P613">
        <v>2</v>
      </c>
      <c r="Q613" t="str">
        <f t="shared" si="10"/>
        <v>14</v>
      </c>
    </row>
    <row r="614" spans="1:17" x14ac:dyDescent="0.25">
      <c r="A614">
        <v>613</v>
      </c>
      <c r="B614">
        <v>69.72897900000001</v>
      </c>
      <c r="C614" s="2">
        <v>1</v>
      </c>
      <c r="H614">
        <v>57.673816000000002</v>
      </c>
      <c r="I614" s="3">
        <v>4</v>
      </c>
      <c r="P614">
        <v>2</v>
      </c>
      <c r="Q614" t="str">
        <f t="shared" si="10"/>
        <v>14</v>
      </c>
    </row>
    <row r="615" spans="1:17" x14ac:dyDescent="0.25">
      <c r="A615">
        <v>614</v>
      </c>
      <c r="B615">
        <v>69.736428000000004</v>
      </c>
      <c r="C615" s="2">
        <v>1</v>
      </c>
      <c r="H615">
        <v>57.656604000000002</v>
      </c>
      <c r="I615" s="3">
        <v>4</v>
      </c>
      <c r="P615">
        <v>2</v>
      </c>
      <c r="Q615" t="str">
        <f t="shared" si="10"/>
        <v>14</v>
      </c>
    </row>
    <row r="616" spans="1:17" x14ac:dyDescent="0.25">
      <c r="A616">
        <v>615</v>
      </c>
      <c r="B616">
        <v>69.723826000000003</v>
      </c>
      <c r="C616" s="2">
        <v>1</v>
      </c>
      <c r="H616">
        <v>57.692729000000007</v>
      </c>
      <c r="I616" s="3">
        <v>4</v>
      </c>
      <c r="P616">
        <v>2</v>
      </c>
      <c r="Q616" t="str">
        <f t="shared" si="10"/>
        <v>14</v>
      </c>
    </row>
    <row r="617" spans="1:17" x14ac:dyDescent="0.25">
      <c r="A617">
        <v>616</v>
      </c>
      <c r="B617">
        <v>69.694541000000001</v>
      </c>
      <c r="C617" s="2">
        <v>1</v>
      </c>
      <c r="H617">
        <v>57.713550000000005</v>
      </c>
      <c r="I617" s="3">
        <v>4</v>
      </c>
      <c r="P617">
        <v>2</v>
      </c>
      <c r="Q617" t="str">
        <f t="shared" si="10"/>
        <v>14</v>
      </c>
    </row>
    <row r="618" spans="1:17" x14ac:dyDescent="0.25">
      <c r="A618">
        <v>617</v>
      </c>
      <c r="B618">
        <v>69.685153000000014</v>
      </c>
      <c r="C618" s="2">
        <v>1</v>
      </c>
      <c r="H618">
        <v>57.763023000000004</v>
      </c>
      <c r="I618" s="3">
        <v>4</v>
      </c>
      <c r="P618">
        <v>2</v>
      </c>
      <c r="Q618" t="str">
        <f t="shared" si="10"/>
        <v>14</v>
      </c>
    </row>
    <row r="619" spans="1:17" x14ac:dyDescent="0.25">
      <c r="A619">
        <v>618</v>
      </c>
      <c r="B619">
        <v>69.652857000000012</v>
      </c>
      <c r="C619" s="2">
        <v>1</v>
      </c>
      <c r="H619">
        <v>57.747512000000008</v>
      </c>
      <c r="I619" s="3">
        <v>4</v>
      </c>
      <c r="P619">
        <v>2</v>
      </c>
      <c r="Q619" t="str">
        <f t="shared" si="10"/>
        <v>14</v>
      </c>
    </row>
    <row r="620" spans="1:17" x14ac:dyDescent="0.25">
      <c r="A620">
        <v>619</v>
      </c>
      <c r="B620">
        <v>69.650153000000003</v>
      </c>
      <c r="C620" s="2">
        <v>1</v>
      </c>
      <c r="H620">
        <v>57.769569000000004</v>
      </c>
      <c r="I620" s="3">
        <v>4</v>
      </c>
      <c r="P620">
        <v>2</v>
      </c>
      <c r="Q620" t="str">
        <f t="shared" si="10"/>
        <v>14</v>
      </c>
    </row>
    <row r="621" spans="1:17" x14ac:dyDescent="0.25">
      <c r="A621">
        <v>620</v>
      </c>
      <c r="B621">
        <v>69.678316000000009</v>
      </c>
      <c r="C621" s="2">
        <v>1</v>
      </c>
      <c r="H621">
        <v>57.818679000000003</v>
      </c>
      <c r="I621" s="3">
        <v>4</v>
      </c>
      <c r="P621">
        <v>2</v>
      </c>
      <c r="Q621" t="str">
        <f t="shared" si="10"/>
        <v>14</v>
      </c>
    </row>
    <row r="622" spans="1:17" x14ac:dyDescent="0.25">
      <c r="A622">
        <v>621</v>
      </c>
      <c r="B622">
        <v>69.748367000000002</v>
      </c>
      <c r="C622" s="2">
        <v>1</v>
      </c>
      <c r="H622">
        <v>57.849910000000001</v>
      </c>
      <c r="I622" s="3">
        <v>4</v>
      </c>
      <c r="P622">
        <v>2</v>
      </c>
      <c r="Q622" t="str">
        <f t="shared" si="10"/>
        <v>14</v>
      </c>
    </row>
    <row r="623" spans="1:17" x14ac:dyDescent="0.25">
      <c r="A623">
        <v>622</v>
      </c>
      <c r="B623">
        <v>69.712091000000001</v>
      </c>
      <c r="C623" s="2">
        <v>1</v>
      </c>
      <c r="H623">
        <v>57.835689000000002</v>
      </c>
      <c r="I623" s="3">
        <v>4</v>
      </c>
      <c r="P623">
        <v>2</v>
      </c>
      <c r="Q623" t="str">
        <f t="shared" si="10"/>
        <v>14</v>
      </c>
    </row>
    <row r="624" spans="1:17" x14ac:dyDescent="0.25">
      <c r="A624">
        <v>623</v>
      </c>
      <c r="H624">
        <v>57.763488000000002</v>
      </c>
      <c r="I624" s="3">
        <v>4</v>
      </c>
      <c r="P624">
        <v>1</v>
      </c>
      <c r="Q624" t="str">
        <f t="shared" si="10"/>
        <v>4</v>
      </c>
    </row>
    <row r="625" spans="1:17" x14ac:dyDescent="0.25">
      <c r="A625">
        <v>624</v>
      </c>
      <c r="H625">
        <v>57.763488000000002</v>
      </c>
      <c r="I625" s="3">
        <v>4</v>
      </c>
      <c r="P625">
        <v>1</v>
      </c>
      <c r="Q625" t="str">
        <f t="shared" si="10"/>
        <v>4</v>
      </c>
    </row>
    <row r="626" spans="1:17" x14ac:dyDescent="0.25">
      <c r="A626">
        <v>625</v>
      </c>
      <c r="P626">
        <v>0</v>
      </c>
      <c r="Q626" t="str">
        <f t="shared" si="10"/>
        <v/>
      </c>
    </row>
    <row r="627" spans="1:17" x14ac:dyDescent="0.25">
      <c r="A627">
        <v>626</v>
      </c>
      <c r="P627">
        <v>0</v>
      </c>
      <c r="Q627" t="str">
        <f t="shared" si="10"/>
        <v/>
      </c>
    </row>
    <row r="628" spans="1:17" x14ac:dyDescent="0.25">
      <c r="A628">
        <v>627</v>
      </c>
      <c r="D628">
        <v>78.998725000000007</v>
      </c>
      <c r="E628" s="5">
        <v>2</v>
      </c>
      <c r="F628">
        <v>71.327296000000004</v>
      </c>
      <c r="G628" s="4">
        <v>3</v>
      </c>
      <c r="P628">
        <v>2</v>
      </c>
      <c r="Q628" t="str">
        <f t="shared" si="10"/>
        <v>23</v>
      </c>
    </row>
    <row r="629" spans="1:17" x14ac:dyDescent="0.25">
      <c r="A629">
        <v>628</v>
      </c>
      <c r="D629">
        <v>78.968571000000011</v>
      </c>
      <c r="E629" s="5">
        <v>2</v>
      </c>
      <c r="F629">
        <v>71.280510000000007</v>
      </c>
      <c r="G629" s="4">
        <v>3</v>
      </c>
      <c r="P629">
        <v>2</v>
      </c>
      <c r="Q629" t="str">
        <f t="shared" si="10"/>
        <v>23</v>
      </c>
    </row>
    <row r="630" spans="1:17" x14ac:dyDescent="0.25">
      <c r="A630">
        <v>629</v>
      </c>
      <c r="D630">
        <v>79.000102000000012</v>
      </c>
      <c r="E630" s="5">
        <v>2</v>
      </c>
      <c r="F630">
        <v>71.280969000000013</v>
      </c>
      <c r="G630" s="4">
        <v>3</v>
      </c>
      <c r="P630">
        <v>2</v>
      </c>
      <c r="Q630" t="str">
        <f t="shared" si="10"/>
        <v>23</v>
      </c>
    </row>
    <row r="631" spans="1:17" x14ac:dyDescent="0.25">
      <c r="A631">
        <v>630</v>
      </c>
      <c r="D631">
        <v>78.994235000000003</v>
      </c>
      <c r="E631" s="5">
        <v>2</v>
      </c>
      <c r="F631">
        <v>71.272602000000006</v>
      </c>
      <c r="G631" s="4">
        <v>3</v>
      </c>
      <c r="P631">
        <v>2</v>
      </c>
      <c r="Q631" t="str">
        <f t="shared" si="10"/>
        <v>23</v>
      </c>
    </row>
    <row r="632" spans="1:17" x14ac:dyDescent="0.25">
      <c r="A632">
        <v>631</v>
      </c>
      <c r="D632">
        <v>78.97882700000001</v>
      </c>
      <c r="E632" s="5">
        <v>2</v>
      </c>
      <c r="F632">
        <v>71.263163000000006</v>
      </c>
      <c r="G632" s="4">
        <v>3</v>
      </c>
      <c r="P632">
        <v>2</v>
      </c>
      <c r="Q632" t="str">
        <f t="shared" si="10"/>
        <v>23</v>
      </c>
    </row>
    <row r="633" spans="1:17" x14ac:dyDescent="0.25">
      <c r="A633">
        <v>632</v>
      </c>
      <c r="D633">
        <v>78.941123000000005</v>
      </c>
      <c r="E633" s="5">
        <v>2</v>
      </c>
      <c r="F633">
        <v>71.272040000000004</v>
      </c>
      <c r="G633" s="4">
        <v>3</v>
      </c>
      <c r="P633">
        <v>2</v>
      </c>
      <c r="Q633" t="str">
        <f t="shared" si="10"/>
        <v>23</v>
      </c>
    </row>
    <row r="634" spans="1:17" x14ac:dyDescent="0.25">
      <c r="A634">
        <v>633</v>
      </c>
      <c r="D634">
        <v>78.925154000000006</v>
      </c>
      <c r="E634" s="5">
        <v>2</v>
      </c>
      <c r="F634">
        <v>71.234898000000001</v>
      </c>
      <c r="G634" s="4">
        <v>3</v>
      </c>
      <c r="P634">
        <v>2</v>
      </c>
      <c r="Q634" t="str">
        <f t="shared" si="10"/>
        <v>23</v>
      </c>
    </row>
    <row r="635" spans="1:17" x14ac:dyDescent="0.25">
      <c r="A635">
        <v>634</v>
      </c>
      <c r="D635">
        <v>78.913775000000001</v>
      </c>
      <c r="E635" s="5">
        <v>2</v>
      </c>
      <c r="F635">
        <v>71.207041000000004</v>
      </c>
      <c r="G635" s="4">
        <v>3</v>
      </c>
      <c r="P635">
        <v>2</v>
      </c>
      <c r="Q635" t="str">
        <f t="shared" si="10"/>
        <v>23</v>
      </c>
    </row>
    <row r="636" spans="1:17" x14ac:dyDescent="0.25">
      <c r="A636">
        <v>635</v>
      </c>
      <c r="D636">
        <v>78.91392900000001</v>
      </c>
      <c r="E636" s="5">
        <v>2</v>
      </c>
      <c r="F636">
        <v>71.197143000000011</v>
      </c>
      <c r="G636" s="4">
        <v>3</v>
      </c>
      <c r="P636">
        <v>2</v>
      </c>
      <c r="Q636" t="str">
        <f t="shared" si="10"/>
        <v>23</v>
      </c>
    </row>
    <row r="637" spans="1:17" x14ac:dyDescent="0.25">
      <c r="A637">
        <v>636</v>
      </c>
      <c r="D637">
        <v>78.905663000000004</v>
      </c>
      <c r="E637" s="5">
        <v>2</v>
      </c>
      <c r="F637">
        <v>71.204592000000005</v>
      </c>
      <c r="G637" s="4">
        <v>3</v>
      </c>
      <c r="P637">
        <v>2</v>
      </c>
      <c r="Q637" t="str">
        <f t="shared" si="10"/>
        <v>23</v>
      </c>
    </row>
    <row r="638" spans="1:17" x14ac:dyDescent="0.25">
      <c r="A638">
        <v>637</v>
      </c>
      <c r="D638">
        <v>78.921225000000007</v>
      </c>
      <c r="E638" s="5">
        <v>2</v>
      </c>
      <c r="F638">
        <v>71.177398000000011</v>
      </c>
      <c r="G638" s="4">
        <v>3</v>
      </c>
      <c r="P638">
        <v>2</v>
      </c>
      <c r="Q638" t="str">
        <f t="shared" si="10"/>
        <v>23</v>
      </c>
    </row>
    <row r="639" spans="1:17" x14ac:dyDescent="0.25">
      <c r="A639">
        <v>638</v>
      </c>
      <c r="D639">
        <v>79.030255000000011</v>
      </c>
      <c r="E639" s="5">
        <v>2</v>
      </c>
      <c r="F639">
        <v>71.327296000000004</v>
      </c>
      <c r="G639" s="4">
        <v>3</v>
      </c>
      <c r="P639">
        <v>2</v>
      </c>
      <c r="Q639" t="str">
        <f t="shared" si="10"/>
        <v>23</v>
      </c>
    </row>
    <row r="640" spans="1:17" x14ac:dyDescent="0.25">
      <c r="A640">
        <v>639</v>
      </c>
      <c r="D640">
        <v>78.998725000000007</v>
      </c>
      <c r="E640" s="5">
        <v>2</v>
      </c>
      <c r="F640">
        <v>71.327296000000004</v>
      </c>
      <c r="G640" s="4">
        <v>3</v>
      </c>
      <c r="P640">
        <v>2</v>
      </c>
      <c r="Q640" t="str">
        <f t="shared" si="10"/>
        <v>23</v>
      </c>
    </row>
    <row r="641" spans="1:17" x14ac:dyDescent="0.25">
      <c r="A641">
        <v>640</v>
      </c>
      <c r="P641">
        <v>0</v>
      </c>
      <c r="Q641" t="str">
        <f t="shared" si="10"/>
        <v/>
      </c>
    </row>
    <row r="642" spans="1:17" x14ac:dyDescent="0.25">
      <c r="A642">
        <v>641</v>
      </c>
      <c r="B642">
        <v>88.630308000000014</v>
      </c>
      <c r="C642" s="2">
        <v>1</v>
      </c>
      <c r="P642">
        <v>1</v>
      </c>
      <c r="Q642" t="str">
        <f t="shared" ref="Q642:Q705" si="11">CONCATENATE(C642,E642,G642,I642)</f>
        <v>1</v>
      </c>
    </row>
    <row r="643" spans="1:17" x14ac:dyDescent="0.25">
      <c r="A643">
        <v>642</v>
      </c>
      <c r="B643">
        <v>88.616735000000006</v>
      </c>
      <c r="C643" s="2">
        <v>1</v>
      </c>
      <c r="P643">
        <v>1</v>
      </c>
      <c r="Q643" t="str">
        <f t="shared" si="11"/>
        <v>1</v>
      </c>
    </row>
    <row r="644" spans="1:17" x14ac:dyDescent="0.25">
      <c r="A644">
        <v>643</v>
      </c>
      <c r="B644">
        <v>88.626940000000005</v>
      </c>
      <c r="C644" s="2">
        <v>1</v>
      </c>
      <c r="H644">
        <v>80.369899000000004</v>
      </c>
      <c r="I644" s="3">
        <v>4</v>
      </c>
      <c r="P644">
        <v>2</v>
      </c>
      <c r="Q644" t="str">
        <f t="shared" si="11"/>
        <v>14</v>
      </c>
    </row>
    <row r="645" spans="1:17" x14ac:dyDescent="0.25">
      <c r="A645">
        <v>644</v>
      </c>
      <c r="B645">
        <v>88.630918000000008</v>
      </c>
      <c r="C645" s="2">
        <v>1</v>
      </c>
      <c r="H645">
        <v>80.338521</v>
      </c>
      <c r="I645" s="3">
        <v>4</v>
      </c>
      <c r="P645">
        <v>2</v>
      </c>
      <c r="Q645" t="str">
        <f t="shared" si="11"/>
        <v>14</v>
      </c>
    </row>
    <row r="646" spans="1:17" x14ac:dyDescent="0.25">
      <c r="A646">
        <v>645</v>
      </c>
      <c r="B646">
        <v>88.58949100000001</v>
      </c>
      <c r="C646" s="2">
        <v>1</v>
      </c>
      <c r="H646">
        <v>80.326938000000013</v>
      </c>
      <c r="I646" s="3">
        <v>4</v>
      </c>
      <c r="P646">
        <v>2</v>
      </c>
      <c r="Q646" t="str">
        <f t="shared" si="11"/>
        <v>14</v>
      </c>
    </row>
    <row r="647" spans="1:17" x14ac:dyDescent="0.25">
      <c r="A647">
        <v>646</v>
      </c>
      <c r="B647">
        <v>88.575001000000015</v>
      </c>
      <c r="C647" s="2">
        <v>1</v>
      </c>
      <c r="H647">
        <v>80.320102000000006</v>
      </c>
      <c r="I647" s="3">
        <v>4</v>
      </c>
      <c r="P647">
        <v>2</v>
      </c>
      <c r="Q647" t="str">
        <f t="shared" si="11"/>
        <v>14</v>
      </c>
    </row>
    <row r="648" spans="1:17" x14ac:dyDescent="0.25">
      <c r="A648">
        <v>647</v>
      </c>
      <c r="B648">
        <v>88.608318000000011</v>
      </c>
      <c r="C648" s="2">
        <v>1</v>
      </c>
      <c r="H648">
        <v>80.353572000000014</v>
      </c>
      <c r="I648" s="3">
        <v>4</v>
      </c>
      <c r="P648">
        <v>2</v>
      </c>
      <c r="Q648" t="str">
        <f t="shared" si="11"/>
        <v>14</v>
      </c>
    </row>
    <row r="649" spans="1:17" x14ac:dyDescent="0.25">
      <c r="A649">
        <v>648</v>
      </c>
      <c r="B649">
        <v>88.571276000000012</v>
      </c>
      <c r="C649" s="2">
        <v>1</v>
      </c>
      <c r="H649">
        <v>80.384745000000009</v>
      </c>
      <c r="I649" s="3">
        <v>4</v>
      </c>
      <c r="P649">
        <v>2</v>
      </c>
      <c r="Q649" t="str">
        <f t="shared" si="11"/>
        <v>14</v>
      </c>
    </row>
    <row r="650" spans="1:17" x14ac:dyDescent="0.25">
      <c r="A650">
        <v>649</v>
      </c>
      <c r="B650">
        <v>88.507092999999998</v>
      </c>
      <c r="C650" s="2">
        <v>1</v>
      </c>
      <c r="H650">
        <v>80.390510000000006</v>
      </c>
      <c r="I650" s="3">
        <v>4</v>
      </c>
      <c r="P650">
        <v>2</v>
      </c>
      <c r="Q650" t="str">
        <f t="shared" si="11"/>
        <v>14</v>
      </c>
    </row>
    <row r="651" spans="1:17" x14ac:dyDescent="0.25">
      <c r="A651">
        <v>650</v>
      </c>
      <c r="B651">
        <v>88.515308000000005</v>
      </c>
      <c r="C651" s="2">
        <v>1</v>
      </c>
      <c r="H651">
        <v>80.369899000000004</v>
      </c>
      <c r="I651" s="3">
        <v>4</v>
      </c>
      <c r="P651">
        <v>2</v>
      </c>
      <c r="Q651" t="str">
        <f t="shared" si="11"/>
        <v>14</v>
      </c>
    </row>
    <row r="652" spans="1:17" x14ac:dyDescent="0.25">
      <c r="A652">
        <v>651</v>
      </c>
      <c r="B652">
        <v>88.534441000000001</v>
      </c>
      <c r="C652" s="2">
        <v>1</v>
      </c>
      <c r="H652">
        <v>80.335306000000003</v>
      </c>
      <c r="I652" s="3">
        <v>4</v>
      </c>
      <c r="P652">
        <v>2</v>
      </c>
      <c r="Q652" t="str">
        <f t="shared" si="11"/>
        <v>14</v>
      </c>
    </row>
    <row r="653" spans="1:17" x14ac:dyDescent="0.25">
      <c r="A653">
        <v>652</v>
      </c>
      <c r="B653">
        <v>88.599083000000007</v>
      </c>
      <c r="C653" s="2">
        <v>1</v>
      </c>
      <c r="H653">
        <v>80.315715000000012</v>
      </c>
      <c r="I653" s="3">
        <v>4</v>
      </c>
      <c r="P653">
        <v>2</v>
      </c>
      <c r="Q653" t="str">
        <f t="shared" si="11"/>
        <v>14</v>
      </c>
    </row>
    <row r="654" spans="1:17" x14ac:dyDescent="0.25">
      <c r="A654">
        <v>653</v>
      </c>
      <c r="B654">
        <v>88.630308000000014</v>
      </c>
      <c r="C654" s="2">
        <v>1</v>
      </c>
      <c r="H654">
        <v>80.369899000000004</v>
      </c>
      <c r="I654" s="3">
        <v>4</v>
      </c>
      <c r="P654">
        <v>2</v>
      </c>
      <c r="Q654" t="str">
        <f t="shared" si="11"/>
        <v>14</v>
      </c>
    </row>
    <row r="655" spans="1:17" x14ac:dyDescent="0.25">
      <c r="A655">
        <v>654</v>
      </c>
      <c r="H655">
        <v>80.369899000000004</v>
      </c>
      <c r="I655" s="3">
        <v>4</v>
      </c>
      <c r="P655">
        <v>1</v>
      </c>
      <c r="Q655" t="str">
        <f t="shared" si="11"/>
        <v>4</v>
      </c>
    </row>
    <row r="656" spans="1:17" x14ac:dyDescent="0.25">
      <c r="A656">
        <v>655</v>
      </c>
      <c r="H656">
        <v>80.369899000000004</v>
      </c>
      <c r="I656" s="3">
        <v>4</v>
      </c>
      <c r="P656">
        <v>1</v>
      </c>
      <c r="Q656" t="str">
        <f t="shared" si="11"/>
        <v>4</v>
      </c>
    </row>
    <row r="657" spans="1:17" x14ac:dyDescent="0.25">
      <c r="A657">
        <v>656</v>
      </c>
      <c r="P657">
        <v>0</v>
      </c>
      <c r="Q657" t="str">
        <f t="shared" si="11"/>
        <v/>
      </c>
    </row>
    <row r="658" spans="1:17" x14ac:dyDescent="0.25">
      <c r="A658">
        <v>657</v>
      </c>
      <c r="P658">
        <v>0</v>
      </c>
      <c r="Q658" t="str">
        <f t="shared" si="11"/>
        <v/>
      </c>
    </row>
    <row r="659" spans="1:17" x14ac:dyDescent="0.25">
      <c r="A659">
        <v>658</v>
      </c>
      <c r="D659">
        <v>101.790001</v>
      </c>
      <c r="E659" s="5">
        <v>2</v>
      </c>
      <c r="F659">
        <v>90.597450000000009</v>
      </c>
      <c r="G659" s="4">
        <v>3</v>
      </c>
      <c r="P659">
        <v>2</v>
      </c>
      <c r="Q659" t="str">
        <f t="shared" si="11"/>
        <v>23</v>
      </c>
    </row>
    <row r="660" spans="1:17" x14ac:dyDescent="0.25">
      <c r="A660">
        <v>659</v>
      </c>
      <c r="D660">
        <v>101.83969500000001</v>
      </c>
      <c r="E660" s="5">
        <v>2</v>
      </c>
      <c r="F660">
        <v>90.682245000000009</v>
      </c>
      <c r="G660" s="4">
        <v>3</v>
      </c>
      <c r="P660">
        <v>2</v>
      </c>
      <c r="Q660" t="str">
        <f t="shared" si="11"/>
        <v>23</v>
      </c>
    </row>
    <row r="661" spans="1:17" x14ac:dyDescent="0.25">
      <c r="A661">
        <v>660</v>
      </c>
      <c r="D661">
        <v>101.86500100000001</v>
      </c>
      <c r="E661" s="5">
        <v>2</v>
      </c>
      <c r="F661">
        <v>90.684490000000011</v>
      </c>
      <c r="G661" s="4">
        <v>3</v>
      </c>
      <c r="P661">
        <v>2</v>
      </c>
      <c r="Q661" t="str">
        <f t="shared" si="11"/>
        <v>23</v>
      </c>
    </row>
    <row r="662" spans="1:17" x14ac:dyDescent="0.25">
      <c r="A662">
        <v>661</v>
      </c>
      <c r="D662">
        <v>101.83163400000001</v>
      </c>
      <c r="E662" s="5">
        <v>2</v>
      </c>
      <c r="F662">
        <v>90.659082000000012</v>
      </c>
      <c r="G662" s="4">
        <v>3</v>
      </c>
      <c r="P662">
        <v>2</v>
      </c>
      <c r="Q662" t="str">
        <f t="shared" si="11"/>
        <v>23</v>
      </c>
    </row>
    <row r="663" spans="1:17" x14ac:dyDescent="0.25">
      <c r="A663">
        <v>662</v>
      </c>
      <c r="D663">
        <v>101.84413500000001</v>
      </c>
      <c r="E663" s="5">
        <v>2</v>
      </c>
      <c r="F663">
        <v>90.641582</v>
      </c>
      <c r="G663" s="4">
        <v>3</v>
      </c>
      <c r="P663">
        <v>2</v>
      </c>
      <c r="Q663" t="str">
        <f t="shared" si="11"/>
        <v>23</v>
      </c>
    </row>
    <row r="664" spans="1:17" x14ac:dyDescent="0.25">
      <c r="A664">
        <v>663</v>
      </c>
      <c r="D664">
        <v>101.819694</v>
      </c>
      <c r="E664" s="5">
        <v>2</v>
      </c>
      <c r="F664">
        <v>90.599795999999998</v>
      </c>
      <c r="G664" s="4">
        <v>3</v>
      </c>
      <c r="P664">
        <v>2</v>
      </c>
      <c r="Q664" t="str">
        <f t="shared" si="11"/>
        <v>23</v>
      </c>
    </row>
    <row r="665" spans="1:17" x14ac:dyDescent="0.25">
      <c r="A665">
        <v>664</v>
      </c>
      <c r="D665">
        <v>101.80765100000001</v>
      </c>
      <c r="E665" s="5">
        <v>2</v>
      </c>
      <c r="F665">
        <v>90.609848</v>
      </c>
      <c r="G665" s="4">
        <v>3</v>
      </c>
      <c r="P665">
        <v>2</v>
      </c>
      <c r="Q665" t="str">
        <f t="shared" si="11"/>
        <v>23</v>
      </c>
    </row>
    <row r="666" spans="1:17" x14ac:dyDescent="0.25">
      <c r="A666">
        <v>665</v>
      </c>
      <c r="D666">
        <v>101.81148100000001</v>
      </c>
      <c r="E666" s="5">
        <v>2</v>
      </c>
      <c r="F666">
        <v>90.62591900000001</v>
      </c>
      <c r="G666" s="4">
        <v>3</v>
      </c>
      <c r="P666">
        <v>2</v>
      </c>
      <c r="Q666" t="str">
        <f t="shared" si="11"/>
        <v>23</v>
      </c>
    </row>
    <row r="667" spans="1:17" x14ac:dyDescent="0.25">
      <c r="A667">
        <v>666</v>
      </c>
      <c r="D667">
        <v>101.781631</v>
      </c>
      <c r="E667" s="5">
        <v>2</v>
      </c>
      <c r="F667">
        <v>90.635356999999999</v>
      </c>
      <c r="G667" s="4">
        <v>3</v>
      </c>
      <c r="P667">
        <v>2</v>
      </c>
      <c r="Q667" t="str">
        <f t="shared" si="11"/>
        <v>23</v>
      </c>
    </row>
    <row r="668" spans="1:17" x14ac:dyDescent="0.25">
      <c r="A668">
        <v>667</v>
      </c>
      <c r="D668">
        <v>101.835407</v>
      </c>
      <c r="E668" s="5">
        <v>2</v>
      </c>
      <c r="F668">
        <v>90.628879000000012</v>
      </c>
      <c r="G668" s="4">
        <v>3</v>
      </c>
      <c r="P668">
        <v>2</v>
      </c>
      <c r="Q668" t="str">
        <f t="shared" si="11"/>
        <v>23</v>
      </c>
    </row>
    <row r="669" spans="1:17" x14ac:dyDescent="0.25">
      <c r="A669">
        <v>668</v>
      </c>
      <c r="D669">
        <v>101.81469300000001</v>
      </c>
      <c r="E669" s="5">
        <v>2</v>
      </c>
      <c r="F669">
        <v>90.665766000000005</v>
      </c>
      <c r="G669" s="4">
        <v>3</v>
      </c>
      <c r="P669">
        <v>2</v>
      </c>
      <c r="Q669" t="str">
        <f t="shared" si="11"/>
        <v>23</v>
      </c>
    </row>
    <row r="670" spans="1:17" x14ac:dyDescent="0.25">
      <c r="A670">
        <v>669</v>
      </c>
      <c r="D670">
        <v>101.83081800000001</v>
      </c>
      <c r="E670" s="5">
        <v>2</v>
      </c>
      <c r="F670">
        <v>90.698265000000006</v>
      </c>
      <c r="G670" s="4">
        <v>3</v>
      </c>
      <c r="P670">
        <v>2</v>
      </c>
      <c r="Q670" t="str">
        <f t="shared" si="11"/>
        <v>23</v>
      </c>
    </row>
    <row r="671" spans="1:17" x14ac:dyDescent="0.25">
      <c r="A671">
        <v>670</v>
      </c>
      <c r="D671">
        <v>101.90974800000001</v>
      </c>
      <c r="E671" s="5">
        <v>2</v>
      </c>
      <c r="F671">
        <v>90.597450000000009</v>
      </c>
      <c r="G671" s="4">
        <v>3</v>
      </c>
      <c r="P671">
        <v>2</v>
      </c>
      <c r="Q671" t="str">
        <f t="shared" si="11"/>
        <v>23</v>
      </c>
    </row>
    <row r="672" spans="1:17" x14ac:dyDescent="0.25">
      <c r="A672">
        <v>671</v>
      </c>
      <c r="D672">
        <v>101.790001</v>
      </c>
      <c r="E672" s="5">
        <v>2</v>
      </c>
      <c r="P672">
        <v>1</v>
      </c>
      <c r="Q672" t="str">
        <f t="shared" si="11"/>
        <v>2</v>
      </c>
    </row>
    <row r="673" spans="1:17" x14ac:dyDescent="0.25">
      <c r="A673">
        <v>672</v>
      </c>
      <c r="P673">
        <v>0</v>
      </c>
      <c r="Q673" t="str">
        <f t="shared" si="11"/>
        <v/>
      </c>
    </row>
    <row r="674" spans="1:17" x14ac:dyDescent="0.25">
      <c r="A674">
        <v>673</v>
      </c>
      <c r="B674">
        <v>112.84847200000002</v>
      </c>
      <c r="C674" s="2">
        <v>1</v>
      </c>
      <c r="P674">
        <v>1</v>
      </c>
      <c r="Q674" t="str">
        <f t="shared" si="11"/>
        <v>1</v>
      </c>
    </row>
    <row r="675" spans="1:17" x14ac:dyDescent="0.25">
      <c r="A675">
        <v>674</v>
      </c>
      <c r="B675">
        <v>112.889335</v>
      </c>
      <c r="C675" s="2">
        <v>1</v>
      </c>
      <c r="H675">
        <v>103.171024</v>
      </c>
      <c r="I675" s="3">
        <v>4</v>
      </c>
      <c r="P675">
        <v>2</v>
      </c>
      <c r="Q675" t="str">
        <f t="shared" si="11"/>
        <v>14</v>
      </c>
    </row>
    <row r="676" spans="1:17" x14ac:dyDescent="0.25">
      <c r="A676">
        <v>675</v>
      </c>
      <c r="B676">
        <v>112.857654</v>
      </c>
      <c r="C676" s="2">
        <v>1</v>
      </c>
      <c r="H676">
        <v>103.340309</v>
      </c>
      <c r="I676" s="3">
        <v>4</v>
      </c>
      <c r="P676">
        <v>2</v>
      </c>
      <c r="Q676" t="str">
        <f t="shared" si="11"/>
        <v>14</v>
      </c>
    </row>
    <row r="677" spans="1:17" x14ac:dyDescent="0.25">
      <c r="A677">
        <v>676</v>
      </c>
      <c r="B677">
        <v>112.87377500000001</v>
      </c>
      <c r="C677" s="2">
        <v>1</v>
      </c>
      <c r="H677">
        <v>103.25678600000001</v>
      </c>
      <c r="I677" s="3">
        <v>4</v>
      </c>
      <c r="P677">
        <v>2</v>
      </c>
      <c r="Q677" t="str">
        <f t="shared" si="11"/>
        <v>14</v>
      </c>
    </row>
    <row r="678" spans="1:17" x14ac:dyDescent="0.25">
      <c r="A678">
        <v>677</v>
      </c>
      <c r="B678">
        <v>112.87010600000001</v>
      </c>
      <c r="C678" s="2">
        <v>1</v>
      </c>
      <c r="H678">
        <v>103.19311500000001</v>
      </c>
      <c r="I678" s="3">
        <v>4</v>
      </c>
      <c r="P678">
        <v>2</v>
      </c>
      <c r="Q678" t="str">
        <f t="shared" si="11"/>
        <v>14</v>
      </c>
    </row>
    <row r="679" spans="1:17" x14ac:dyDescent="0.25">
      <c r="A679">
        <v>678</v>
      </c>
      <c r="B679">
        <v>112.83867600000001</v>
      </c>
      <c r="C679" s="2">
        <v>1</v>
      </c>
      <c r="H679">
        <v>103.195919</v>
      </c>
      <c r="I679" s="3">
        <v>4</v>
      </c>
      <c r="P679">
        <v>2</v>
      </c>
      <c r="Q679" t="str">
        <f t="shared" si="11"/>
        <v>14</v>
      </c>
    </row>
    <row r="680" spans="1:17" x14ac:dyDescent="0.25">
      <c r="A680">
        <v>679</v>
      </c>
      <c r="B680">
        <v>112.85403400000001</v>
      </c>
      <c r="C680" s="2">
        <v>1</v>
      </c>
      <c r="H680">
        <v>103.23239900000002</v>
      </c>
      <c r="I680" s="3">
        <v>4</v>
      </c>
      <c r="P680">
        <v>2</v>
      </c>
      <c r="Q680" t="str">
        <f t="shared" si="11"/>
        <v>14</v>
      </c>
    </row>
    <row r="681" spans="1:17" x14ac:dyDescent="0.25">
      <c r="A681">
        <v>680</v>
      </c>
      <c r="B681">
        <v>112.86546300000001</v>
      </c>
      <c r="C681" s="2">
        <v>1</v>
      </c>
      <c r="H681">
        <v>103.29035900000001</v>
      </c>
      <c r="I681" s="3">
        <v>4</v>
      </c>
      <c r="P681">
        <v>2</v>
      </c>
      <c r="Q681" t="str">
        <f t="shared" si="11"/>
        <v>14</v>
      </c>
    </row>
    <row r="682" spans="1:17" x14ac:dyDescent="0.25">
      <c r="A682">
        <v>681</v>
      </c>
      <c r="B682">
        <v>112.900001</v>
      </c>
      <c r="C682" s="2">
        <v>1</v>
      </c>
      <c r="H682">
        <v>103.355152</v>
      </c>
      <c r="I682" s="3">
        <v>4</v>
      </c>
      <c r="P682">
        <v>2</v>
      </c>
      <c r="Q682" t="str">
        <f t="shared" si="11"/>
        <v>14</v>
      </c>
    </row>
    <row r="683" spans="1:17" x14ac:dyDescent="0.25">
      <c r="A683">
        <v>682</v>
      </c>
      <c r="B683">
        <v>112.894542</v>
      </c>
      <c r="C683" s="2">
        <v>1</v>
      </c>
      <c r="H683">
        <v>103.36597</v>
      </c>
      <c r="I683" s="3">
        <v>4</v>
      </c>
      <c r="P683">
        <v>2</v>
      </c>
      <c r="Q683" t="str">
        <f t="shared" si="11"/>
        <v>14</v>
      </c>
    </row>
    <row r="684" spans="1:17" x14ac:dyDescent="0.25">
      <c r="A684">
        <v>683</v>
      </c>
      <c r="B684">
        <v>112.889847</v>
      </c>
      <c r="C684" s="2">
        <v>1</v>
      </c>
      <c r="H684">
        <v>103.36999900000001</v>
      </c>
      <c r="I684" s="3">
        <v>4</v>
      </c>
      <c r="P684">
        <v>2</v>
      </c>
      <c r="Q684" t="str">
        <f t="shared" si="11"/>
        <v>14</v>
      </c>
    </row>
    <row r="685" spans="1:17" x14ac:dyDescent="0.25">
      <c r="A685">
        <v>684</v>
      </c>
      <c r="B685">
        <v>112.884849</v>
      </c>
      <c r="C685" s="2">
        <v>1</v>
      </c>
      <c r="H685">
        <v>103.38086700000001</v>
      </c>
      <c r="I685" s="3">
        <v>4</v>
      </c>
      <c r="P685">
        <v>2</v>
      </c>
      <c r="Q685" t="str">
        <f t="shared" si="11"/>
        <v>14</v>
      </c>
    </row>
    <row r="686" spans="1:17" x14ac:dyDescent="0.25">
      <c r="A686">
        <v>685</v>
      </c>
      <c r="B686">
        <v>112.906227</v>
      </c>
      <c r="C686" s="2">
        <v>1</v>
      </c>
      <c r="H686">
        <v>103.40877500000001</v>
      </c>
      <c r="I686" s="3">
        <v>4</v>
      </c>
      <c r="P686">
        <v>2</v>
      </c>
      <c r="Q686" t="str">
        <f t="shared" si="11"/>
        <v>14</v>
      </c>
    </row>
    <row r="687" spans="1:17" x14ac:dyDescent="0.25">
      <c r="A687">
        <v>686</v>
      </c>
      <c r="B687">
        <v>112.84847200000002</v>
      </c>
      <c r="C687" s="2">
        <v>1</v>
      </c>
      <c r="H687">
        <v>103.43898000000002</v>
      </c>
      <c r="I687" s="3">
        <v>4</v>
      </c>
      <c r="P687">
        <v>2</v>
      </c>
      <c r="Q687" t="str">
        <f t="shared" si="11"/>
        <v>14</v>
      </c>
    </row>
    <row r="688" spans="1:17" x14ac:dyDescent="0.25">
      <c r="A688">
        <v>687</v>
      </c>
      <c r="H688">
        <v>103.171024</v>
      </c>
      <c r="I688" s="3">
        <v>4</v>
      </c>
      <c r="P688">
        <v>1</v>
      </c>
      <c r="Q688" t="str">
        <f t="shared" si="11"/>
        <v>4</v>
      </c>
    </row>
    <row r="689" spans="1:17" x14ac:dyDescent="0.25">
      <c r="A689">
        <v>688</v>
      </c>
      <c r="H689">
        <v>103.171024</v>
      </c>
      <c r="I689" s="3">
        <v>4</v>
      </c>
      <c r="P689">
        <v>1</v>
      </c>
      <c r="Q689" t="str">
        <f t="shared" si="11"/>
        <v>4</v>
      </c>
    </row>
    <row r="690" spans="1:17" x14ac:dyDescent="0.25">
      <c r="A690">
        <v>689</v>
      </c>
      <c r="P690">
        <v>0</v>
      </c>
      <c r="Q690" t="str">
        <f t="shared" si="11"/>
        <v/>
      </c>
    </row>
    <row r="691" spans="1:17" x14ac:dyDescent="0.25">
      <c r="A691">
        <v>690</v>
      </c>
      <c r="D691">
        <v>125.92556400000001</v>
      </c>
      <c r="E691" s="5">
        <v>2</v>
      </c>
      <c r="P691">
        <v>1</v>
      </c>
      <c r="Q691" t="str">
        <f t="shared" si="11"/>
        <v>2</v>
      </c>
    </row>
    <row r="692" spans="1:17" x14ac:dyDescent="0.25">
      <c r="A692">
        <v>691</v>
      </c>
      <c r="D692">
        <v>125.95122500000001</v>
      </c>
      <c r="E692" s="5">
        <v>2</v>
      </c>
      <c r="F692">
        <v>115.30428700000002</v>
      </c>
      <c r="G692" s="4">
        <v>3</v>
      </c>
      <c r="P692">
        <v>2</v>
      </c>
      <c r="Q692" t="str">
        <f t="shared" si="11"/>
        <v>23</v>
      </c>
    </row>
    <row r="693" spans="1:17" x14ac:dyDescent="0.25">
      <c r="A693">
        <v>692</v>
      </c>
      <c r="D693">
        <v>125.92929100000001</v>
      </c>
      <c r="E693" s="5">
        <v>2</v>
      </c>
      <c r="F693">
        <v>115.25745000000001</v>
      </c>
      <c r="G693" s="4">
        <v>3</v>
      </c>
      <c r="P693">
        <v>2</v>
      </c>
      <c r="Q693" t="str">
        <f t="shared" si="11"/>
        <v>23</v>
      </c>
    </row>
    <row r="694" spans="1:17" x14ac:dyDescent="0.25">
      <c r="A694">
        <v>693</v>
      </c>
      <c r="D694">
        <v>125.96239800000001</v>
      </c>
      <c r="E694" s="5">
        <v>2</v>
      </c>
      <c r="F694">
        <v>115.27061400000001</v>
      </c>
      <c r="G694" s="4">
        <v>3</v>
      </c>
      <c r="P694">
        <v>2</v>
      </c>
      <c r="Q694" t="str">
        <f t="shared" si="11"/>
        <v>23</v>
      </c>
    </row>
    <row r="695" spans="1:17" x14ac:dyDescent="0.25">
      <c r="A695">
        <v>694</v>
      </c>
      <c r="D695">
        <v>125.93934200000001</v>
      </c>
      <c r="E695" s="5">
        <v>2</v>
      </c>
      <c r="F695">
        <v>115.25148000000002</v>
      </c>
      <c r="G695" s="4">
        <v>3</v>
      </c>
      <c r="P695">
        <v>2</v>
      </c>
      <c r="Q695" t="str">
        <f t="shared" si="11"/>
        <v>23</v>
      </c>
    </row>
    <row r="696" spans="1:17" x14ac:dyDescent="0.25">
      <c r="A696">
        <v>695</v>
      </c>
      <c r="D696">
        <v>125.94847100000001</v>
      </c>
      <c r="E696" s="5">
        <v>2</v>
      </c>
      <c r="F696">
        <v>115.26719600000001</v>
      </c>
      <c r="G696" s="4">
        <v>3</v>
      </c>
      <c r="P696">
        <v>2</v>
      </c>
      <c r="Q696" t="str">
        <f t="shared" si="11"/>
        <v>23</v>
      </c>
    </row>
    <row r="697" spans="1:17" x14ac:dyDescent="0.25">
      <c r="A697">
        <v>696</v>
      </c>
      <c r="D697">
        <v>125.98183400000001</v>
      </c>
      <c r="E697" s="5">
        <v>2</v>
      </c>
      <c r="F697">
        <v>115.252399</v>
      </c>
      <c r="G697" s="4">
        <v>3</v>
      </c>
      <c r="P697">
        <v>2</v>
      </c>
      <c r="Q697" t="str">
        <f t="shared" si="11"/>
        <v>23</v>
      </c>
    </row>
    <row r="698" spans="1:17" x14ac:dyDescent="0.25">
      <c r="A698">
        <v>697</v>
      </c>
      <c r="D698">
        <v>125.978218</v>
      </c>
      <c r="E698" s="5">
        <v>2</v>
      </c>
      <c r="F698">
        <v>115.27408200000001</v>
      </c>
      <c r="G698" s="4">
        <v>3</v>
      </c>
      <c r="P698">
        <v>2</v>
      </c>
      <c r="Q698" t="str">
        <f t="shared" si="11"/>
        <v>23</v>
      </c>
    </row>
    <row r="699" spans="1:17" x14ac:dyDescent="0.25">
      <c r="A699">
        <v>698</v>
      </c>
      <c r="D699">
        <v>125.992451</v>
      </c>
      <c r="E699" s="5">
        <v>2</v>
      </c>
      <c r="F699">
        <v>115.29969800000001</v>
      </c>
      <c r="G699" s="4">
        <v>3</v>
      </c>
      <c r="P699">
        <v>2</v>
      </c>
      <c r="Q699" t="str">
        <f t="shared" si="11"/>
        <v>23</v>
      </c>
    </row>
    <row r="700" spans="1:17" x14ac:dyDescent="0.25">
      <c r="A700">
        <v>699</v>
      </c>
      <c r="D700">
        <v>126.00219700000001</v>
      </c>
      <c r="E700" s="5">
        <v>2</v>
      </c>
      <c r="F700">
        <v>115.340664</v>
      </c>
      <c r="G700" s="4">
        <v>3</v>
      </c>
      <c r="P700">
        <v>2</v>
      </c>
      <c r="Q700" t="str">
        <f t="shared" si="11"/>
        <v>23</v>
      </c>
    </row>
    <row r="701" spans="1:17" x14ac:dyDescent="0.25">
      <c r="A701">
        <v>700</v>
      </c>
      <c r="D701">
        <v>126.01474400000001</v>
      </c>
      <c r="E701" s="5">
        <v>2</v>
      </c>
      <c r="F701">
        <v>115.33122600000002</v>
      </c>
      <c r="G701" s="4">
        <v>3</v>
      </c>
      <c r="P701">
        <v>2</v>
      </c>
      <c r="Q701" t="str">
        <f t="shared" si="11"/>
        <v>23</v>
      </c>
    </row>
    <row r="702" spans="1:17" x14ac:dyDescent="0.25">
      <c r="A702">
        <v>701</v>
      </c>
      <c r="D702">
        <v>126.020668</v>
      </c>
      <c r="E702" s="5">
        <v>2</v>
      </c>
      <c r="F702">
        <v>115.36418500000001</v>
      </c>
      <c r="G702" s="4">
        <v>3</v>
      </c>
      <c r="P702">
        <v>2</v>
      </c>
      <c r="Q702" t="str">
        <f t="shared" si="11"/>
        <v>23</v>
      </c>
    </row>
    <row r="703" spans="1:17" x14ac:dyDescent="0.25">
      <c r="A703">
        <v>702</v>
      </c>
      <c r="D703">
        <v>125.96357700000002</v>
      </c>
      <c r="E703" s="5">
        <v>2</v>
      </c>
      <c r="F703">
        <v>115.30428700000002</v>
      </c>
      <c r="G703" s="4">
        <v>3</v>
      </c>
      <c r="P703">
        <v>2</v>
      </c>
      <c r="Q703" t="str">
        <f t="shared" si="11"/>
        <v>23</v>
      </c>
    </row>
    <row r="704" spans="1:17" x14ac:dyDescent="0.25">
      <c r="A704">
        <v>703</v>
      </c>
      <c r="D704">
        <v>125.92556400000001</v>
      </c>
      <c r="E704" s="5">
        <v>2</v>
      </c>
      <c r="F704">
        <v>115.30428700000002</v>
      </c>
      <c r="G704" s="4">
        <v>3</v>
      </c>
      <c r="P704">
        <v>2</v>
      </c>
      <c r="Q704" t="str">
        <f t="shared" si="11"/>
        <v>23</v>
      </c>
    </row>
    <row r="705" spans="1:17" x14ac:dyDescent="0.25">
      <c r="A705">
        <v>704</v>
      </c>
      <c r="P705">
        <v>0</v>
      </c>
      <c r="Q705" t="str">
        <f t="shared" si="11"/>
        <v/>
      </c>
    </row>
    <row r="706" spans="1:17" x14ac:dyDescent="0.25">
      <c r="A706">
        <v>705</v>
      </c>
      <c r="B706">
        <v>135.29193900000001</v>
      </c>
      <c r="C706" s="2">
        <v>1</v>
      </c>
      <c r="P706">
        <v>1</v>
      </c>
      <c r="Q706" t="str">
        <f t="shared" ref="Q706:Q769" si="12">CONCATENATE(C706,E706,G706,I706)</f>
        <v>1</v>
      </c>
    </row>
    <row r="707" spans="1:17" x14ac:dyDescent="0.25">
      <c r="A707">
        <v>706</v>
      </c>
      <c r="B707">
        <v>135.26857000000001</v>
      </c>
      <c r="C707" s="2">
        <v>1</v>
      </c>
      <c r="P707">
        <v>1</v>
      </c>
      <c r="Q707" t="str">
        <f t="shared" si="12"/>
        <v>1</v>
      </c>
    </row>
    <row r="708" spans="1:17" x14ac:dyDescent="0.25">
      <c r="A708">
        <v>707</v>
      </c>
      <c r="B708">
        <v>135.301018</v>
      </c>
      <c r="C708" s="2">
        <v>1</v>
      </c>
      <c r="H708">
        <v>127.46454200000001</v>
      </c>
      <c r="I708" s="3">
        <v>4</v>
      </c>
      <c r="P708">
        <v>2</v>
      </c>
      <c r="Q708" t="str">
        <f t="shared" si="12"/>
        <v>14</v>
      </c>
    </row>
    <row r="709" spans="1:17" x14ac:dyDescent="0.25">
      <c r="A709">
        <v>708</v>
      </c>
      <c r="B709">
        <v>135.30444299999999</v>
      </c>
      <c r="C709" s="2">
        <v>1</v>
      </c>
      <c r="H709">
        <v>127.502601</v>
      </c>
      <c r="I709" s="3">
        <v>4</v>
      </c>
      <c r="P709">
        <v>2</v>
      </c>
      <c r="Q709" t="str">
        <f t="shared" si="12"/>
        <v>14</v>
      </c>
    </row>
    <row r="710" spans="1:17" x14ac:dyDescent="0.25">
      <c r="A710">
        <v>709</v>
      </c>
      <c r="B710">
        <v>135.30076600000001</v>
      </c>
      <c r="C710" s="2">
        <v>1</v>
      </c>
      <c r="H710">
        <v>127.501587</v>
      </c>
      <c r="I710" s="3">
        <v>4</v>
      </c>
      <c r="P710">
        <v>2</v>
      </c>
      <c r="Q710" t="str">
        <f t="shared" si="12"/>
        <v>14</v>
      </c>
    </row>
    <row r="711" spans="1:17" x14ac:dyDescent="0.25">
      <c r="A711">
        <v>710</v>
      </c>
      <c r="B711">
        <v>135.30439000000001</v>
      </c>
      <c r="C711" s="2">
        <v>1</v>
      </c>
      <c r="H711">
        <v>127.52132800000001</v>
      </c>
      <c r="I711" s="3">
        <v>4</v>
      </c>
      <c r="P711">
        <v>2</v>
      </c>
      <c r="Q711" t="str">
        <f t="shared" si="12"/>
        <v>14</v>
      </c>
    </row>
    <row r="712" spans="1:17" x14ac:dyDescent="0.25">
      <c r="A712">
        <v>711</v>
      </c>
      <c r="B712">
        <v>135.26449600000001</v>
      </c>
      <c r="C712" s="2">
        <v>1</v>
      </c>
      <c r="H712">
        <v>127.47903400000001</v>
      </c>
      <c r="I712" s="3">
        <v>4</v>
      </c>
      <c r="P712">
        <v>2</v>
      </c>
      <c r="Q712" t="str">
        <f t="shared" si="12"/>
        <v>14</v>
      </c>
    </row>
    <row r="713" spans="1:17" x14ac:dyDescent="0.25">
      <c r="A713">
        <v>712</v>
      </c>
      <c r="B713">
        <v>135.28857400000001</v>
      </c>
      <c r="C713" s="2">
        <v>1</v>
      </c>
      <c r="H713">
        <v>127.45479600000002</v>
      </c>
      <c r="I713" s="3">
        <v>4</v>
      </c>
      <c r="P713">
        <v>2</v>
      </c>
      <c r="Q713" t="str">
        <f t="shared" si="12"/>
        <v>14</v>
      </c>
    </row>
    <row r="714" spans="1:17" x14ac:dyDescent="0.25">
      <c r="A714">
        <v>713</v>
      </c>
      <c r="B714">
        <v>135.29040500000002</v>
      </c>
      <c r="C714" s="2">
        <v>1</v>
      </c>
      <c r="H714">
        <v>127.47826700000002</v>
      </c>
      <c r="I714" s="3">
        <v>4</v>
      </c>
      <c r="P714">
        <v>2</v>
      </c>
      <c r="Q714" t="str">
        <f t="shared" si="12"/>
        <v>14</v>
      </c>
    </row>
    <row r="715" spans="1:17" x14ac:dyDescent="0.25">
      <c r="A715">
        <v>714</v>
      </c>
      <c r="B715">
        <v>135.26689099999999</v>
      </c>
      <c r="C715" s="2">
        <v>1</v>
      </c>
      <c r="H715">
        <v>127.51643000000001</v>
      </c>
      <c r="I715" s="3">
        <v>4</v>
      </c>
      <c r="P715">
        <v>2</v>
      </c>
      <c r="Q715" t="str">
        <f t="shared" si="12"/>
        <v>14</v>
      </c>
    </row>
    <row r="716" spans="1:17" x14ac:dyDescent="0.25">
      <c r="A716">
        <v>715</v>
      </c>
      <c r="B716">
        <v>135.299385</v>
      </c>
      <c r="C716" s="2">
        <v>1</v>
      </c>
      <c r="H716">
        <v>127.56683700000001</v>
      </c>
      <c r="I716" s="3">
        <v>4</v>
      </c>
      <c r="P716">
        <v>2</v>
      </c>
      <c r="Q716" t="str">
        <f t="shared" si="12"/>
        <v>14</v>
      </c>
    </row>
    <row r="717" spans="1:17" x14ac:dyDescent="0.25">
      <c r="A717">
        <v>716</v>
      </c>
      <c r="B717">
        <v>135.29193900000001</v>
      </c>
      <c r="C717" s="2">
        <v>1</v>
      </c>
      <c r="H717">
        <v>127.586738</v>
      </c>
      <c r="I717" s="3">
        <v>4</v>
      </c>
      <c r="P717">
        <v>2</v>
      </c>
      <c r="Q717" t="str">
        <f t="shared" si="12"/>
        <v>14</v>
      </c>
    </row>
    <row r="718" spans="1:17" x14ac:dyDescent="0.25">
      <c r="A718">
        <v>717</v>
      </c>
      <c r="B718">
        <v>135.29193900000001</v>
      </c>
      <c r="C718" s="2">
        <v>1</v>
      </c>
      <c r="H718">
        <v>127.549442</v>
      </c>
      <c r="I718" s="3">
        <v>4</v>
      </c>
      <c r="P718">
        <v>2</v>
      </c>
      <c r="Q718" t="str">
        <f t="shared" si="12"/>
        <v>14</v>
      </c>
    </row>
    <row r="719" spans="1:17" x14ac:dyDescent="0.25">
      <c r="A719">
        <v>718</v>
      </c>
      <c r="H719">
        <v>127.53143300000001</v>
      </c>
      <c r="I719" s="3">
        <v>4</v>
      </c>
      <c r="P719">
        <v>1</v>
      </c>
      <c r="Q719" t="str">
        <f t="shared" si="12"/>
        <v>4</v>
      </c>
    </row>
    <row r="720" spans="1:17" x14ac:dyDescent="0.25">
      <c r="A720">
        <v>719</v>
      </c>
      <c r="H720">
        <v>127.48964700000001</v>
      </c>
      <c r="I720" s="3">
        <v>4</v>
      </c>
      <c r="P720">
        <v>1</v>
      </c>
      <c r="Q720" t="str">
        <f t="shared" si="12"/>
        <v>4</v>
      </c>
    </row>
    <row r="721" spans="1:17" x14ac:dyDescent="0.25">
      <c r="A721">
        <v>720</v>
      </c>
      <c r="F721">
        <v>136.39969600000001</v>
      </c>
      <c r="G721" s="4">
        <v>3</v>
      </c>
      <c r="H721">
        <v>127.46454200000001</v>
      </c>
      <c r="I721" s="3">
        <v>4</v>
      </c>
      <c r="P721">
        <v>2</v>
      </c>
      <c r="Q721" t="str">
        <f t="shared" si="12"/>
        <v>34</v>
      </c>
    </row>
    <row r="722" spans="1:17" x14ac:dyDescent="0.25">
      <c r="A722">
        <v>721</v>
      </c>
      <c r="F722">
        <v>136.39969600000001</v>
      </c>
      <c r="G722" s="4">
        <v>3</v>
      </c>
      <c r="P722">
        <v>1</v>
      </c>
      <c r="Q722" t="str">
        <f t="shared" si="12"/>
        <v>3</v>
      </c>
    </row>
    <row r="723" spans="1:17" x14ac:dyDescent="0.25">
      <c r="A723">
        <v>722</v>
      </c>
      <c r="F723">
        <v>136.39969600000001</v>
      </c>
      <c r="G723" s="4">
        <v>3</v>
      </c>
      <c r="P723">
        <v>1</v>
      </c>
      <c r="Q723" t="str">
        <f t="shared" si="12"/>
        <v>3</v>
      </c>
    </row>
    <row r="724" spans="1:17" x14ac:dyDescent="0.25">
      <c r="A724">
        <v>723</v>
      </c>
      <c r="D724">
        <v>155.90798599999999</v>
      </c>
      <c r="E724" s="5">
        <v>2</v>
      </c>
      <c r="F724">
        <v>136.39969600000001</v>
      </c>
      <c r="G724" s="4">
        <v>3</v>
      </c>
      <c r="P724">
        <v>2</v>
      </c>
      <c r="Q724" t="str">
        <f t="shared" si="12"/>
        <v>23</v>
      </c>
    </row>
    <row r="725" spans="1:17" x14ac:dyDescent="0.25">
      <c r="A725">
        <v>724</v>
      </c>
      <c r="D725">
        <v>155.95180099999999</v>
      </c>
      <c r="E725" s="5">
        <v>2</v>
      </c>
      <c r="F725">
        <v>136.39969600000001</v>
      </c>
      <c r="G725" s="4">
        <v>3</v>
      </c>
      <c r="P725">
        <v>2</v>
      </c>
      <c r="Q725" t="str">
        <f t="shared" si="12"/>
        <v>23</v>
      </c>
    </row>
    <row r="726" spans="1:17" x14ac:dyDescent="0.25">
      <c r="A726">
        <v>725</v>
      </c>
      <c r="D726">
        <v>155.91226499999999</v>
      </c>
      <c r="E726" s="5">
        <v>2</v>
      </c>
      <c r="F726">
        <v>136.39969600000001</v>
      </c>
      <c r="G726" s="4">
        <v>3</v>
      </c>
      <c r="P726">
        <v>2</v>
      </c>
      <c r="Q726" t="str">
        <f t="shared" si="12"/>
        <v>23</v>
      </c>
    </row>
    <row r="727" spans="1:17" x14ac:dyDescent="0.25">
      <c r="A727">
        <v>726</v>
      </c>
      <c r="D727">
        <v>155.90123399999999</v>
      </c>
      <c r="E727" s="5">
        <v>2</v>
      </c>
      <c r="F727">
        <v>136.39969600000001</v>
      </c>
      <c r="G727" s="4">
        <v>3</v>
      </c>
      <c r="P727">
        <v>2</v>
      </c>
      <c r="Q727" t="str">
        <f t="shared" si="12"/>
        <v>23</v>
      </c>
    </row>
    <row r="728" spans="1:17" x14ac:dyDescent="0.25">
      <c r="A728">
        <v>727</v>
      </c>
      <c r="D728">
        <v>155.878399</v>
      </c>
      <c r="E728" s="5">
        <v>2</v>
      </c>
      <c r="F728">
        <v>136.39969600000001</v>
      </c>
      <c r="G728" s="4">
        <v>3</v>
      </c>
      <c r="P728">
        <v>2</v>
      </c>
      <c r="Q728" t="str">
        <f t="shared" si="12"/>
        <v>23</v>
      </c>
    </row>
    <row r="729" spans="1:17" x14ac:dyDescent="0.25">
      <c r="A729">
        <v>728</v>
      </c>
      <c r="D729">
        <v>155.88185300000001</v>
      </c>
      <c r="E729" s="5">
        <v>2</v>
      </c>
      <c r="F729">
        <v>136.44234399999999</v>
      </c>
      <c r="G729" s="4">
        <v>3</v>
      </c>
      <c r="P729">
        <v>2</v>
      </c>
      <c r="Q729" t="str">
        <f t="shared" si="12"/>
        <v>23</v>
      </c>
    </row>
    <row r="730" spans="1:17" x14ac:dyDescent="0.25">
      <c r="A730">
        <v>729</v>
      </c>
      <c r="D730">
        <v>155.89649299999999</v>
      </c>
      <c r="E730" s="5">
        <v>2</v>
      </c>
      <c r="F730">
        <v>136.44234399999999</v>
      </c>
      <c r="G730" s="4">
        <v>3</v>
      </c>
      <c r="P730">
        <v>2</v>
      </c>
      <c r="Q730" t="str">
        <f t="shared" si="12"/>
        <v>23</v>
      </c>
    </row>
    <row r="731" spans="1:17" x14ac:dyDescent="0.25">
      <c r="A731">
        <v>730</v>
      </c>
      <c r="D731">
        <v>155.8751</v>
      </c>
      <c r="E731" s="5">
        <v>2</v>
      </c>
      <c r="F731">
        <v>136.44234399999999</v>
      </c>
      <c r="G731" s="4">
        <v>3</v>
      </c>
      <c r="P731">
        <v>2</v>
      </c>
      <c r="Q731" t="str">
        <f t="shared" si="12"/>
        <v>23</v>
      </c>
    </row>
    <row r="732" spans="1:17" x14ac:dyDescent="0.25">
      <c r="A732">
        <v>731</v>
      </c>
      <c r="D732">
        <v>155.88226600000002</v>
      </c>
      <c r="E732" s="5">
        <v>2</v>
      </c>
      <c r="F732">
        <v>136.48505399999999</v>
      </c>
      <c r="G732" s="4">
        <v>3</v>
      </c>
      <c r="P732">
        <v>2</v>
      </c>
      <c r="Q732" t="str">
        <f t="shared" si="12"/>
        <v>23</v>
      </c>
    </row>
    <row r="733" spans="1:17" x14ac:dyDescent="0.25">
      <c r="A733">
        <v>732</v>
      </c>
      <c r="D733">
        <v>155.911698</v>
      </c>
      <c r="E733" s="5">
        <v>2</v>
      </c>
      <c r="P733">
        <v>1</v>
      </c>
      <c r="Q733" t="str">
        <f t="shared" si="12"/>
        <v>2</v>
      </c>
    </row>
    <row r="734" spans="1:17" x14ac:dyDescent="0.25">
      <c r="A734">
        <v>733</v>
      </c>
      <c r="D734">
        <v>155.763656</v>
      </c>
      <c r="E734" s="5">
        <v>2</v>
      </c>
      <c r="P734">
        <v>1</v>
      </c>
      <c r="Q734" t="str">
        <f t="shared" si="12"/>
        <v>2</v>
      </c>
    </row>
    <row r="735" spans="1:17" x14ac:dyDescent="0.25">
      <c r="A735">
        <v>734</v>
      </c>
      <c r="D735">
        <v>155.81010000000001</v>
      </c>
      <c r="E735" s="5">
        <v>2</v>
      </c>
      <c r="P735">
        <v>1</v>
      </c>
      <c r="Q735" t="str">
        <f t="shared" si="12"/>
        <v>2</v>
      </c>
    </row>
    <row r="736" spans="1:17" x14ac:dyDescent="0.25">
      <c r="A736">
        <v>735</v>
      </c>
      <c r="D736">
        <v>155.90798599999999</v>
      </c>
      <c r="E736" s="5">
        <v>2</v>
      </c>
      <c r="P736">
        <v>1</v>
      </c>
      <c r="Q736" t="str">
        <f t="shared" si="12"/>
        <v>2</v>
      </c>
    </row>
    <row r="737" spans="1:17" x14ac:dyDescent="0.25">
      <c r="A737">
        <v>736</v>
      </c>
      <c r="B737">
        <v>163.50185299999998</v>
      </c>
      <c r="C737" s="2">
        <v>1</v>
      </c>
      <c r="P737">
        <v>1</v>
      </c>
      <c r="Q737" t="str">
        <f t="shared" si="12"/>
        <v>1</v>
      </c>
    </row>
    <row r="738" spans="1:17" x14ac:dyDescent="0.25">
      <c r="A738">
        <v>737</v>
      </c>
      <c r="B738">
        <v>163.48793499999999</v>
      </c>
      <c r="C738" s="2">
        <v>1</v>
      </c>
      <c r="P738">
        <v>1</v>
      </c>
      <c r="Q738" t="str">
        <f t="shared" si="12"/>
        <v>1</v>
      </c>
    </row>
    <row r="739" spans="1:17" x14ac:dyDescent="0.25">
      <c r="A739">
        <v>738</v>
      </c>
      <c r="B739">
        <v>163.466904</v>
      </c>
      <c r="C739" s="2">
        <v>1</v>
      </c>
      <c r="P739">
        <v>1</v>
      </c>
      <c r="Q739" t="str">
        <f t="shared" si="12"/>
        <v>1</v>
      </c>
    </row>
    <row r="740" spans="1:17" x14ac:dyDescent="0.25">
      <c r="A740">
        <v>739</v>
      </c>
      <c r="B740">
        <v>163.48005000000001</v>
      </c>
      <c r="C740" s="2">
        <v>1</v>
      </c>
      <c r="P740">
        <v>1</v>
      </c>
      <c r="Q740" t="str">
        <f t="shared" si="12"/>
        <v>1</v>
      </c>
    </row>
    <row r="741" spans="1:17" x14ac:dyDescent="0.25">
      <c r="A741">
        <v>740</v>
      </c>
      <c r="B741">
        <v>163.46664699999999</v>
      </c>
      <c r="C741" s="2">
        <v>1</v>
      </c>
      <c r="H741">
        <v>157.914636</v>
      </c>
      <c r="I741" s="3">
        <v>4</v>
      </c>
      <c r="P741">
        <v>2</v>
      </c>
      <c r="Q741" t="str">
        <f t="shared" si="12"/>
        <v>14</v>
      </c>
    </row>
    <row r="742" spans="1:17" x14ac:dyDescent="0.25">
      <c r="A742">
        <v>741</v>
      </c>
      <c r="B742">
        <v>163.43499800000001</v>
      </c>
      <c r="C742" s="2">
        <v>1</v>
      </c>
      <c r="H742">
        <v>157.96968799999999</v>
      </c>
      <c r="I742" s="3">
        <v>4</v>
      </c>
      <c r="P742">
        <v>2</v>
      </c>
      <c r="Q742" t="str">
        <f t="shared" si="12"/>
        <v>14</v>
      </c>
    </row>
    <row r="743" spans="1:17" x14ac:dyDescent="0.25">
      <c r="A743">
        <v>742</v>
      </c>
      <c r="B743">
        <v>163.44025500000001</v>
      </c>
      <c r="C743" s="2">
        <v>1</v>
      </c>
      <c r="H743">
        <v>157.92979099999999</v>
      </c>
      <c r="I743" s="3">
        <v>4</v>
      </c>
      <c r="P743">
        <v>2</v>
      </c>
      <c r="Q743" t="str">
        <f t="shared" si="12"/>
        <v>14</v>
      </c>
    </row>
    <row r="744" spans="1:17" x14ac:dyDescent="0.25">
      <c r="A744">
        <v>743</v>
      </c>
      <c r="B744">
        <v>163.42494600000001</v>
      </c>
      <c r="C744" s="2">
        <v>1</v>
      </c>
      <c r="H744">
        <v>157.918296</v>
      </c>
      <c r="I744" s="3">
        <v>4</v>
      </c>
      <c r="P744">
        <v>2</v>
      </c>
      <c r="Q744" t="str">
        <f t="shared" si="12"/>
        <v>14</v>
      </c>
    </row>
    <row r="745" spans="1:17" x14ac:dyDescent="0.25">
      <c r="A745">
        <v>744</v>
      </c>
      <c r="B745">
        <v>163.40185400000001</v>
      </c>
      <c r="C745" s="2">
        <v>1</v>
      </c>
      <c r="H745">
        <v>157.91412099999999</v>
      </c>
      <c r="I745" s="3">
        <v>4</v>
      </c>
      <c r="P745">
        <v>2</v>
      </c>
      <c r="Q745" t="str">
        <f t="shared" si="12"/>
        <v>14</v>
      </c>
    </row>
    <row r="746" spans="1:17" x14ac:dyDescent="0.25">
      <c r="A746">
        <v>745</v>
      </c>
      <c r="B746">
        <v>163.482833</v>
      </c>
      <c r="C746" s="2">
        <v>1</v>
      </c>
      <c r="H746">
        <v>157.91077000000001</v>
      </c>
      <c r="I746" s="3">
        <v>4</v>
      </c>
      <c r="P746">
        <v>2</v>
      </c>
      <c r="Q746" t="str">
        <f t="shared" si="12"/>
        <v>14</v>
      </c>
    </row>
    <row r="747" spans="1:17" x14ac:dyDescent="0.25">
      <c r="A747">
        <v>746</v>
      </c>
      <c r="B747">
        <v>163.50185299999998</v>
      </c>
      <c r="C747" s="2">
        <v>1</v>
      </c>
      <c r="H747">
        <v>157.95298700000001</v>
      </c>
      <c r="I747" s="3">
        <v>4</v>
      </c>
      <c r="P747">
        <v>2</v>
      </c>
      <c r="Q747" t="str">
        <f t="shared" si="12"/>
        <v>14</v>
      </c>
    </row>
    <row r="748" spans="1:17" x14ac:dyDescent="0.25">
      <c r="A748">
        <v>747</v>
      </c>
      <c r="H748">
        <v>157.90845100000001</v>
      </c>
      <c r="I748" s="3">
        <v>4</v>
      </c>
      <c r="P748">
        <v>1</v>
      </c>
      <c r="Q748" t="str">
        <f t="shared" si="12"/>
        <v>4</v>
      </c>
    </row>
    <row r="749" spans="1:17" x14ac:dyDescent="0.25">
      <c r="A749">
        <v>748</v>
      </c>
      <c r="F749">
        <v>163.72123399999998</v>
      </c>
      <c r="G749" s="4">
        <v>3</v>
      </c>
      <c r="H749">
        <v>157.85437899999999</v>
      </c>
      <c r="I749" s="3">
        <v>4</v>
      </c>
      <c r="P749">
        <v>2</v>
      </c>
      <c r="Q749" t="str">
        <f t="shared" si="12"/>
        <v>34</v>
      </c>
    </row>
    <row r="750" spans="1:17" x14ac:dyDescent="0.25">
      <c r="A750">
        <v>749</v>
      </c>
      <c r="F750">
        <v>163.749379</v>
      </c>
      <c r="G750" s="4">
        <v>3</v>
      </c>
      <c r="H750">
        <v>157.914636</v>
      </c>
      <c r="I750" s="3">
        <v>4</v>
      </c>
      <c r="P750">
        <v>2</v>
      </c>
      <c r="Q750" t="str">
        <f t="shared" si="12"/>
        <v>34</v>
      </c>
    </row>
    <row r="751" spans="1:17" x14ac:dyDescent="0.25">
      <c r="A751">
        <v>750</v>
      </c>
      <c r="F751">
        <v>163.759276</v>
      </c>
      <c r="G751" s="4">
        <v>3</v>
      </c>
      <c r="H751">
        <v>157.914636</v>
      </c>
      <c r="I751" s="3">
        <v>4</v>
      </c>
      <c r="P751">
        <v>2</v>
      </c>
      <c r="Q751" t="str">
        <f t="shared" si="12"/>
        <v>34</v>
      </c>
    </row>
    <row r="752" spans="1:17" x14ac:dyDescent="0.25">
      <c r="A752">
        <v>751</v>
      </c>
      <c r="F752">
        <v>163.747626</v>
      </c>
      <c r="G752" s="4">
        <v>3</v>
      </c>
      <c r="H752">
        <v>157.914636</v>
      </c>
      <c r="I752" s="3">
        <v>4</v>
      </c>
      <c r="P752">
        <v>2</v>
      </c>
      <c r="Q752" t="str">
        <f t="shared" si="12"/>
        <v>34</v>
      </c>
    </row>
    <row r="753" spans="1:17" x14ac:dyDescent="0.25">
      <c r="A753">
        <v>752</v>
      </c>
      <c r="F753">
        <v>163.704947</v>
      </c>
      <c r="G753" s="4">
        <v>3</v>
      </c>
      <c r="P753">
        <v>1</v>
      </c>
      <c r="Q753" t="str">
        <f t="shared" si="12"/>
        <v>3</v>
      </c>
    </row>
    <row r="754" spans="1:17" x14ac:dyDescent="0.25">
      <c r="A754">
        <v>753</v>
      </c>
      <c r="D754">
        <v>177.97577200000001</v>
      </c>
      <c r="E754" s="5">
        <v>2</v>
      </c>
      <c r="F754">
        <v>163.70407</v>
      </c>
      <c r="G754" s="4">
        <v>3</v>
      </c>
      <c r="P754">
        <v>2</v>
      </c>
      <c r="Q754" t="str">
        <f t="shared" si="12"/>
        <v>23</v>
      </c>
    </row>
    <row r="755" spans="1:17" x14ac:dyDescent="0.25">
      <c r="A755">
        <v>754</v>
      </c>
      <c r="D755">
        <v>178.008038</v>
      </c>
      <c r="E755" s="5">
        <v>2</v>
      </c>
      <c r="F755">
        <v>163.69417300000001</v>
      </c>
      <c r="G755" s="4">
        <v>3</v>
      </c>
      <c r="P755">
        <v>2</v>
      </c>
      <c r="Q755" t="str">
        <f t="shared" si="12"/>
        <v>23</v>
      </c>
    </row>
    <row r="756" spans="1:17" x14ac:dyDescent="0.25">
      <c r="A756">
        <v>755</v>
      </c>
      <c r="D756">
        <v>178.04396700000001</v>
      </c>
      <c r="E756" s="5">
        <v>2</v>
      </c>
      <c r="F756">
        <v>163.67618199999998</v>
      </c>
      <c r="G756" s="4">
        <v>3</v>
      </c>
      <c r="P756">
        <v>2</v>
      </c>
      <c r="Q756" t="str">
        <f t="shared" si="12"/>
        <v>23</v>
      </c>
    </row>
    <row r="757" spans="1:17" x14ac:dyDescent="0.25">
      <c r="A757">
        <v>756</v>
      </c>
      <c r="D757">
        <v>178.025307</v>
      </c>
      <c r="E757" s="5">
        <v>2</v>
      </c>
      <c r="F757">
        <v>163.69752399999999</v>
      </c>
      <c r="G757" s="4">
        <v>3</v>
      </c>
      <c r="P757">
        <v>2</v>
      </c>
      <c r="Q757" t="str">
        <f t="shared" si="12"/>
        <v>23</v>
      </c>
    </row>
    <row r="758" spans="1:17" x14ac:dyDescent="0.25">
      <c r="A758">
        <v>757</v>
      </c>
      <c r="D758">
        <v>178.017008</v>
      </c>
      <c r="E758" s="5">
        <v>2</v>
      </c>
      <c r="F758">
        <v>163.72123399999998</v>
      </c>
      <c r="G758" s="4">
        <v>3</v>
      </c>
      <c r="P758">
        <v>2</v>
      </c>
      <c r="Q758" t="str">
        <f t="shared" si="12"/>
        <v>23</v>
      </c>
    </row>
    <row r="759" spans="1:17" x14ac:dyDescent="0.25">
      <c r="A759">
        <v>758</v>
      </c>
      <c r="D759">
        <v>178.03092599999999</v>
      </c>
      <c r="E759" s="5">
        <v>2</v>
      </c>
      <c r="P759">
        <v>1</v>
      </c>
      <c r="Q759" t="str">
        <f t="shared" si="12"/>
        <v>2</v>
      </c>
    </row>
    <row r="760" spans="1:17" x14ac:dyDescent="0.25">
      <c r="A760">
        <v>759</v>
      </c>
      <c r="D760">
        <v>178.022265</v>
      </c>
      <c r="E760" s="5">
        <v>2</v>
      </c>
      <c r="P760">
        <v>1</v>
      </c>
      <c r="Q760" t="str">
        <f t="shared" si="12"/>
        <v>2</v>
      </c>
    </row>
    <row r="761" spans="1:17" x14ac:dyDescent="0.25">
      <c r="A761">
        <v>760</v>
      </c>
      <c r="D761">
        <v>178.010256</v>
      </c>
      <c r="E761" s="5">
        <v>2</v>
      </c>
      <c r="P761">
        <v>1</v>
      </c>
      <c r="Q761" t="str">
        <f t="shared" si="12"/>
        <v>2</v>
      </c>
    </row>
    <row r="762" spans="1:17" x14ac:dyDescent="0.25">
      <c r="A762">
        <v>761</v>
      </c>
      <c r="D762">
        <v>178.04401799999999</v>
      </c>
      <c r="E762" s="5">
        <v>2</v>
      </c>
      <c r="P762">
        <v>1</v>
      </c>
      <c r="Q762" t="str">
        <f t="shared" si="12"/>
        <v>2</v>
      </c>
    </row>
    <row r="763" spans="1:17" x14ac:dyDescent="0.25">
      <c r="A763">
        <v>762</v>
      </c>
      <c r="D763">
        <v>178.059224</v>
      </c>
      <c r="E763" s="5">
        <v>2</v>
      </c>
      <c r="P763">
        <v>1</v>
      </c>
      <c r="Q763" t="str">
        <f t="shared" si="12"/>
        <v>2</v>
      </c>
    </row>
    <row r="764" spans="1:17" x14ac:dyDescent="0.25">
      <c r="A764">
        <v>763</v>
      </c>
      <c r="B764">
        <v>185.998141</v>
      </c>
      <c r="C764" s="2">
        <v>1</v>
      </c>
      <c r="D764">
        <v>178.036337</v>
      </c>
      <c r="E764" s="5">
        <v>2</v>
      </c>
      <c r="P764">
        <v>2</v>
      </c>
      <c r="Q764" t="str">
        <f t="shared" si="12"/>
        <v>12</v>
      </c>
    </row>
    <row r="765" spans="1:17" x14ac:dyDescent="0.25">
      <c r="A765">
        <v>764</v>
      </c>
      <c r="B765">
        <v>186.01499799999999</v>
      </c>
      <c r="C765" s="2">
        <v>1</v>
      </c>
      <c r="D765">
        <v>177.97577200000001</v>
      </c>
      <c r="E765" s="5">
        <v>2</v>
      </c>
      <c r="P765">
        <v>2</v>
      </c>
      <c r="Q765" t="str">
        <f t="shared" si="12"/>
        <v>12</v>
      </c>
    </row>
    <row r="766" spans="1:17" x14ac:dyDescent="0.25">
      <c r="A766">
        <v>765</v>
      </c>
      <c r="B766">
        <v>186.04948300000001</v>
      </c>
      <c r="C766" s="2">
        <v>1</v>
      </c>
      <c r="P766">
        <v>1</v>
      </c>
      <c r="Q766" t="str">
        <f t="shared" si="12"/>
        <v>1</v>
      </c>
    </row>
    <row r="767" spans="1:17" x14ac:dyDescent="0.25">
      <c r="A767">
        <v>766</v>
      </c>
      <c r="B767">
        <v>186.01927799999999</v>
      </c>
      <c r="C767" s="2">
        <v>1</v>
      </c>
      <c r="P767">
        <v>1</v>
      </c>
      <c r="Q767" t="str">
        <f t="shared" si="12"/>
        <v>1</v>
      </c>
    </row>
    <row r="768" spans="1:17" x14ac:dyDescent="0.25">
      <c r="A768">
        <v>767</v>
      </c>
      <c r="B768">
        <v>185.99365900000001</v>
      </c>
      <c r="C768" s="2">
        <v>1</v>
      </c>
      <c r="P768">
        <v>1</v>
      </c>
      <c r="Q768" t="str">
        <f t="shared" si="12"/>
        <v>1</v>
      </c>
    </row>
    <row r="769" spans="1:17" x14ac:dyDescent="0.25">
      <c r="A769">
        <v>768</v>
      </c>
      <c r="B769">
        <v>185.99901800000001</v>
      </c>
      <c r="C769" s="2">
        <v>1</v>
      </c>
      <c r="P769">
        <v>1</v>
      </c>
      <c r="Q769" t="str">
        <f t="shared" si="12"/>
        <v>1</v>
      </c>
    </row>
    <row r="770" spans="1:17" x14ac:dyDescent="0.25">
      <c r="A770">
        <v>769</v>
      </c>
      <c r="B770">
        <v>186.02077400000002</v>
      </c>
      <c r="C770" s="2">
        <v>1</v>
      </c>
      <c r="P770">
        <v>1</v>
      </c>
      <c r="Q770" t="str">
        <f t="shared" ref="Q770:Q833" si="13">CONCATENATE(C770,E770,G770,I770)</f>
        <v>1</v>
      </c>
    </row>
    <row r="771" spans="1:17" x14ac:dyDescent="0.25">
      <c r="A771">
        <v>770</v>
      </c>
      <c r="B771">
        <v>186.03381200000001</v>
      </c>
      <c r="C771" s="2">
        <v>1</v>
      </c>
      <c r="H771">
        <v>182.56530599999999</v>
      </c>
      <c r="I771" s="3">
        <v>4</v>
      </c>
      <c r="P771">
        <v>2</v>
      </c>
      <c r="Q771" t="str">
        <f t="shared" si="13"/>
        <v>14</v>
      </c>
    </row>
    <row r="772" spans="1:17" x14ac:dyDescent="0.25">
      <c r="A772">
        <v>771</v>
      </c>
      <c r="B772">
        <v>186.07499899999999</v>
      </c>
      <c r="C772" s="2">
        <v>1</v>
      </c>
      <c r="H772">
        <v>182.66345100000001</v>
      </c>
      <c r="I772" s="3">
        <v>4</v>
      </c>
      <c r="P772">
        <v>2</v>
      </c>
      <c r="Q772" t="str">
        <f t="shared" si="13"/>
        <v>14</v>
      </c>
    </row>
    <row r="773" spans="1:17" x14ac:dyDescent="0.25">
      <c r="A773">
        <v>772</v>
      </c>
      <c r="B773">
        <v>185.998141</v>
      </c>
      <c r="C773" s="2">
        <v>1</v>
      </c>
      <c r="H773">
        <v>182.599997</v>
      </c>
      <c r="I773" s="3">
        <v>4</v>
      </c>
      <c r="P773">
        <v>2</v>
      </c>
      <c r="Q773" t="str">
        <f t="shared" si="13"/>
        <v>14</v>
      </c>
    </row>
    <row r="774" spans="1:17" x14ac:dyDescent="0.25">
      <c r="A774">
        <v>773</v>
      </c>
      <c r="F774">
        <v>186.37969100000001</v>
      </c>
      <c r="G774" s="4">
        <v>3</v>
      </c>
      <c r="H774">
        <v>182.57273000000001</v>
      </c>
      <c r="I774" s="3">
        <v>4</v>
      </c>
      <c r="P774">
        <v>2</v>
      </c>
      <c r="Q774" t="str">
        <f t="shared" si="13"/>
        <v>34</v>
      </c>
    </row>
    <row r="775" spans="1:17" x14ac:dyDescent="0.25">
      <c r="A775">
        <v>774</v>
      </c>
      <c r="F775">
        <v>186.47468800000001</v>
      </c>
      <c r="G775" s="4">
        <v>3</v>
      </c>
      <c r="H775">
        <v>182.57592600000001</v>
      </c>
      <c r="I775" s="3">
        <v>4</v>
      </c>
      <c r="P775">
        <v>2</v>
      </c>
      <c r="Q775" t="str">
        <f t="shared" si="13"/>
        <v>34</v>
      </c>
    </row>
    <row r="776" spans="1:17" x14ac:dyDescent="0.25">
      <c r="A776">
        <v>775</v>
      </c>
      <c r="F776">
        <v>186.47566900000001</v>
      </c>
      <c r="G776" s="4">
        <v>3</v>
      </c>
      <c r="H776">
        <v>182.57139100000001</v>
      </c>
      <c r="I776" s="3">
        <v>4</v>
      </c>
      <c r="P776">
        <v>2</v>
      </c>
      <c r="Q776" t="str">
        <f t="shared" si="13"/>
        <v>34</v>
      </c>
    </row>
    <row r="777" spans="1:17" x14ac:dyDescent="0.25">
      <c r="A777">
        <v>776</v>
      </c>
      <c r="F777">
        <v>186.351596</v>
      </c>
      <c r="G777" s="4">
        <v>3</v>
      </c>
      <c r="H777">
        <v>182.55015399999999</v>
      </c>
      <c r="I777" s="3">
        <v>4</v>
      </c>
      <c r="P777">
        <v>2</v>
      </c>
      <c r="Q777" t="str">
        <f t="shared" si="13"/>
        <v>34</v>
      </c>
    </row>
    <row r="778" spans="1:17" x14ac:dyDescent="0.25">
      <c r="A778">
        <v>777</v>
      </c>
      <c r="F778">
        <v>186.351596</v>
      </c>
      <c r="G778" s="4">
        <v>3</v>
      </c>
      <c r="H778">
        <v>182.58309</v>
      </c>
      <c r="I778" s="3">
        <v>4</v>
      </c>
      <c r="P778">
        <v>2</v>
      </c>
      <c r="Q778" t="str">
        <f t="shared" si="13"/>
        <v>34</v>
      </c>
    </row>
    <row r="779" spans="1:17" x14ac:dyDescent="0.25">
      <c r="A779">
        <v>778</v>
      </c>
      <c r="F779">
        <v>186.46747099999999</v>
      </c>
      <c r="G779" s="4">
        <v>3</v>
      </c>
      <c r="H779">
        <v>182.604895</v>
      </c>
      <c r="I779" s="3">
        <v>4</v>
      </c>
      <c r="P779">
        <v>2</v>
      </c>
      <c r="Q779" t="str">
        <f t="shared" si="13"/>
        <v>34</v>
      </c>
    </row>
    <row r="780" spans="1:17" x14ac:dyDescent="0.25">
      <c r="A780">
        <v>779</v>
      </c>
      <c r="F780">
        <v>186.47020599999999</v>
      </c>
      <c r="G780" s="4">
        <v>3</v>
      </c>
      <c r="H780">
        <v>182.56530599999999</v>
      </c>
      <c r="I780" s="3">
        <v>4</v>
      </c>
      <c r="P780">
        <v>2</v>
      </c>
      <c r="Q780" t="str">
        <f t="shared" si="13"/>
        <v>34</v>
      </c>
    </row>
    <row r="781" spans="1:17" x14ac:dyDescent="0.25">
      <c r="A781">
        <v>780</v>
      </c>
      <c r="D781">
        <v>202.24428</v>
      </c>
      <c r="E781" s="5">
        <v>2</v>
      </c>
      <c r="F781">
        <v>186.507834</v>
      </c>
      <c r="G781" s="4">
        <v>3</v>
      </c>
      <c r="P781">
        <v>2</v>
      </c>
      <c r="Q781" t="str">
        <f t="shared" si="13"/>
        <v>23</v>
      </c>
    </row>
    <row r="782" spans="1:17" x14ac:dyDescent="0.25">
      <c r="A782">
        <v>781</v>
      </c>
      <c r="D782">
        <v>202.29407</v>
      </c>
      <c r="E782" s="5">
        <v>2</v>
      </c>
      <c r="F782">
        <v>186.50520599999999</v>
      </c>
      <c r="G782" s="4">
        <v>3</v>
      </c>
      <c r="P782">
        <v>2</v>
      </c>
      <c r="Q782" t="str">
        <f t="shared" si="13"/>
        <v>23</v>
      </c>
    </row>
    <row r="783" spans="1:17" x14ac:dyDescent="0.25">
      <c r="A783">
        <v>782</v>
      </c>
      <c r="D783">
        <v>202.33082400000001</v>
      </c>
      <c r="E783" s="5">
        <v>2</v>
      </c>
      <c r="F783">
        <v>186.37969100000001</v>
      </c>
      <c r="G783" s="4">
        <v>3</v>
      </c>
      <c r="P783">
        <v>2</v>
      </c>
      <c r="Q783" t="str">
        <f t="shared" si="13"/>
        <v>23</v>
      </c>
    </row>
    <row r="784" spans="1:17" x14ac:dyDescent="0.25">
      <c r="A784">
        <v>783</v>
      </c>
      <c r="D784">
        <v>202.31412399999999</v>
      </c>
      <c r="E784" s="5">
        <v>2</v>
      </c>
      <c r="F784">
        <v>186.37969100000001</v>
      </c>
      <c r="G784" s="4">
        <v>3</v>
      </c>
      <c r="P784">
        <v>2</v>
      </c>
      <c r="Q784" t="str">
        <f t="shared" si="13"/>
        <v>23</v>
      </c>
    </row>
    <row r="785" spans="1:17" x14ac:dyDescent="0.25">
      <c r="A785">
        <v>784</v>
      </c>
      <c r="D785">
        <v>202.29736600000001</v>
      </c>
      <c r="E785" s="5">
        <v>2</v>
      </c>
      <c r="F785">
        <v>186.37969100000001</v>
      </c>
      <c r="G785" s="4">
        <v>3</v>
      </c>
      <c r="P785">
        <v>2</v>
      </c>
      <c r="Q785" t="str">
        <f t="shared" si="13"/>
        <v>23</v>
      </c>
    </row>
    <row r="786" spans="1:17" x14ac:dyDescent="0.25">
      <c r="A786">
        <v>785</v>
      </c>
      <c r="D786">
        <v>202.27752599999999</v>
      </c>
      <c r="E786" s="5">
        <v>2</v>
      </c>
      <c r="P786">
        <v>1</v>
      </c>
      <c r="Q786" t="str">
        <f t="shared" si="13"/>
        <v>2</v>
      </c>
    </row>
    <row r="787" spans="1:17" x14ac:dyDescent="0.25">
      <c r="A787">
        <v>786</v>
      </c>
      <c r="D787">
        <v>202.26339999999999</v>
      </c>
      <c r="E787" s="5">
        <v>2</v>
      </c>
      <c r="P787">
        <v>1</v>
      </c>
      <c r="Q787" t="str">
        <f t="shared" si="13"/>
        <v>2</v>
      </c>
    </row>
    <row r="788" spans="1:17" x14ac:dyDescent="0.25">
      <c r="A788">
        <v>787</v>
      </c>
      <c r="D788">
        <v>202.30107699999999</v>
      </c>
      <c r="E788" s="5">
        <v>2</v>
      </c>
      <c r="P788">
        <v>1</v>
      </c>
      <c r="Q788" t="str">
        <f t="shared" si="13"/>
        <v>2</v>
      </c>
    </row>
    <row r="789" spans="1:17" x14ac:dyDescent="0.25">
      <c r="A789">
        <v>788</v>
      </c>
      <c r="D789">
        <v>202.33257900000001</v>
      </c>
      <c r="E789" s="5">
        <v>2</v>
      </c>
      <c r="P789">
        <v>1</v>
      </c>
      <c r="Q789" t="str">
        <f t="shared" si="13"/>
        <v>2</v>
      </c>
    </row>
    <row r="790" spans="1:17" x14ac:dyDescent="0.25">
      <c r="A790">
        <v>789</v>
      </c>
      <c r="B790">
        <v>209.104895</v>
      </c>
      <c r="C790" s="2">
        <v>1</v>
      </c>
      <c r="D790">
        <v>202.3151</v>
      </c>
      <c r="E790" s="5">
        <v>2</v>
      </c>
      <c r="P790">
        <v>2</v>
      </c>
      <c r="Q790" t="str">
        <f t="shared" si="13"/>
        <v>12</v>
      </c>
    </row>
    <row r="791" spans="1:17" x14ac:dyDescent="0.25">
      <c r="A791">
        <v>790</v>
      </c>
      <c r="B791">
        <v>209.179743</v>
      </c>
      <c r="C791" s="2">
        <v>1</v>
      </c>
      <c r="D791">
        <v>202.35066900000001</v>
      </c>
      <c r="E791" s="5">
        <v>2</v>
      </c>
      <c r="P791">
        <v>2</v>
      </c>
      <c r="Q791" t="str">
        <f t="shared" si="13"/>
        <v>12</v>
      </c>
    </row>
    <row r="792" spans="1:17" x14ac:dyDescent="0.25">
      <c r="A792">
        <v>791</v>
      </c>
      <c r="B792">
        <v>209.19386900000001</v>
      </c>
      <c r="C792" s="2">
        <v>1</v>
      </c>
      <c r="D792">
        <v>202.24428</v>
      </c>
      <c r="E792" s="5">
        <v>2</v>
      </c>
      <c r="P792">
        <v>2</v>
      </c>
      <c r="Q792" t="str">
        <f t="shared" si="13"/>
        <v>12</v>
      </c>
    </row>
    <row r="793" spans="1:17" x14ac:dyDescent="0.25">
      <c r="A793">
        <v>792</v>
      </c>
      <c r="B793">
        <v>209.15690899999998</v>
      </c>
      <c r="C793" s="2">
        <v>1</v>
      </c>
      <c r="P793">
        <v>1</v>
      </c>
      <c r="Q793" t="str">
        <f t="shared" si="13"/>
        <v>1</v>
      </c>
    </row>
    <row r="794" spans="1:17" x14ac:dyDescent="0.25">
      <c r="A794">
        <v>793</v>
      </c>
      <c r="B794">
        <v>209.14721500000002</v>
      </c>
      <c r="C794" s="2">
        <v>1</v>
      </c>
      <c r="P794">
        <v>1</v>
      </c>
      <c r="Q794" t="str">
        <f t="shared" si="13"/>
        <v>1</v>
      </c>
    </row>
    <row r="795" spans="1:17" x14ac:dyDescent="0.25">
      <c r="A795">
        <v>794</v>
      </c>
      <c r="B795">
        <v>209.115206</v>
      </c>
      <c r="C795" s="2">
        <v>1</v>
      </c>
      <c r="P795">
        <v>1</v>
      </c>
      <c r="Q795" t="str">
        <f t="shared" si="13"/>
        <v>1</v>
      </c>
    </row>
    <row r="796" spans="1:17" x14ac:dyDescent="0.25">
      <c r="A796">
        <v>795</v>
      </c>
      <c r="B796">
        <v>209.14139</v>
      </c>
      <c r="C796" s="2">
        <v>1</v>
      </c>
      <c r="H796">
        <v>206.32695999999999</v>
      </c>
      <c r="I796" s="3">
        <v>4</v>
      </c>
      <c r="P796">
        <v>2</v>
      </c>
      <c r="Q796" t="str">
        <f t="shared" si="13"/>
        <v>14</v>
      </c>
    </row>
    <row r="797" spans="1:17" x14ac:dyDescent="0.25">
      <c r="A797">
        <v>796</v>
      </c>
      <c r="B797">
        <v>209.18783400000001</v>
      </c>
      <c r="C797" s="2">
        <v>1</v>
      </c>
      <c r="H797">
        <v>206.445311</v>
      </c>
      <c r="I797" s="3">
        <v>4</v>
      </c>
      <c r="P797">
        <v>2</v>
      </c>
      <c r="Q797" t="str">
        <f t="shared" si="13"/>
        <v>14</v>
      </c>
    </row>
    <row r="798" spans="1:17" x14ac:dyDescent="0.25">
      <c r="A798">
        <v>797</v>
      </c>
      <c r="B798">
        <v>209.20298600000001</v>
      </c>
      <c r="C798" s="2">
        <v>1</v>
      </c>
      <c r="H798">
        <v>206.37680699999999</v>
      </c>
      <c r="I798" s="3">
        <v>4</v>
      </c>
      <c r="P798">
        <v>2</v>
      </c>
      <c r="Q798" t="str">
        <f t="shared" si="13"/>
        <v>14</v>
      </c>
    </row>
    <row r="799" spans="1:17" x14ac:dyDescent="0.25">
      <c r="A799">
        <v>798</v>
      </c>
      <c r="B799">
        <v>209.22788500000001</v>
      </c>
      <c r="C799" s="2">
        <v>1</v>
      </c>
      <c r="H799">
        <v>206.35133999999999</v>
      </c>
      <c r="I799" s="3">
        <v>4</v>
      </c>
      <c r="P799">
        <v>2</v>
      </c>
      <c r="Q799" t="str">
        <f t="shared" si="13"/>
        <v>14</v>
      </c>
    </row>
    <row r="800" spans="1:17" x14ac:dyDescent="0.25">
      <c r="A800">
        <v>799</v>
      </c>
      <c r="B800">
        <v>209.104895</v>
      </c>
      <c r="C800" s="2">
        <v>1</v>
      </c>
      <c r="H800">
        <v>206.375517</v>
      </c>
      <c r="I800" s="3">
        <v>4</v>
      </c>
      <c r="P800">
        <v>2</v>
      </c>
      <c r="Q800" t="str">
        <f t="shared" si="13"/>
        <v>14</v>
      </c>
    </row>
    <row r="801" spans="1:17" x14ac:dyDescent="0.25">
      <c r="A801">
        <v>800</v>
      </c>
      <c r="H801">
        <v>206.36968899999999</v>
      </c>
      <c r="I801" s="3">
        <v>4</v>
      </c>
      <c r="P801">
        <v>1</v>
      </c>
      <c r="Q801" t="str">
        <f t="shared" si="13"/>
        <v>4</v>
      </c>
    </row>
    <row r="802" spans="1:17" x14ac:dyDescent="0.25">
      <c r="A802">
        <v>801</v>
      </c>
      <c r="F802">
        <v>211.36195799999999</v>
      </c>
      <c r="G802" s="4">
        <v>3</v>
      </c>
      <c r="H802">
        <v>206.372321</v>
      </c>
      <c r="I802" s="3">
        <v>4</v>
      </c>
      <c r="P802">
        <v>2</v>
      </c>
      <c r="Q802" t="str">
        <f t="shared" si="13"/>
        <v>34</v>
      </c>
    </row>
    <row r="803" spans="1:17" x14ac:dyDescent="0.25">
      <c r="A803">
        <v>802</v>
      </c>
      <c r="F803">
        <v>211.36195799999999</v>
      </c>
      <c r="G803" s="4">
        <v>3</v>
      </c>
      <c r="H803">
        <v>206.396186</v>
      </c>
      <c r="I803" s="3">
        <v>4</v>
      </c>
      <c r="P803">
        <v>2</v>
      </c>
      <c r="Q803" t="str">
        <f t="shared" si="13"/>
        <v>34</v>
      </c>
    </row>
    <row r="804" spans="1:17" x14ac:dyDescent="0.25">
      <c r="A804">
        <v>803</v>
      </c>
      <c r="F804">
        <v>211.36195799999999</v>
      </c>
      <c r="G804" s="4">
        <v>3</v>
      </c>
      <c r="H804">
        <v>206.39273299999999</v>
      </c>
      <c r="I804" s="3">
        <v>4</v>
      </c>
      <c r="P804">
        <v>2</v>
      </c>
      <c r="Q804" t="str">
        <f t="shared" si="13"/>
        <v>34</v>
      </c>
    </row>
    <row r="805" spans="1:17" x14ac:dyDescent="0.25">
      <c r="A805">
        <v>804</v>
      </c>
      <c r="F805">
        <v>211.36195799999999</v>
      </c>
      <c r="G805" s="4">
        <v>3</v>
      </c>
      <c r="H805">
        <v>206.36515299999999</v>
      </c>
      <c r="I805" s="3">
        <v>4</v>
      </c>
      <c r="P805">
        <v>2</v>
      </c>
      <c r="Q805" t="str">
        <f t="shared" si="13"/>
        <v>34</v>
      </c>
    </row>
    <row r="806" spans="1:17" x14ac:dyDescent="0.25">
      <c r="A806">
        <v>805</v>
      </c>
      <c r="D806">
        <v>222.916391</v>
      </c>
      <c r="E806" s="5">
        <v>2</v>
      </c>
      <c r="F806">
        <v>211.36195799999999</v>
      </c>
      <c r="G806" s="4">
        <v>3</v>
      </c>
      <c r="H806">
        <v>206.38196099999999</v>
      </c>
      <c r="I806" s="3">
        <v>4</v>
      </c>
      <c r="P806">
        <v>3</v>
      </c>
      <c r="Q806" t="str">
        <f t="shared" si="13"/>
        <v>234</v>
      </c>
    </row>
    <row r="807" spans="1:17" x14ac:dyDescent="0.25">
      <c r="A807">
        <v>806</v>
      </c>
      <c r="D807">
        <v>222.924072</v>
      </c>
      <c r="E807" s="5">
        <v>2</v>
      </c>
      <c r="F807">
        <v>211.36195799999999</v>
      </c>
      <c r="G807" s="4">
        <v>3</v>
      </c>
      <c r="H807">
        <v>206.32695999999999</v>
      </c>
      <c r="I807" s="3">
        <v>4</v>
      </c>
      <c r="P807">
        <v>3</v>
      </c>
      <c r="Q807" t="str">
        <f t="shared" si="13"/>
        <v>234</v>
      </c>
    </row>
    <row r="808" spans="1:17" x14ac:dyDescent="0.25">
      <c r="A808">
        <v>807</v>
      </c>
      <c r="D808">
        <v>222.942938</v>
      </c>
      <c r="E808" s="5">
        <v>2</v>
      </c>
      <c r="F808">
        <v>211.36195799999999</v>
      </c>
      <c r="G808" s="4">
        <v>3</v>
      </c>
      <c r="P808">
        <v>2</v>
      </c>
      <c r="Q808" t="str">
        <f t="shared" si="13"/>
        <v>23</v>
      </c>
    </row>
    <row r="809" spans="1:17" x14ac:dyDescent="0.25">
      <c r="A809">
        <v>808</v>
      </c>
      <c r="D809">
        <v>222.955051</v>
      </c>
      <c r="E809" s="5">
        <v>2</v>
      </c>
      <c r="F809">
        <v>211.36195799999999</v>
      </c>
      <c r="G809" s="4">
        <v>3</v>
      </c>
      <c r="P809">
        <v>2</v>
      </c>
      <c r="Q809" t="str">
        <f t="shared" si="13"/>
        <v>23</v>
      </c>
    </row>
    <row r="810" spans="1:17" x14ac:dyDescent="0.25">
      <c r="A810">
        <v>809</v>
      </c>
      <c r="D810">
        <v>222.951752</v>
      </c>
      <c r="E810" s="5">
        <v>2</v>
      </c>
      <c r="F810">
        <v>211.36195799999999</v>
      </c>
      <c r="G810" s="4">
        <v>3</v>
      </c>
      <c r="P810">
        <v>2</v>
      </c>
      <c r="Q810" t="str">
        <f t="shared" si="13"/>
        <v>23</v>
      </c>
    </row>
    <row r="811" spans="1:17" x14ac:dyDescent="0.25">
      <c r="A811">
        <v>810</v>
      </c>
      <c r="D811">
        <v>222.98304099999999</v>
      </c>
      <c r="E811" s="5">
        <v>2</v>
      </c>
      <c r="F811">
        <v>211.36195799999999</v>
      </c>
      <c r="G811" s="4">
        <v>3</v>
      </c>
      <c r="P811">
        <v>2</v>
      </c>
      <c r="Q811" t="str">
        <f t="shared" si="13"/>
        <v>23</v>
      </c>
    </row>
    <row r="812" spans="1:17" x14ac:dyDescent="0.25">
      <c r="A812">
        <v>811</v>
      </c>
      <c r="D812">
        <v>223.00412399999999</v>
      </c>
      <c r="E812" s="5">
        <v>2</v>
      </c>
      <c r="P812">
        <v>1</v>
      </c>
      <c r="Q812" t="str">
        <f t="shared" si="13"/>
        <v>2</v>
      </c>
    </row>
    <row r="813" spans="1:17" x14ac:dyDescent="0.25">
      <c r="A813">
        <v>812</v>
      </c>
      <c r="D813">
        <v>222.97680500000001</v>
      </c>
      <c r="E813" s="5">
        <v>2</v>
      </c>
      <c r="P813">
        <v>1</v>
      </c>
      <c r="Q813" t="str">
        <f t="shared" si="13"/>
        <v>2</v>
      </c>
    </row>
    <row r="814" spans="1:17" x14ac:dyDescent="0.25">
      <c r="A814">
        <v>813</v>
      </c>
      <c r="D814">
        <v>222.91556700000001</v>
      </c>
      <c r="E814" s="5">
        <v>2</v>
      </c>
      <c r="P814">
        <v>1</v>
      </c>
      <c r="Q814" t="str">
        <f t="shared" si="13"/>
        <v>2</v>
      </c>
    </row>
    <row r="815" spans="1:17" x14ac:dyDescent="0.25">
      <c r="A815">
        <v>814</v>
      </c>
      <c r="D815">
        <v>222.87974199999999</v>
      </c>
      <c r="E815" s="5">
        <v>2</v>
      </c>
      <c r="P815">
        <v>1</v>
      </c>
      <c r="Q815" t="str">
        <f t="shared" si="13"/>
        <v>2</v>
      </c>
    </row>
    <row r="816" spans="1:17" x14ac:dyDescent="0.25">
      <c r="A816">
        <v>815</v>
      </c>
      <c r="B816">
        <v>228.262732</v>
      </c>
      <c r="C816" s="2">
        <v>1</v>
      </c>
      <c r="D816">
        <v>222.85963899999999</v>
      </c>
      <c r="E816" s="5">
        <v>2</v>
      </c>
      <c r="P816">
        <v>2</v>
      </c>
      <c r="Q816" t="str">
        <f t="shared" si="13"/>
        <v>12</v>
      </c>
    </row>
    <row r="817" spans="1:17" x14ac:dyDescent="0.25">
      <c r="A817">
        <v>816</v>
      </c>
      <c r="B817">
        <v>228.266187</v>
      </c>
      <c r="C817" s="2">
        <v>1</v>
      </c>
      <c r="D817">
        <v>222.839382</v>
      </c>
      <c r="E817" s="5">
        <v>2</v>
      </c>
      <c r="P817">
        <v>2</v>
      </c>
      <c r="Q817" t="str">
        <f t="shared" si="13"/>
        <v>12</v>
      </c>
    </row>
    <row r="818" spans="1:17" x14ac:dyDescent="0.25">
      <c r="A818">
        <v>817</v>
      </c>
      <c r="B818">
        <v>228.23355699999999</v>
      </c>
      <c r="C818" s="2">
        <v>1</v>
      </c>
      <c r="D818">
        <v>222.91757799999999</v>
      </c>
      <c r="E818" s="5">
        <v>2</v>
      </c>
      <c r="P818">
        <v>2</v>
      </c>
      <c r="Q818" t="str">
        <f t="shared" si="13"/>
        <v>12</v>
      </c>
    </row>
    <row r="819" spans="1:17" x14ac:dyDescent="0.25">
      <c r="A819">
        <v>818</v>
      </c>
      <c r="B819">
        <v>228.26963899999998</v>
      </c>
      <c r="C819" s="2">
        <v>1</v>
      </c>
      <c r="D819">
        <v>222.916391</v>
      </c>
      <c r="E819" s="5">
        <v>2</v>
      </c>
      <c r="P819">
        <v>2</v>
      </c>
      <c r="Q819" t="str">
        <f t="shared" si="13"/>
        <v>12</v>
      </c>
    </row>
    <row r="820" spans="1:17" x14ac:dyDescent="0.25">
      <c r="A820">
        <v>819</v>
      </c>
      <c r="B820">
        <v>228.25004999999999</v>
      </c>
      <c r="C820" s="2">
        <v>1</v>
      </c>
      <c r="P820">
        <v>1</v>
      </c>
      <c r="Q820" t="str">
        <f t="shared" si="13"/>
        <v>1</v>
      </c>
    </row>
    <row r="821" spans="1:17" x14ac:dyDescent="0.25">
      <c r="A821">
        <v>820</v>
      </c>
      <c r="B821">
        <v>228.26231999999999</v>
      </c>
      <c r="C821" s="2">
        <v>1</v>
      </c>
      <c r="P821">
        <v>1</v>
      </c>
      <c r="Q821" t="str">
        <f t="shared" si="13"/>
        <v>1</v>
      </c>
    </row>
    <row r="822" spans="1:17" x14ac:dyDescent="0.25">
      <c r="A822">
        <v>821</v>
      </c>
      <c r="B822">
        <v>228.259175</v>
      </c>
      <c r="C822" s="2">
        <v>1</v>
      </c>
      <c r="H822">
        <v>224.732732</v>
      </c>
      <c r="I822" s="3">
        <v>4</v>
      </c>
      <c r="P822">
        <v>2</v>
      </c>
      <c r="Q822" t="str">
        <f t="shared" si="13"/>
        <v>14</v>
      </c>
    </row>
    <row r="823" spans="1:17" x14ac:dyDescent="0.25">
      <c r="A823">
        <v>822</v>
      </c>
      <c r="B823">
        <v>228.23953699999998</v>
      </c>
      <c r="C823" s="2">
        <v>1</v>
      </c>
      <c r="H823">
        <v>224.786856</v>
      </c>
      <c r="I823" s="3">
        <v>4</v>
      </c>
      <c r="P823">
        <v>2</v>
      </c>
      <c r="Q823" t="str">
        <f t="shared" si="13"/>
        <v>14</v>
      </c>
    </row>
    <row r="824" spans="1:17" x14ac:dyDescent="0.25">
      <c r="A824">
        <v>823</v>
      </c>
      <c r="B824">
        <v>228.218762</v>
      </c>
      <c r="C824" s="2">
        <v>1</v>
      </c>
      <c r="H824">
        <v>224.75690599999999</v>
      </c>
      <c r="I824" s="3">
        <v>4</v>
      </c>
      <c r="P824">
        <v>2</v>
      </c>
      <c r="Q824" t="str">
        <f t="shared" si="13"/>
        <v>14</v>
      </c>
    </row>
    <row r="825" spans="1:17" x14ac:dyDescent="0.25">
      <c r="A825">
        <v>824</v>
      </c>
      <c r="B825">
        <v>228.20345399999999</v>
      </c>
      <c r="C825" s="2">
        <v>1</v>
      </c>
      <c r="H825">
        <v>224.77041299999999</v>
      </c>
      <c r="I825" s="3">
        <v>4</v>
      </c>
      <c r="P825">
        <v>2</v>
      </c>
      <c r="Q825" t="str">
        <f t="shared" si="13"/>
        <v>14</v>
      </c>
    </row>
    <row r="826" spans="1:17" x14ac:dyDescent="0.25">
      <c r="A826">
        <v>825</v>
      </c>
      <c r="B826">
        <v>228.262732</v>
      </c>
      <c r="C826" s="2">
        <v>1</v>
      </c>
      <c r="H826">
        <v>224.75567000000001</v>
      </c>
      <c r="I826" s="3">
        <v>4</v>
      </c>
      <c r="P826">
        <v>2</v>
      </c>
      <c r="Q826" t="str">
        <f t="shared" si="13"/>
        <v>14</v>
      </c>
    </row>
    <row r="827" spans="1:17" x14ac:dyDescent="0.25">
      <c r="A827">
        <v>826</v>
      </c>
      <c r="B827">
        <v>228.262732</v>
      </c>
      <c r="C827" s="2">
        <v>1</v>
      </c>
      <c r="H827">
        <v>224.72484600000001</v>
      </c>
      <c r="I827" s="3">
        <v>4</v>
      </c>
      <c r="P827">
        <v>2</v>
      </c>
      <c r="Q827" t="str">
        <f t="shared" si="13"/>
        <v>14</v>
      </c>
    </row>
    <row r="828" spans="1:17" x14ac:dyDescent="0.25">
      <c r="A828">
        <v>827</v>
      </c>
      <c r="H828">
        <v>224.68479400000001</v>
      </c>
      <c r="I828" s="3">
        <v>4</v>
      </c>
      <c r="P828">
        <v>1</v>
      </c>
      <c r="Q828" t="str">
        <f t="shared" si="13"/>
        <v>4</v>
      </c>
    </row>
    <row r="829" spans="1:17" x14ac:dyDescent="0.25">
      <c r="A829">
        <v>828</v>
      </c>
      <c r="H829">
        <v>224.69974300000001</v>
      </c>
      <c r="I829" s="3">
        <v>4</v>
      </c>
      <c r="P829">
        <v>1</v>
      </c>
      <c r="Q829" t="str">
        <f t="shared" si="13"/>
        <v>4</v>
      </c>
    </row>
    <row r="830" spans="1:17" x14ac:dyDescent="0.25">
      <c r="A830">
        <v>829</v>
      </c>
      <c r="F830">
        <v>229.023762</v>
      </c>
      <c r="G830" s="4">
        <v>3</v>
      </c>
      <c r="H830">
        <v>224.700773</v>
      </c>
      <c r="I830" s="3">
        <v>4</v>
      </c>
      <c r="P830">
        <v>2</v>
      </c>
      <c r="Q830" t="str">
        <f t="shared" si="13"/>
        <v>34</v>
      </c>
    </row>
    <row r="831" spans="1:17" x14ac:dyDescent="0.25">
      <c r="A831">
        <v>830</v>
      </c>
      <c r="F831">
        <v>229.023762</v>
      </c>
      <c r="G831" s="4">
        <v>3</v>
      </c>
      <c r="H831">
        <v>224.67742200000001</v>
      </c>
      <c r="I831" s="3">
        <v>4</v>
      </c>
      <c r="P831">
        <v>2</v>
      </c>
      <c r="Q831" t="str">
        <f t="shared" si="13"/>
        <v>34</v>
      </c>
    </row>
    <row r="832" spans="1:17" x14ac:dyDescent="0.25">
      <c r="A832">
        <v>831</v>
      </c>
      <c r="F832">
        <v>229.023762</v>
      </c>
      <c r="G832" s="4">
        <v>3</v>
      </c>
      <c r="H832">
        <v>224.68881500000001</v>
      </c>
      <c r="I832" s="3">
        <v>4</v>
      </c>
      <c r="P832">
        <v>2</v>
      </c>
      <c r="Q832" t="str">
        <f t="shared" si="13"/>
        <v>34</v>
      </c>
    </row>
    <row r="833" spans="1:17" x14ac:dyDescent="0.25">
      <c r="A833">
        <v>832</v>
      </c>
      <c r="D833">
        <v>240.350053</v>
      </c>
      <c r="E833" s="5">
        <v>2</v>
      </c>
      <c r="F833">
        <v>229.023762</v>
      </c>
      <c r="G833" s="4">
        <v>3</v>
      </c>
      <c r="H833">
        <v>224.64185499999999</v>
      </c>
      <c r="I833" s="3">
        <v>4</v>
      </c>
      <c r="P833">
        <v>3</v>
      </c>
      <c r="Q833" t="str">
        <f t="shared" si="13"/>
        <v>234</v>
      </c>
    </row>
    <row r="834" spans="1:17" x14ac:dyDescent="0.25">
      <c r="A834">
        <v>833</v>
      </c>
      <c r="D834">
        <v>240.36371299999999</v>
      </c>
      <c r="E834" s="5">
        <v>2</v>
      </c>
      <c r="F834">
        <v>229.023762</v>
      </c>
      <c r="G834" s="4">
        <v>3</v>
      </c>
      <c r="H834">
        <v>224.63020699999998</v>
      </c>
      <c r="I834" s="3">
        <v>4</v>
      </c>
      <c r="P834">
        <v>3</v>
      </c>
      <c r="Q834" t="str">
        <f t="shared" ref="Q834:Q897" si="14">CONCATENATE(C834,E834,G834,I834)</f>
        <v>234</v>
      </c>
    </row>
    <row r="835" spans="1:17" x14ac:dyDescent="0.25">
      <c r="A835">
        <v>834</v>
      </c>
      <c r="D835">
        <v>240.36170300000001</v>
      </c>
      <c r="E835" s="5">
        <v>2</v>
      </c>
      <c r="F835">
        <v>229.023762</v>
      </c>
      <c r="G835" s="4">
        <v>3</v>
      </c>
      <c r="H835">
        <v>224.637216</v>
      </c>
      <c r="I835" s="3">
        <v>4</v>
      </c>
      <c r="P835">
        <v>3</v>
      </c>
      <c r="Q835" t="str">
        <f t="shared" si="14"/>
        <v>234</v>
      </c>
    </row>
    <row r="836" spans="1:17" x14ac:dyDescent="0.25">
      <c r="A836">
        <v>835</v>
      </c>
      <c r="D836">
        <v>240.382577</v>
      </c>
      <c r="E836" s="5">
        <v>2</v>
      </c>
      <c r="F836">
        <v>229.023762</v>
      </c>
      <c r="G836" s="4">
        <v>3</v>
      </c>
      <c r="H836">
        <v>224.732732</v>
      </c>
      <c r="I836" s="3">
        <v>4</v>
      </c>
      <c r="P836">
        <v>3</v>
      </c>
      <c r="Q836" t="str">
        <f t="shared" si="14"/>
        <v>234</v>
      </c>
    </row>
    <row r="837" spans="1:17" x14ac:dyDescent="0.25">
      <c r="A837">
        <v>836</v>
      </c>
      <c r="D837">
        <v>240.417474</v>
      </c>
      <c r="E837" s="5">
        <v>2</v>
      </c>
      <c r="F837">
        <v>229.023762</v>
      </c>
      <c r="G837" s="4">
        <v>3</v>
      </c>
      <c r="P837">
        <v>2</v>
      </c>
      <c r="Q837" t="str">
        <f t="shared" si="14"/>
        <v>23</v>
      </c>
    </row>
    <row r="838" spans="1:17" x14ac:dyDescent="0.25">
      <c r="A838">
        <v>837</v>
      </c>
      <c r="D838">
        <v>240.415414</v>
      </c>
      <c r="E838" s="5">
        <v>2</v>
      </c>
      <c r="F838">
        <v>229.023762</v>
      </c>
      <c r="G838" s="4">
        <v>3</v>
      </c>
      <c r="P838">
        <v>2</v>
      </c>
      <c r="Q838" t="str">
        <f t="shared" si="14"/>
        <v>23</v>
      </c>
    </row>
    <row r="839" spans="1:17" x14ac:dyDescent="0.25">
      <c r="A839">
        <v>838</v>
      </c>
      <c r="D839">
        <v>240.370465</v>
      </c>
      <c r="E839" s="5">
        <v>2</v>
      </c>
      <c r="F839">
        <v>229.023762</v>
      </c>
      <c r="G839" s="4">
        <v>3</v>
      </c>
      <c r="P839">
        <v>2</v>
      </c>
      <c r="Q839" t="str">
        <f t="shared" si="14"/>
        <v>23</v>
      </c>
    </row>
    <row r="840" spans="1:17" x14ac:dyDescent="0.25">
      <c r="A840">
        <v>839</v>
      </c>
      <c r="D840">
        <v>240.36531099999999</v>
      </c>
      <c r="E840" s="5">
        <v>2</v>
      </c>
      <c r="F840">
        <v>229.023762</v>
      </c>
      <c r="G840" s="4">
        <v>3</v>
      </c>
      <c r="P840">
        <v>2</v>
      </c>
      <c r="Q840" t="str">
        <f t="shared" si="14"/>
        <v>23</v>
      </c>
    </row>
    <row r="841" spans="1:17" x14ac:dyDescent="0.25">
      <c r="A841">
        <v>840</v>
      </c>
      <c r="D841">
        <v>240.37701100000001</v>
      </c>
      <c r="E841" s="5">
        <v>2</v>
      </c>
      <c r="F841">
        <v>229.023762</v>
      </c>
      <c r="G841" s="4">
        <v>3</v>
      </c>
      <c r="P841">
        <v>2</v>
      </c>
      <c r="Q841" t="str">
        <f t="shared" si="14"/>
        <v>23</v>
      </c>
    </row>
    <row r="842" spans="1:17" x14ac:dyDescent="0.25">
      <c r="A842">
        <v>841</v>
      </c>
      <c r="D842">
        <v>240.364846</v>
      </c>
      <c r="E842" s="5">
        <v>2</v>
      </c>
      <c r="F842">
        <v>229.023762</v>
      </c>
      <c r="G842" s="4">
        <v>3</v>
      </c>
      <c r="P842">
        <v>2</v>
      </c>
      <c r="Q842" t="str">
        <f t="shared" si="14"/>
        <v>23</v>
      </c>
    </row>
    <row r="843" spans="1:17" x14ac:dyDescent="0.25">
      <c r="A843">
        <v>842</v>
      </c>
      <c r="D843">
        <v>240.39299099999999</v>
      </c>
      <c r="E843" s="5">
        <v>2</v>
      </c>
      <c r="F843">
        <v>229.023762</v>
      </c>
      <c r="G843" s="4">
        <v>3</v>
      </c>
      <c r="P843">
        <v>2</v>
      </c>
      <c r="Q843" t="str">
        <f t="shared" si="14"/>
        <v>23</v>
      </c>
    </row>
    <row r="844" spans="1:17" x14ac:dyDescent="0.25">
      <c r="A844">
        <v>843</v>
      </c>
      <c r="B844">
        <v>247.898764</v>
      </c>
      <c r="C844" s="2">
        <v>1</v>
      </c>
      <c r="D844">
        <v>240.37706299999999</v>
      </c>
      <c r="E844" s="5">
        <v>2</v>
      </c>
      <c r="F844">
        <v>229.023762</v>
      </c>
      <c r="G844" s="4">
        <v>3</v>
      </c>
      <c r="P844">
        <v>3</v>
      </c>
      <c r="Q844" t="str">
        <f t="shared" si="14"/>
        <v>123</v>
      </c>
    </row>
    <row r="845" spans="1:17" x14ac:dyDescent="0.25">
      <c r="A845">
        <v>844</v>
      </c>
      <c r="B845">
        <v>248.04963900000001</v>
      </c>
      <c r="C845" s="2">
        <v>1</v>
      </c>
      <c r="D845">
        <v>240.39963800000001</v>
      </c>
      <c r="E845" s="5">
        <v>2</v>
      </c>
      <c r="F845">
        <v>229.023762</v>
      </c>
      <c r="G845" s="4">
        <v>3</v>
      </c>
      <c r="P845">
        <v>3</v>
      </c>
      <c r="Q845" t="str">
        <f t="shared" si="14"/>
        <v>123</v>
      </c>
    </row>
    <row r="846" spans="1:17" x14ac:dyDescent="0.25">
      <c r="A846">
        <v>845</v>
      </c>
      <c r="B846">
        <v>248.09139500000001</v>
      </c>
      <c r="C846" s="2">
        <v>1</v>
      </c>
      <c r="D846">
        <v>240.425208</v>
      </c>
      <c r="E846" s="5">
        <v>2</v>
      </c>
      <c r="P846">
        <v>2</v>
      </c>
      <c r="Q846" t="str">
        <f t="shared" si="14"/>
        <v>12</v>
      </c>
    </row>
    <row r="847" spans="1:17" x14ac:dyDescent="0.25">
      <c r="A847">
        <v>846</v>
      </c>
      <c r="B847">
        <v>248.03680299999999</v>
      </c>
      <c r="C847" s="2">
        <v>1</v>
      </c>
      <c r="D847">
        <v>240.39819800000001</v>
      </c>
      <c r="E847" s="5">
        <v>2</v>
      </c>
      <c r="P847">
        <v>2</v>
      </c>
      <c r="Q847" t="str">
        <f t="shared" si="14"/>
        <v>12</v>
      </c>
    </row>
    <row r="848" spans="1:17" x14ac:dyDescent="0.25">
      <c r="A848">
        <v>847</v>
      </c>
      <c r="B848">
        <v>248.040412</v>
      </c>
      <c r="C848" s="2">
        <v>1</v>
      </c>
      <c r="D848">
        <v>240.39319499999999</v>
      </c>
      <c r="E848" s="5">
        <v>2</v>
      </c>
      <c r="P848">
        <v>2</v>
      </c>
      <c r="Q848" t="str">
        <f t="shared" si="14"/>
        <v>12</v>
      </c>
    </row>
    <row r="849" spans="1:17" x14ac:dyDescent="0.25">
      <c r="A849">
        <v>848</v>
      </c>
      <c r="B849">
        <v>248.06175500000001</v>
      </c>
      <c r="C849" s="2">
        <v>1</v>
      </c>
      <c r="D849">
        <v>240.350053</v>
      </c>
      <c r="E849" s="5">
        <v>2</v>
      </c>
      <c r="P849">
        <v>2</v>
      </c>
      <c r="Q849" t="str">
        <f t="shared" si="14"/>
        <v>12</v>
      </c>
    </row>
    <row r="850" spans="1:17" x14ac:dyDescent="0.25">
      <c r="A850">
        <v>849</v>
      </c>
      <c r="B850">
        <v>248.064482</v>
      </c>
      <c r="C850" s="2">
        <v>1</v>
      </c>
      <c r="P850">
        <v>1</v>
      </c>
      <c r="Q850" t="str">
        <f t="shared" si="14"/>
        <v>1</v>
      </c>
    </row>
    <row r="851" spans="1:17" x14ac:dyDescent="0.25">
      <c r="A851">
        <v>850</v>
      </c>
      <c r="B851">
        <v>248.05062000000001</v>
      </c>
      <c r="C851" s="2">
        <v>1</v>
      </c>
      <c r="P851">
        <v>1</v>
      </c>
      <c r="Q851" t="str">
        <f t="shared" si="14"/>
        <v>1</v>
      </c>
    </row>
    <row r="852" spans="1:17" x14ac:dyDescent="0.25">
      <c r="A852">
        <v>851</v>
      </c>
      <c r="B852">
        <v>248.061961</v>
      </c>
      <c r="C852" s="2">
        <v>1</v>
      </c>
      <c r="P852">
        <v>1</v>
      </c>
      <c r="Q852" t="str">
        <f t="shared" si="14"/>
        <v>1</v>
      </c>
    </row>
    <row r="853" spans="1:17" x14ac:dyDescent="0.25">
      <c r="A853">
        <v>852</v>
      </c>
      <c r="B853">
        <v>248.051085</v>
      </c>
      <c r="C853" s="2">
        <v>1</v>
      </c>
      <c r="H853">
        <v>241.938559</v>
      </c>
      <c r="I853" s="3">
        <v>4</v>
      </c>
      <c r="P853">
        <v>2</v>
      </c>
      <c r="Q853" t="str">
        <f t="shared" si="14"/>
        <v>14</v>
      </c>
    </row>
    <row r="854" spans="1:17" x14ac:dyDescent="0.25">
      <c r="A854">
        <v>853</v>
      </c>
      <c r="B854">
        <v>248.076651</v>
      </c>
      <c r="C854" s="2">
        <v>1</v>
      </c>
      <c r="H854">
        <v>241.91706400000001</v>
      </c>
      <c r="I854" s="3">
        <v>4</v>
      </c>
      <c r="P854">
        <v>2</v>
      </c>
      <c r="Q854" t="str">
        <f t="shared" si="14"/>
        <v>14</v>
      </c>
    </row>
    <row r="855" spans="1:17" x14ac:dyDescent="0.25">
      <c r="A855">
        <v>854</v>
      </c>
      <c r="B855">
        <v>248.056803</v>
      </c>
      <c r="C855" s="2">
        <v>1</v>
      </c>
      <c r="H855">
        <v>241.984486</v>
      </c>
      <c r="I855" s="3">
        <v>4</v>
      </c>
      <c r="P855">
        <v>2</v>
      </c>
      <c r="Q855" t="str">
        <f t="shared" si="14"/>
        <v>14</v>
      </c>
    </row>
    <row r="856" spans="1:17" x14ac:dyDescent="0.25">
      <c r="A856">
        <v>855</v>
      </c>
      <c r="B856">
        <v>248.073092</v>
      </c>
      <c r="C856" s="2">
        <v>1</v>
      </c>
      <c r="H856">
        <v>242.012269</v>
      </c>
      <c r="I856" s="3">
        <v>4</v>
      </c>
      <c r="P856">
        <v>2</v>
      </c>
      <c r="Q856" t="str">
        <f t="shared" si="14"/>
        <v>14</v>
      </c>
    </row>
    <row r="857" spans="1:17" x14ac:dyDescent="0.25">
      <c r="A857">
        <v>856</v>
      </c>
      <c r="B857">
        <v>248.07371000000001</v>
      </c>
      <c r="C857" s="2">
        <v>1</v>
      </c>
      <c r="H857">
        <v>242.00092799999999</v>
      </c>
      <c r="I857" s="3">
        <v>4</v>
      </c>
      <c r="P857">
        <v>2</v>
      </c>
      <c r="Q857" t="str">
        <f t="shared" si="14"/>
        <v>14</v>
      </c>
    </row>
    <row r="858" spans="1:17" x14ac:dyDescent="0.25">
      <c r="A858">
        <v>857</v>
      </c>
      <c r="B858">
        <v>248.064482</v>
      </c>
      <c r="C858" s="2">
        <v>1</v>
      </c>
      <c r="H858">
        <v>241.992062</v>
      </c>
      <c r="I858" s="3">
        <v>4</v>
      </c>
      <c r="P858">
        <v>2</v>
      </c>
      <c r="Q858" t="str">
        <f t="shared" si="14"/>
        <v>14</v>
      </c>
    </row>
    <row r="859" spans="1:17" x14ac:dyDescent="0.25">
      <c r="A859">
        <v>858</v>
      </c>
      <c r="B859">
        <v>248.06278499999999</v>
      </c>
      <c r="C859" s="2">
        <v>1</v>
      </c>
      <c r="H859">
        <v>241.976495</v>
      </c>
      <c r="I859" s="3">
        <v>4</v>
      </c>
      <c r="P859">
        <v>2</v>
      </c>
      <c r="Q859" t="str">
        <f t="shared" si="14"/>
        <v>14</v>
      </c>
    </row>
    <row r="860" spans="1:17" x14ac:dyDescent="0.25">
      <c r="A860">
        <v>859</v>
      </c>
      <c r="B860">
        <v>248.06675200000001</v>
      </c>
      <c r="C860" s="2">
        <v>1</v>
      </c>
      <c r="H860">
        <v>241.95675399999999</v>
      </c>
      <c r="I860" s="3">
        <v>4</v>
      </c>
      <c r="P860">
        <v>2</v>
      </c>
      <c r="Q860" t="str">
        <f t="shared" si="14"/>
        <v>14</v>
      </c>
    </row>
    <row r="861" spans="1:17" x14ac:dyDescent="0.25">
      <c r="A861">
        <v>860</v>
      </c>
      <c r="B861">
        <v>247.92283499999999</v>
      </c>
      <c r="C861" s="2">
        <v>1</v>
      </c>
      <c r="H861">
        <v>241.96288799999999</v>
      </c>
      <c r="I861" s="3">
        <v>4</v>
      </c>
      <c r="P861">
        <v>2</v>
      </c>
      <c r="Q861" t="str">
        <f t="shared" si="14"/>
        <v>14</v>
      </c>
    </row>
    <row r="862" spans="1:17" x14ac:dyDescent="0.25">
      <c r="A862">
        <v>861</v>
      </c>
      <c r="F862">
        <v>247.833766</v>
      </c>
      <c r="G862" s="4">
        <v>3</v>
      </c>
      <c r="H862">
        <v>241.97407200000001</v>
      </c>
      <c r="I862" s="3">
        <v>4</v>
      </c>
      <c r="P862">
        <v>2</v>
      </c>
      <c r="Q862" t="str">
        <f t="shared" si="14"/>
        <v>34</v>
      </c>
    </row>
    <row r="863" spans="1:17" x14ac:dyDescent="0.25">
      <c r="A863">
        <v>862</v>
      </c>
      <c r="F863">
        <v>247.90778599999999</v>
      </c>
      <c r="G863" s="4">
        <v>3</v>
      </c>
      <c r="H863">
        <v>241.9633</v>
      </c>
      <c r="I863" s="3">
        <v>4</v>
      </c>
      <c r="P863">
        <v>2</v>
      </c>
      <c r="Q863" t="str">
        <f t="shared" si="14"/>
        <v>34</v>
      </c>
    </row>
    <row r="864" spans="1:17" x14ac:dyDescent="0.25">
      <c r="A864">
        <v>863</v>
      </c>
      <c r="F864">
        <v>247.85061899999999</v>
      </c>
      <c r="G864" s="4">
        <v>3</v>
      </c>
      <c r="H864">
        <v>241.935517</v>
      </c>
      <c r="I864" s="3">
        <v>4</v>
      </c>
      <c r="P864">
        <v>2</v>
      </c>
      <c r="Q864" t="str">
        <f t="shared" si="14"/>
        <v>34</v>
      </c>
    </row>
    <row r="865" spans="1:17" x14ac:dyDescent="0.25">
      <c r="A865">
        <v>864</v>
      </c>
      <c r="F865">
        <v>247.905879</v>
      </c>
      <c r="G865" s="4">
        <v>3</v>
      </c>
      <c r="H865">
        <v>241.92737099999999</v>
      </c>
      <c r="I865" s="3">
        <v>4</v>
      </c>
      <c r="P865">
        <v>2</v>
      </c>
      <c r="Q865" t="str">
        <f t="shared" si="14"/>
        <v>34</v>
      </c>
    </row>
    <row r="866" spans="1:17" x14ac:dyDescent="0.25">
      <c r="A866">
        <v>865</v>
      </c>
      <c r="D866">
        <v>259.56010300000003</v>
      </c>
      <c r="E866" s="5">
        <v>2</v>
      </c>
      <c r="F866">
        <v>247.879176</v>
      </c>
      <c r="G866" s="4">
        <v>3</v>
      </c>
      <c r="H866">
        <v>241.930722</v>
      </c>
      <c r="I866" s="3">
        <v>4</v>
      </c>
      <c r="P866">
        <v>3</v>
      </c>
      <c r="Q866" t="str">
        <f t="shared" si="14"/>
        <v>234</v>
      </c>
    </row>
    <row r="867" spans="1:17" x14ac:dyDescent="0.25">
      <c r="A867">
        <v>866</v>
      </c>
      <c r="D867">
        <v>259.45056799999998</v>
      </c>
      <c r="E867" s="5">
        <v>2</v>
      </c>
      <c r="F867">
        <v>247.858813</v>
      </c>
      <c r="G867" s="4">
        <v>3</v>
      </c>
      <c r="H867">
        <v>241.92778300000001</v>
      </c>
      <c r="I867" s="3">
        <v>4</v>
      </c>
      <c r="P867">
        <v>3</v>
      </c>
      <c r="Q867" t="str">
        <f t="shared" si="14"/>
        <v>234</v>
      </c>
    </row>
    <row r="868" spans="1:17" x14ac:dyDescent="0.25">
      <c r="A868">
        <v>867</v>
      </c>
      <c r="D868">
        <v>259.53943500000003</v>
      </c>
      <c r="E868" s="5">
        <v>2</v>
      </c>
      <c r="F868">
        <v>247.843715</v>
      </c>
      <c r="G868" s="4">
        <v>3</v>
      </c>
      <c r="H868">
        <v>241.88778400000001</v>
      </c>
      <c r="I868" s="3">
        <v>4</v>
      </c>
      <c r="P868">
        <v>3</v>
      </c>
      <c r="Q868" t="str">
        <f t="shared" si="14"/>
        <v>234</v>
      </c>
    </row>
    <row r="869" spans="1:17" x14ac:dyDescent="0.25">
      <c r="A869">
        <v>868</v>
      </c>
      <c r="D869">
        <v>259.52020900000002</v>
      </c>
      <c r="E869" s="5">
        <v>2</v>
      </c>
      <c r="F869">
        <v>247.86222000000001</v>
      </c>
      <c r="G869" s="4">
        <v>3</v>
      </c>
      <c r="H869">
        <v>241.938559</v>
      </c>
      <c r="I869" s="3">
        <v>4</v>
      </c>
      <c r="P869">
        <v>3</v>
      </c>
      <c r="Q869" t="str">
        <f t="shared" si="14"/>
        <v>234</v>
      </c>
    </row>
    <row r="870" spans="1:17" x14ac:dyDescent="0.25">
      <c r="A870">
        <v>869</v>
      </c>
      <c r="D870">
        <v>259.568557</v>
      </c>
      <c r="E870" s="5">
        <v>2</v>
      </c>
      <c r="F870">
        <v>247.88582500000001</v>
      </c>
      <c r="G870" s="4">
        <v>3</v>
      </c>
      <c r="P870">
        <v>2</v>
      </c>
      <c r="Q870" t="str">
        <f t="shared" si="14"/>
        <v>23</v>
      </c>
    </row>
    <row r="871" spans="1:17" x14ac:dyDescent="0.25">
      <c r="A871">
        <v>870</v>
      </c>
      <c r="D871">
        <v>259.54959000000002</v>
      </c>
      <c r="E871" s="5">
        <v>2</v>
      </c>
      <c r="F871">
        <v>247.861132</v>
      </c>
      <c r="G871" s="4">
        <v>3</v>
      </c>
      <c r="P871">
        <v>2</v>
      </c>
      <c r="Q871" t="str">
        <f t="shared" si="14"/>
        <v>23</v>
      </c>
    </row>
    <row r="872" spans="1:17" x14ac:dyDescent="0.25">
      <c r="A872">
        <v>871</v>
      </c>
      <c r="D872">
        <v>259.4966</v>
      </c>
      <c r="E872" s="5">
        <v>2</v>
      </c>
      <c r="F872">
        <v>247.887011</v>
      </c>
      <c r="G872" s="4">
        <v>3</v>
      </c>
      <c r="P872">
        <v>2</v>
      </c>
      <c r="Q872" t="str">
        <f t="shared" si="14"/>
        <v>23</v>
      </c>
    </row>
    <row r="873" spans="1:17" x14ac:dyDescent="0.25">
      <c r="A873">
        <v>872</v>
      </c>
      <c r="D873">
        <v>259.524382</v>
      </c>
      <c r="E873" s="5">
        <v>2</v>
      </c>
      <c r="F873">
        <v>247.871341</v>
      </c>
      <c r="G873" s="4">
        <v>3</v>
      </c>
      <c r="P873">
        <v>2</v>
      </c>
      <c r="Q873" t="str">
        <f t="shared" si="14"/>
        <v>23</v>
      </c>
    </row>
    <row r="874" spans="1:17" x14ac:dyDescent="0.25">
      <c r="A874">
        <v>873</v>
      </c>
      <c r="D874">
        <v>259.47030899999999</v>
      </c>
      <c r="E874" s="5">
        <v>2</v>
      </c>
      <c r="F874">
        <v>247.83701200000002</v>
      </c>
      <c r="G874" s="4">
        <v>3</v>
      </c>
      <c r="P874">
        <v>2</v>
      </c>
      <c r="Q874" t="str">
        <f t="shared" si="14"/>
        <v>23</v>
      </c>
    </row>
    <row r="875" spans="1:17" x14ac:dyDescent="0.25">
      <c r="A875">
        <v>874</v>
      </c>
      <c r="D875">
        <v>259.439795</v>
      </c>
      <c r="E875" s="5">
        <v>2</v>
      </c>
      <c r="F875">
        <v>247.84840299999999</v>
      </c>
      <c r="G875" s="4">
        <v>3</v>
      </c>
      <c r="P875">
        <v>2</v>
      </c>
      <c r="Q875" t="str">
        <f t="shared" si="14"/>
        <v>23</v>
      </c>
    </row>
    <row r="876" spans="1:17" x14ac:dyDescent="0.25">
      <c r="A876">
        <v>875</v>
      </c>
      <c r="D876">
        <v>259.44092799999999</v>
      </c>
      <c r="E876" s="5">
        <v>2</v>
      </c>
      <c r="F876">
        <v>247.84572500000002</v>
      </c>
      <c r="G876" s="4">
        <v>3</v>
      </c>
      <c r="P876">
        <v>2</v>
      </c>
      <c r="Q876" t="str">
        <f t="shared" si="14"/>
        <v>23</v>
      </c>
    </row>
    <row r="877" spans="1:17" x14ac:dyDescent="0.25">
      <c r="A877">
        <v>876</v>
      </c>
      <c r="D877">
        <v>259.45134200000001</v>
      </c>
      <c r="E877" s="5">
        <v>2</v>
      </c>
      <c r="F877">
        <v>247.90629100000001</v>
      </c>
      <c r="G877" s="4">
        <v>3</v>
      </c>
      <c r="P877">
        <v>2</v>
      </c>
      <c r="Q877" t="str">
        <f t="shared" si="14"/>
        <v>23</v>
      </c>
    </row>
    <row r="878" spans="1:17" x14ac:dyDescent="0.25">
      <c r="A878">
        <v>877</v>
      </c>
      <c r="D878">
        <v>259.44964099999999</v>
      </c>
      <c r="E878" s="5">
        <v>2</v>
      </c>
      <c r="F878">
        <v>247.893866</v>
      </c>
      <c r="G878" s="4">
        <v>3</v>
      </c>
      <c r="P878">
        <v>2</v>
      </c>
      <c r="Q878" t="str">
        <f t="shared" si="14"/>
        <v>23</v>
      </c>
    </row>
    <row r="879" spans="1:17" x14ac:dyDescent="0.25">
      <c r="A879">
        <v>878</v>
      </c>
      <c r="D879">
        <v>259.45185700000002</v>
      </c>
      <c r="E879" s="5">
        <v>2</v>
      </c>
      <c r="F879">
        <v>247.85448700000001</v>
      </c>
      <c r="G879" s="4">
        <v>3</v>
      </c>
      <c r="P879">
        <v>2</v>
      </c>
      <c r="Q879" t="str">
        <f t="shared" si="14"/>
        <v>23</v>
      </c>
    </row>
    <row r="880" spans="1:17" x14ac:dyDescent="0.25">
      <c r="A880">
        <v>879</v>
      </c>
      <c r="D880">
        <v>259.49386900000002</v>
      </c>
      <c r="E880" s="5">
        <v>2</v>
      </c>
      <c r="F880">
        <v>247.77211299999999</v>
      </c>
      <c r="G880" s="4">
        <v>3</v>
      </c>
      <c r="P880">
        <v>2</v>
      </c>
      <c r="Q880" t="str">
        <f t="shared" si="14"/>
        <v>23</v>
      </c>
    </row>
    <row r="881" spans="1:17" x14ac:dyDescent="0.25">
      <c r="A881">
        <v>880</v>
      </c>
      <c r="D881">
        <v>259.50546500000002</v>
      </c>
      <c r="E881" s="5">
        <v>2</v>
      </c>
      <c r="F881">
        <v>247.80123800000001</v>
      </c>
      <c r="G881" s="4">
        <v>3</v>
      </c>
      <c r="P881">
        <v>2</v>
      </c>
      <c r="Q881" t="str">
        <f t="shared" si="14"/>
        <v>23</v>
      </c>
    </row>
    <row r="882" spans="1:17" x14ac:dyDescent="0.25">
      <c r="A882">
        <v>881</v>
      </c>
      <c r="B882">
        <v>266.84624000000002</v>
      </c>
      <c r="C882" s="2">
        <v>1</v>
      </c>
      <c r="D882">
        <v>259.49072100000001</v>
      </c>
      <c r="E882" s="5">
        <v>2</v>
      </c>
      <c r="F882">
        <v>247.833609</v>
      </c>
      <c r="G882" s="4">
        <v>3</v>
      </c>
      <c r="P882">
        <v>3</v>
      </c>
      <c r="Q882" t="str">
        <f t="shared" si="14"/>
        <v>123</v>
      </c>
    </row>
    <row r="883" spans="1:17" x14ac:dyDescent="0.25">
      <c r="A883">
        <v>882</v>
      </c>
      <c r="B883">
        <v>266.84624000000002</v>
      </c>
      <c r="C883" s="2">
        <v>1</v>
      </c>
      <c r="D883">
        <v>259.48376300000001</v>
      </c>
      <c r="E883" s="5">
        <v>2</v>
      </c>
      <c r="F883">
        <v>247.833766</v>
      </c>
      <c r="G883" s="4">
        <v>3</v>
      </c>
      <c r="P883">
        <v>3</v>
      </c>
      <c r="Q883" t="str">
        <f t="shared" si="14"/>
        <v>123</v>
      </c>
    </row>
    <row r="884" spans="1:17" x14ac:dyDescent="0.25">
      <c r="A884">
        <v>883</v>
      </c>
      <c r="B884">
        <v>266.84624000000002</v>
      </c>
      <c r="C884" s="2">
        <v>1</v>
      </c>
      <c r="D884">
        <v>259.47659900000002</v>
      </c>
      <c r="E884" s="5">
        <v>2</v>
      </c>
      <c r="P884">
        <v>2</v>
      </c>
      <c r="Q884" t="str">
        <f t="shared" si="14"/>
        <v>12</v>
      </c>
    </row>
    <row r="885" spans="1:17" x14ac:dyDescent="0.25">
      <c r="A885">
        <v>884</v>
      </c>
      <c r="B885">
        <v>266.84624000000002</v>
      </c>
      <c r="C885" s="2">
        <v>1</v>
      </c>
      <c r="D885">
        <v>259.44783699999999</v>
      </c>
      <c r="E885" s="5">
        <v>2</v>
      </c>
      <c r="P885">
        <v>2</v>
      </c>
      <c r="Q885" t="str">
        <f t="shared" si="14"/>
        <v>12</v>
      </c>
    </row>
    <row r="886" spans="1:17" x14ac:dyDescent="0.25">
      <c r="A886">
        <v>885</v>
      </c>
      <c r="B886">
        <v>266.84624000000002</v>
      </c>
      <c r="C886" s="2">
        <v>1</v>
      </c>
      <c r="D886">
        <v>259.56010300000003</v>
      </c>
      <c r="E886" s="5">
        <v>2</v>
      </c>
      <c r="P886">
        <v>2</v>
      </c>
      <c r="Q886" t="str">
        <f t="shared" si="14"/>
        <v>12</v>
      </c>
    </row>
    <row r="887" spans="1:17" x14ac:dyDescent="0.25">
      <c r="A887">
        <v>886</v>
      </c>
      <c r="B887">
        <v>266.84005200000001</v>
      </c>
      <c r="C887" s="2">
        <v>1</v>
      </c>
      <c r="H887">
        <v>258.86850600000002</v>
      </c>
      <c r="I887" s="3">
        <v>4</v>
      </c>
      <c r="P887">
        <v>2</v>
      </c>
      <c r="Q887" t="str">
        <f t="shared" si="14"/>
        <v>14</v>
      </c>
    </row>
    <row r="888" spans="1:17" x14ac:dyDescent="0.25">
      <c r="A888">
        <v>887</v>
      </c>
      <c r="H888">
        <v>258.86850600000002</v>
      </c>
      <c r="I888" s="3">
        <v>4</v>
      </c>
      <c r="J888">
        <v>235.917115</v>
      </c>
      <c r="K888" t="s">
        <v>22</v>
      </c>
      <c r="Q888" t="str">
        <f t="shared" si="14"/>
        <v>4</v>
      </c>
    </row>
    <row r="889" spans="1:17" x14ac:dyDescent="0.25">
      <c r="A889">
        <v>888</v>
      </c>
      <c r="Q889" t="str">
        <f t="shared" si="14"/>
        <v/>
      </c>
    </row>
    <row r="890" spans="1:17" x14ac:dyDescent="0.25">
      <c r="A890">
        <v>889</v>
      </c>
      <c r="J890">
        <v>38.627605000000003</v>
      </c>
      <c r="K890" t="s">
        <v>22</v>
      </c>
      <c r="Q890" t="str">
        <f t="shared" si="14"/>
        <v/>
      </c>
    </row>
    <row r="891" spans="1:17" x14ac:dyDescent="0.25">
      <c r="A891">
        <v>890</v>
      </c>
      <c r="H891">
        <v>28.739347000000009</v>
      </c>
      <c r="I891" s="3">
        <v>4</v>
      </c>
      <c r="Q891" t="str">
        <f t="shared" si="14"/>
        <v>4</v>
      </c>
    </row>
    <row r="892" spans="1:17" x14ac:dyDescent="0.25">
      <c r="A892">
        <v>891</v>
      </c>
      <c r="B892">
        <v>39.134563000000007</v>
      </c>
      <c r="C892" s="2">
        <v>1</v>
      </c>
      <c r="H892">
        <v>28.712085000000002</v>
      </c>
      <c r="I892" s="3">
        <v>4</v>
      </c>
      <c r="P892">
        <v>2</v>
      </c>
      <c r="Q892" t="str">
        <f t="shared" si="14"/>
        <v>14</v>
      </c>
    </row>
    <row r="893" spans="1:17" x14ac:dyDescent="0.25">
      <c r="A893">
        <v>892</v>
      </c>
      <c r="B893">
        <v>39.175483000000007</v>
      </c>
      <c r="C893" s="2">
        <v>1</v>
      </c>
      <c r="H893">
        <v>28.679309000000003</v>
      </c>
      <c r="I893" s="3">
        <v>4</v>
      </c>
      <c r="P893">
        <v>2</v>
      </c>
      <c r="Q893" t="str">
        <f t="shared" si="14"/>
        <v>14</v>
      </c>
    </row>
    <row r="894" spans="1:17" x14ac:dyDescent="0.25">
      <c r="A894">
        <v>893</v>
      </c>
      <c r="B894">
        <v>39.141517000000007</v>
      </c>
      <c r="C894" s="2">
        <v>1</v>
      </c>
      <c r="H894">
        <v>28.664106000000004</v>
      </c>
      <c r="I894" s="3">
        <v>4</v>
      </c>
      <c r="P894">
        <v>2</v>
      </c>
      <c r="Q894" t="str">
        <f t="shared" si="14"/>
        <v>14</v>
      </c>
    </row>
    <row r="895" spans="1:17" x14ac:dyDescent="0.25">
      <c r="A895">
        <v>894</v>
      </c>
      <c r="B895">
        <v>39.150020000000005</v>
      </c>
      <c r="C895" s="2">
        <v>1</v>
      </c>
      <c r="H895">
        <v>28.657407000000006</v>
      </c>
      <c r="I895" s="3">
        <v>4</v>
      </c>
      <c r="P895">
        <v>2</v>
      </c>
      <c r="Q895" t="str">
        <f t="shared" si="14"/>
        <v>14</v>
      </c>
    </row>
    <row r="896" spans="1:17" x14ac:dyDescent="0.25">
      <c r="A896">
        <v>895</v>
      </c>
      <c r="B896">
        <v>39.170478000000003</v>
      </c>
      <c r="C896" s="2">
        <v>1</v>
      </c>
      <c r="H896">
        <v>28.643079</v>
      </c>
      <c r="I896" s="3">
        <v>4</v>
      </c>
      <c r="P896">
        <v>2</v>
      </c>
      <c r="Q896" t="str">
        <f t="shared" si="14"/>
        <v>14</v>
      </c>
    </row>
    <row r="897" spans="1:17" x14ac:dyDescent="0.25">
      <c r="A897">
        <v>896</v>
      </c>
      <c r="B897">
        <v>39.145435000000006</v>
      </c>
      <c r="C897" s="2">
        <v>1</v>
      </c>
      <c r="H897">
        <v>28.649677000000004</v>
      </c>
      <c r="I897" s="3">
        <v>4</v>
      </c>
      <c r="P897">
        <v>2</v>
      </c>
      <c r="Q897" t="str">
        <f t="shared" si="14"/>
        <v>14</v>
      </c>
    </row>
    <row r="898" spans="1:17" x14ac:dyDescent="0.25">
      <c r="A898">
        <v>897</v>
      </c>
      <c r="B898">
        <v>39.150127000000005</v>
      </c>
      <c r="C898" s="2">
        <v>1</v>
      </c>
      <c r="H898">
        <v>28.696315000000006</v>
      </c>
      <c r="I898" s="3">
        <v>4</v>
      </c>
      <c r="P898">
        <v>2</v>
      </c>
      <c r="Q898" t="str">
        <f t="shared" ref="Q898:Q961" si="15">CONCATENATE(C898,E898,G898,I898)</f>
        <v>14</v>
      </c>
    </row>
    <row r="899" spans="1:17" x14ac:dyDescent="0.25">
      <c r="A899">
        <v>898</v>
      </c>
      <c r="B899">
        <v>39.155071000000007</v>
      </c>
      <c r="C899" s="2">
        <v>1</v>
      </c>
      <c r="H899">
        <v>28.699821</v>
      </c>
      <c r="I899" s="3">
        <v>4</v>
      </c>
      <c r="P899">
        <v>2</v>
      </c>
      <c r="Q899" t="str">
        <f t="shared" si="15"/>
        <v>14</v>
      </c>
    </row>
    <row r="900" spans="1:17" x14ac:dyDescent="0.25">
      <c r="A900">
        <v>899</v>
      </c>
      <c r="B900">
        <v>39.182281000000003</v>
      </c>
      <c r="C900" s="2">
        <v>1</v>
      </c>
      <c r="H900">
        <v>28.688741000000007</v>
      </c>
      <c r="I900" s="3">
        <v>4</v>
      </c>
      <c r="P900">
        <v>2</v>
      </c>
      <c r="Q900" t="str">
        <f t="shared" si="15"/>
        <v>14</v>
      </c>
    </row>
    <row r="901" spans="1:17" x14ac:dyDescent="0.25">
      <c r="A901">
        <v>900</v>
      </c>
      <c r="B901">
        <v>39.155742000000004</v>
      </c>
      <c r="C901" s="2">
        <v>1</v>
      </c>
      <c r="H901">
        <v>28.668745000000001</v>
      </c>
      <c r="I901" s="3">
        <v>4</v>
      </c>
      <c r="P901">
        <v>2</v>
      </c>
      <c r="Q901" t="str">
        <f t="shared" si="15"/>
        <v>14</v>
      </c>
    </row>
    <row r="902" spans="1:17" x14ac:dyDescent="0.25">
      <c r="A902">
        <v>901</v>
      </c>
      <c r="B902">
        <v>39.172286000000007</v>
      </c>
      <c r="C902" s="2">
        <v>1</v>
      </c>
      <c r="H902">
        <v>28.640863000000003</v>
      </c>
      <c r="I902" s="3">
        <v>4</v>
      </c>
      <c r="P902">
        <v>2</v>
      </c>
      <c r="Q902" t="str">
        <f t="shared" si="15"/>
        <v>14</v>
      </c>
    </row>
    <row r="903" spans="1:17" x14ac:dyDescent="0.25">
      <c r="A903">
        <v>902</v>
      </c>
      <c r="B903">
        <v>39.152702000000005</v>
      </c>
      <c r="C903" s="2">
        <v>1</v>
      </c>
      <c r="H903">
        <v>28.610149000000007</v>
      </c>
      <c r="I903" s="3">
        <v>4</v>
      </c>
      <c r="P903">
        <v>2</v>
      </c>
      <c r="Q903" t="str">
        <f t="shared" si="15"/>
        <v>14</v>
      </c>
    </row>
    <row r="904" spans="1:17" x14ac:dyDescent="0.25">
      <c r="A904">
        <v>903</v>
      </c>
      <c r="B904">
        <v>39.127243000000007</v>
      </c>
      <c r="C904" s="2">
        <v>1</v>
      </c>
      <c r="H904">
        <v>28.634010000000004</v>
      </c>
      <c r="I904" s="3">
        <v>4</v>
      </c>
      <c r="P904">
        <v>2</v>
      </c>
      <c r="Q904" t="str">
        <f t="shared" si="15"/>
        <v>14</v>
      </c>
    </row>
    <row r="905" spans="1:17" x14ac:dyDescent="0.25">
      <c r="A905">
        <v>904</v>
      </c>
      <c r="B905">
        <v>39.170120000000004</v>
      </c>
      <c r="C905" s="2">
        <v>1</v>
      </c>
      <c r="H905">
        <v>28.632720000000006</v>
      </c>
      <c r="I905" s="3">
        <v>4</v>
      </c>
      <c r="P905">
        <v>2</v>
      </c>
      <c r="Q905" t="str">
        <f t="shared" si="15"/>
        <v>14</v>
      </c>
    </row>
    <row r="906" spans="1:17" x14ac:dyDescent="0.25">
      <c r="A906">
        <v>905</v>
      </c>
      <c r="B906">
        <v>39.325809000000007</v>
      </c>
      <c r="C906" s="2">
        <v>1</v>
      </c>
      <c r="H906">
        <v>28.683845000000005</v>
      </c>
      <c r="I906" s="3">
        <v>4</v>
      </c>
      <c r="P906">
        <v>2</v>
      </c>
      <c r="Q906" t="str">
        <f t="shared" si="15"/>
        <v>14</v>
      </c>
    </row>
    <row r="907" spans="1:17" x14ac:dyDescent="0.25">
      <c r="A907">
        <v>906</v>
      </c>
      <c r="B907">
        <v>39.134563000000007</v>
      </c>
      <c r="C907" s="2">
        <v>1</v>
      </c>
      <c r="H907">
        <v>28.739347000000009</v>
      </c>
      <c r="I907" s="3">
        <v>4</v>
      </c>
      <c r="P907">
        <v>2</v>
      </c>
      <c r="Q907" t="str">
        <f t="shared" si="15"/>
        <v>14</v>
      </c>
    </row>
    <row r="908" spans="1:17" x14ac:dyDescent="0.25">
      <c r="A908">
        <v>907</v>
      </c>
      <c r="F908">
        <v>39.301071000000007</v>
      </c>
      <c r="G908" s="4">
        <v>3</v>
      </c>
      <c r="P908">
        <v>1</v>
      </c>
      <c r="Q908" t="str">
        <f t="shared" si="15"/>
        <v>3</v>
      </c>
    </row>
    <row r="909" spans="1:17" x14ac:dyDescent="0.25">
      <c r="A909">
        <v>908</v>
      </c>
      <c r="F909">
        <v>39.357143000000008</v>
      </c>
      <c r="G909" s="4">
        <v>3</v>
      </c>
      <c r="P909">
        <v>1</v>
      </c>
      <c r="Q909" t="str">
        <f t="shared" si="15"/>
        <v>3</v>
      </c>
    </row>
    <row r="910" spans="1:17" x14ac:dyDescent="0.25">
      <c r="A910">
        <v>909</v>
      </c>
      <c r="F910">
        <v>39.329624000000003</v>
      </c>
      <c r="G910" s="4">
        <v>3</v>
      </c>
      <c r="P910">
        <v>1</v>
      </c>
      <c r="Q910" t="str">
        <f t="shared" si="15"/>
        <v>3</v>
      </c>
    </row>
    <row r="911" spans="1:17" x14ac:dyDescent="0.25">
      <c r="A911">
        <v>910</v>
      </c>
      <c r="D911">
        <v>51.735389000000005</v>
      </c>
      <c r="E911" s="5">
        <v>2</v>
      </c>
      <c r="F911">
        <v>39.352401000000008</v>
      </c>
      <c r="G911" s="4">
        <v>3</v>
      </c>
      <c r="P911">
        <v>2</v>
      </c>
      <c r="Q911" t="str">
        <f t="shared" si="15"/>
        <v>23</v>
      </c>
    </row>
    <row r="912" spans="1:17" x14ac:dyDescent="0.25">
      <c r="A912">
        <v>911</v>
      </c>
      <c r="D912">
        <v>51.735389000000005</v>
      </c>
      <c r="E912" s="5">
        <v>2</v>
      </c>
      <c r="F912">
        <v>39.280662000000007</v>
      </c>
      <c r="G912" s="4">
        <v>3</v>
      </c>
      <c r="P912">
        <v>2</v>
      </c>
      <c r="Q912" t="str">
        <f t="shared" si="15"/>
        <v>23</v>
      </c>
    </row>
    <row r="913" spans="1:17" x14ac:dyDescent="0.25">
      <c r="A913">
        <v>912</v>
      </c>
      <c r="D913">
        <v>51.740539000000005</v>
      </c>
      <c r="E913" s="5">
        <v>2</v>
      </c>
      <c r="F913">
        <v>39.272830000000006</v>
      </c>
      <c r="G913" s="4">
        <v>3</v>
      </c>
      <c r="P913">
        <v>2</v>
      </c>
      <c r="Q913" t="str">
        <f t="shared" si="15"/>
        <v>23</v>
      </c>
    </row>
    <row r="914" spans="1:17" x14ac:dyDescent="0.25">
      <c r="A914">
        <v>913</v>
      </c>
      <c r="D914">
        <v>51.748374000000005</v>
      </c>
      <c r="E914" s="5">
        <v>2</v>
      </c>
      <c r="F914">
        <v>39.310401000000006</v>
      </c>
      <c r="G914" s="4">
        <v>3</v>
      </c>
      <c r="P914">
        <v>2</v>
      </c>
      <c r="Q914" t="str">
        <f t="shared" si="15"/>
        <v>23</v>
      </c>
    </row>
    <row r="915" spans="1:17" x14ac:dyDescent="0.25">
      <c r="A915">
        <v>914</v>
      </c>
      <c r="D915">
        <v>51.739612000000001</v>
      </c>
      <c r="E915" s="5">
        <v>2</v>
      </c>
      <c r="F915">
        <v>39.363944000000004</v>
      </c>
      <c r="G915" s="4">
        <v>3</v>
      </c>
      <c r="P915">
        <v>2</v>
      </c>
      <c r="Q915" t="str">
        <f t="shared" si="15"/>
        <v>23</v>
      </c>
    </row>
    <row r="916" spans="1:17" x14ac:dyDescent="0.25">
      <c r="A916">
        <v>915</v>
      </c>
      <c r="D916">
        <v>51.760074000000003</v>
      </c>
      <c r="E916" s="5">
        <v>2</v>
      </c>
      <c r="F916">
        <v>39.353485000000006</v>
      </c>
      <c r="G916" s="4">
        <v>3</v>
      </c>
      <c r="P916">
        <v>2</v>
      </c>
      <c r="Q916" t="str">
        <f t="shared" si="15"/>
        <v>23</v>
      </c>
    </row>
    <row r="917" spans="1:17" x14ac:dyDescent="0.25">
      <c r="A917">
        <v>916</v>
      </c>
      <c r="D917">
        <v>51.805786000000005</v>
      </c>
      <c r="E917" s="5">
        <v>2</v>
      </c>
      <c r="F917">
        <v>39.365592000000007</v>
      </c>
      <c r="G917" s="4">
        <v>3</v>
      </c>
      <c r="P917">
        <v>2</v>
      </c>
      <c r="Q917" t="str">
        <f t="shared" si="15"/>
        <v>23</v>
      </c>
    </row>
    <row r="918" spans="1:17" x14ac:dyDescent="0.25">
      <c r="A918">
        <v>917</v>
      </c>
      <c r="D918">
        <v>51.800682000000002</v>
      </c>
      <c r="E918" s="5">
        <v>2</v>
      </c>
      <c r="F918">
        <v>39.389198000000007</v>
      </c>
      <c r="G918" s="4">
        <v>3</v>
      </c>
      <c r="P918">
        <v>2</v>
      </c>
      <c r="Q918" t="str">
        <f t="shared" si="15"/>
        <v>23</v>
      </c>
    </row>
    <row r="919" spans="1:17" x14ac:dyDescent="0.25">
      <c r="A919">
        <v>918</v>
      </c>
      <c r="D919">
        <v>51.770893000000001</v>
      </c>
      <c r="E919" s="5">
        <v>2</v>
      </c>
      <c r="F919">
        <v>39.301071000000007</v>
      </c>
      <c r="G919" s="4">
        <v>3</v>
      </c>
      <c r="P919">
        <v>2</v>
      </c>
      <c r="Q919" t="str">
        <f t="shared" si="15"/>
        <v>23</v>
      </c>
    </row>
    <row r="920" spans="1:17" x14ac:dyDescent="0.25">
      <c r="A920">
        <v>919</v>
      </c>
      <c r="D920">
        <v>51.793262000000006</v>
      </c>
      <c r="E920" s="5">
        <v>2</v>
      </c>
      <c r="F920">
        <v>39.301071000000007</v>
      </c>
      <c r="G920" s="4">
        <v>3</v>
      </c>
      <c r="P920">
        <v>2</v>
      </c>
      <c r="Q920" t="str">
        <f t="shared" si="15"/>
        <v>23</v>
      </c>
    </row>
    <row r="921" spans="1:17" x14ac:dyDescent="0.25">
      <c r="A921">
        <v>920</v>
      </c>
      <c r="D921">
        <v>51.828460000000007</v>
      </c>
      <c r="E921" s="5">
        <v>2</v>
      </c>
      <c r="F921">
        <v>39.301071000000007</v>
      </c>
      <c r="G921" s="4">
        <v>3</v>
      </c>
      <c r="P921">
        <v>2</v>
      </c>
      <c r="Q921" t="str">
        <f t="shared" si="15"/>
        <v>23</v>
      </c>
    </row>
    <row r="922" spans="1:17" x14ac:dyDescent="0.25">
      <c r="A922">
        <v>921</v>
      </c>
      <c r="D922">
        <v>51.828460000000007</v>
      </c>
      <c r="E922" s="5">
        <v>2</v>
      </c>
      <c r="F922">
        <v>39.301071000000007</v>
      </c>
      <c r="G922" s="4">
        <v>3</v>
      </c>
      <c r="P922">
        <v>2</v>
      </c>
      <c r="Q922" t="str">
        <f t="shared" si="15"/>
        <v>23</v>
      </c>
    </row>
    <row r="923" spans="1:17" x14ac:dyDescent="0.25">
      <c r="A923">
        <v>922</v>
      </c>
      <c r="D923">
        <v>51.786354000000003</v>
      </c>
      <c r="E923" s="5">
        <v>2</v>
      </c>
      <c r="F923">
        <v>39.301071000000007</v>
      </c>
      <c r="G923" s="4">
        <v>3</v>
      </c>
      <c r="P923">
        <v>2</v>
      </c>
      <c r="Q923" t="str">
        <f t="shared" si="15"/>
        <v>23</v>
      </c>
    </row>
    <row r="924" spans="1:17" x14ac:dyDescent="0.25">
      <c r="A924">
        <v>923</v>
      </c>
      <c r="D924">
        <v>51.765533000000005</v>
      </c>
      <c r="E924" s="5">
        <v>2</v>
      </c>
      <c r="F924">
        <v>39.301071000000007</v>
      </c>
      <c r="G924" s="4">
        <v>3</v>
      </c>
      <c r="P924">
        <v>2</v>
      </c>
      <c r="Q924" t="str">
        <f t="shared" si="15"/>
        <v>23</v>
      </c>
    </row>
    <row r="925" spans="1:17" x14ac:dyDescent="0.25">
      <c r="A925">
        <v>924</v>
      </c>
      <c r="D925">
        <v>51.825263000000007</v>
      </c>
      <c r="E925" s="5">
        <v>2</v>
      </c>
      <c r="P925">
        <v>1</v>
      </c>
      <c r="Q925" t="str">
        <f t="shared" si="15"/>
        <v>2</v>
      </c>
    </row>
    <row r="926" spans="1:17" x14ac:dyDescent="0.25">
      <c r="A926">
        <v>925</v>
      </c>
      <c r="D926">
        <v>51.735389000000005</v>
      </c>
      <c r="E926" s="5">
        <v>2</v>
      </c>
      <c r="P926">
        <v>1</v>
      </c>
      <c r="Q926" t="str">
        <f t="shared" si="15"/>
        <v>2</v>
      </c>
    </row>
    <row r="927" spans="1:17" x14ac:dyDescent="0.25">
      <c r="A927">
        <v>926</v>
      </c>
      <c r="D927">
        <v>51.735389000000005</v>
      </c>
      <c r="E927" s="5">
        <v>2</v>
      </c>
      <c r="P927">
        <v>1</v>
      </c>
      <c r="Q927" t="str">
        <f t="shared" si="15"/>
        <v>2</v>
      </c>
    </row>
    <row r="928" spans="1:17" x14ac:dyDescent="0.25">
      <c r="A928">
        <v>927</v>
      </c>
      <c r="B928">
        <v>61.750728000000002</v>
      </c>
      <c r="C928" s="2">
        <v>1</v>
      </c>
      <c r="H928">
        <v>52.315471000000002</v>
      </c>
      <c r="I928" s="3">
        <v>4</v>
      </c>
      <c r="P928">
        <v>2</v>
      </c>
      <c r="Q928" t="str">
        <f t="shared" si="15"/>
        <v>14</v>
      </c>
    </row>
    <row r="929" spans="1:17" x14ac:dyDescent="0.25">
      <c r="A929">
        <v>928</v>
      </c>
      <c r="B929">
        <v>61.748981000000008</v>
      </c>
      <c r="C929" s="2">
        <v>1</v>
      </c>
      <c r="H929">
        <v>52.438125000000007</v>
      </c>
      <c r="I929" s="3">
        <v>4</v>
      </c>
      <c r="P929">
        <v>2</v>
      </c>
      <c r="Q929" t="str">
        <f t="shared" si="15"/>
        <v>14</v>
      </c>
    </row>
    <row r="930" spans="1:17" x14ac:dyDescent="0.25">
      <c r="A930">
        <v>929</v>
      </c>
      <c r="B930">
        <v>61.729862000000004</v>
      </c>
      <c r="C930" s="2">
        <v>1</v>
      </c>
      <c r="H930">
        <v>52.430755000000005</v>
      </c>
      <c r="I930" s="3">
        <v>4</v>
      </c>
      <c r="P930">
        <v>2</v>
      </c>
      <c r="Q930" t="str">
        <f t="shared" si="15"/>
        <v>14</v>
      </c>
    </row>
    <row r="931" spans="1:17" x14ac:dyDescent="0.25">
      <c r="A931">
        <v>930</v>
      </c>
      <c r="B931">
        <v>61.734966000000007</v>
      </c>
      <c r="C931" s="2">
        <v>1</v>
      </c>
      <c r="H931">
        <v>52.394885000000002</v>
      </c>
      <c r="I931" s="3">
        <v>4</v>
      </c>
      <c r="P931">
        <v>2</v>
      </c>
      <c r="Q931" t="str">
        <f t="shared" si="15"/>
        <v>14</v>
      </c>
    </row>
    <row r="932" spans="1:17" x14ac:dyDescent="0.25">
      <c r="A932">
        <v>931</v>
      </c>
      <c r="B932">
        <v>61.740684000000002</v>
      </c>
      <c r="C932" s="2">
        <v>1</v>
      </c>
      <c r="H932">
        <v>52.381538000000006</v>
      </c>
      <c r="I932" s="3">
        <v>4</v>
      </c>
      <c r="P932">
        <v>2</v>
      </c>
      <c r="Q932" t="str">
        <f t="shared" si="15"/>
        <v>14</v>
      </c>
    </row>
    <row r="933" spans="1:17" x14ac:dyDescent="0.25">
      <c r="A933">
        <v>932</v>
      </c>
      <c r="B933">
        <v>61.712337000000005</v>
      </c>
      <c r="C933" s="2">
        <v>1</v>
      </c>
      <c r="H933">
        <v>52.317428000000007</v>
      </c>
      <c r="I933" s="3">
        <v>4</v>
      </c>
      <c r="P933">
        <v>2</v>
      </c>
      <c r="Q933" t="str">
        <f t="shared" si="15"/>
        <v>14</v>
      </c>
    </row>
    <row r="934" spans="1:17" x14ac:dyDescent="0.25">
      <c r="A934">
        <v>933</v>
      </c>
      <c r="B934">
        <v>61.688014000000003</v>
      </c>
      <c r="C934" s="2">
        <v>1</v>
      </c>
      <c r="H934">
        <v>52.364738000000003</v>
      </c>
      <c r="I934" s="3">
        <v>4</v>
      </c>
      <c r="P934">
        <v>2</v>
      </c>
      <c r="Q934" t="str">
        <f t="shared" si="15"/>
        <v>14</v>
      </c>
    </row>
    <row r="935" spans="1:17" x14ac:dyDescent="0.25">
      <c r="A935">
        <v>934</v>
      </c>
      <c r="B935">
        <v>61.732643000000003</v>
      </c>
      <c r="C935" s="2">
        <v>1</v>
      </c>
      <c r="H935">
        <v>52.392467000000003</v>
      </c>
      <c r="I935" s="3">
        <v>4</v>
      </c>
      <c r="P935">
        <v>2</v>
      </c>
      <c r="Q935" t="str">
        <f t="shared" si="15"/>
        <v>14</v>
      </c>
    </row>
    <row r="936" spans="1:17" x14ac:dyDescent="0.25">
      <c r="A936">
        <v>935</v>
      </c>
      <c r="B936">
        <v>61.738571000000007</v>
      </c>
      <c r="C936" s="2">
        <v>1</v>
      </c>
      <c r="H936">
        <v>52.416015000000002</v>
      </c>
      <c r="I936" s="3">
        <v>4</v>
      </c>
      <c r="P936">
        <v>2</v>
      </c>
      <c r="Q936" t="str">
        <f t="shared" si="15"/>
        <v>14</v>
      </c>
    </row>
    <row r="937" spans="1:17" x14ac:dyDescent="0.25">
      <c r="A937">
        <v>936</v>
      </c>
      <c r="B937">
        <v>61.760734000000006</v>
      </c>
      <c r="C937" s="2">
        <v>1</v>
      </c>
      <c r="H937">
        <v>52.437248000000004</v>
      </c>
      <c r="I937" s="3">
        <v>4</v>
      </c>
      <c r="P937">
        <v>2</v>
      </c>
      <c r="Q937" t="str">
        <f t="shared" si="15"/>
        <v>14</v>
      </c>
    </row>
    <row r="938" spans="1:17" x14ac:dyDescent="0.25">
      <c r="A938">
        <v>937</v>
      </c>
      <c r="B938">
        <v>61.756454000000005</v>
      </c>
      <c r="C938" s="2">
        <v>1</v>
      </c>
      <c r="H938">
        <v>52.315471000000002</v>
      </c>
      <c r="I938" s="3">
        <v>4</v>
      </c>
      <c r="P938">
        <v>2</v>
      </c>
      <c r="Q938" t="str">
        <f t="shared" si="15"/>
        <v>14</v>
      </c>
    </row>
    <row r="939" spans="1:17" x14ac:dyDescent="0.25">
      <c r="A939">
        <v>938</v>
      </c>
      <c r="B939">
        <v>61.783096000000008</v>
      </c>
      <c r="C939" s="2">
        <v>1</v>
      </c>
      <c r="H939">
        <v>52.315471000000002</v>
      </c>
      <c r="I939" s="3">
        <v>4</v>
      </c>
      <c r="P939">
        <v>2</v>
      </c>
      <c r="Q939" t="str">
        <f t="shared" si="15"/>
        <v>14</v>
      </c>
    </row>
    <row r="940" spans="1:17" x14ac:dyDescent="0.25">
      <c r="A940">
        <v>939</v>
      </c>
      <c r="B940">
        <v>61.750728000000002</v>
      </c>
      <c r="C940" s="2">
        <v>1</v>
      </c>
      <c r="H940">
        <v>52.315471000000002</v>
      </c>
      <c r="I940" s="3">
        <v>4</v>
      </c>
      <c r="P940">
        <v>2</v>
      </c>
      <c r="Q940" t="str">
        <f t="shared" si="15"/>
        <v>14</v>
      </c>
    </row>
    <row r="941" spans="1:17" x14ac:dyDescent="0.25">
      <c r="A941">
        <v>940</v>
      </c>
      <c r="H941">
        <v>52.315471000000002</v>
      </c>
      <c r="I941" s="3">
        <v>4</v>
      </c>
      <c r="P941">
        <v>1</v>
      </c>
      <c r="Q941" t="str">
        <f t="shared" si="15"/>
        <v>4</v>
      </c>
    </row>
    <row r="942" spans="1:17" x14ac:dyDescent="0.25">
      <c r="A942">
        <v>941</v>
      </c>
      <c r="H942">
        <v>52.315471000000002</v>
      </c>
      <c r="I942" s="3">
        <v>4</v>
      </c>
      <c r="P942">
        <v>1</v>
      </c>
      <c r="Q942" t="str">
        <f t="shared" si="15"/>
        <v>4</v>
      </c>
    </row>
    <row r="943" spans="1:17" x14ac:dyDescent="0.25">
      <c r="A943">
        <v>942</v>
      </c>
      <c r="P943">
        <v>0</v>
      </c>
      <c r="Q943" t="str">
        <f t="shared" si="15"/>
        <v/>
      </c>
    </row>
    <row r="944" spans="1:17" x14ac:dyDescent="0.25">
      <c r="A944">
        <v>943</v>
      </c>
      <c r="F944">
        <v>63.804107000000002</v>
      </c>
      <c r="G944" s="4">
        <v>3</v>
      </c>
      <c r="P944">
        <v>1</v>
      </c>
      <c r="Q944" t="str">
        <f t="shared" si="15"/>
        <v>3</v>
      </c>
    </row>
    <row r="945" spans="1:17" x14ac:dyDescent="0.25">
      <c r="A945">
        <v>944</v>
      </c>
      <c r="D945">
        <v>73.555765000000008</v>
      </c>
      <c r="E945" s="5">
        <v>2</v>
      </c>
      <c r="F945">
        <v>63.880229000000007</v>
      </c>
      <c r="G945" s="4">
        <v>3</v>
      </c>
      <c r="P945">
        <v>2</v>
      </c>
      <c r="Q945" t="str">
        <f t="shared" si="15"/>
        <v>23</v>
      </c>
    </row>
    <row r="946" spans="1:17" x14ac:dyDescent="0.25">
      <c r="A946">
        <v>945</v>
      </c>
      <c r="D946">
        <v>73.520816000000011</v>
      </c>
      <c r="E946" s="5">
        <v>2</v>
      </c>
      <c r="F946">
        <v>63.900329000000006</v>
      </c>
      <c r="G946" s="4">
        <v>3</v>
      </c>
      <c r="P946">
        <v>2</v>
      </c>
      <c r="Q946" t="str">
        <f t="shared" si="15"/>
        <v>23</v>
      </c>
    </row>
    <row r="947" spans="1:17" x14ac:dyDescent="0.25">
      <c r="A947">
        <v>946</v>
      </c>
      <c r="D947">
        <v>73.549949000000012</v>
      </c>
      <c r="E947" s="5">
        <v>2</v>
      </c>
      <c r="F947">
        <v>63.890380000000007</v>
      </c>
      <c r="G947" s="4">
        <v>3</v>
      </c>
      <c r="P947">
        <v>2</v>
      </c>
      <c r="Q947" t="str">
        <f t="shared" si="15"/>
        <v>23</v>
      </c>
    </row>
    <row r="948" spans="1:17" x14ac:dyDescent="0.25">
      <c r="A948">
        <v>947</v>
      </c>
      <c r="D948">
        <v>73.528929000000005</v>
      </c>
      <c r="E948" s="5">
        <v>2</v>
      </c>
      <c r="F948">
        <v>63.863067000000008</v>
      </c>
      <c r="G948" s="4">
        <v>3</v>
      </c>
      <c r="P948">
        <v>2</v>
      </c>
      <c r="Q948" t="str">
        <f t="shared" si="15"/>
        <v>23</v>
      </c>
    </row>
    <row r="949" spans="1:17" x14ac:dyDescent="0.25">
      <c r="A949">
        <v>948</v>
      </c>
      <c r="D949">
        <v>73.500561000000005</v>
      </c>
      <c r="E949" s="5">
        <v>2</v>
      </c>
      <c r="F949">
        <v>63.864356000000008</v>
      </c>
      <c r="G949" s="4">
        <v>3</v>
      </c>
      <c r="P949">
        <v>2</v>
      </c>
      <c r="Q949" t="str">
        <f t="shared" si="15"/>
        <v>23</v>
      </c>
    </row>
    <row r="950" spans="1:17" x14ac:dyDescent="0.25">
      <c r="A950">
        <v>949</v>
      </c>
      <c r="D950">
        <v>73.52000000000001</v>
      </c>
      <c r="E950" s="5">
        <v>2</v>
      </c>
      <c r="F950">
        <v>63.870441000000007</v>
      </c>
      <c r="G950" s="4">
        <v>3</v>
      </c>
      <c r="P950">
        <v>2</v>
      </c>
      <c r="Q950" t="str">
        <f t="shared" si="15"/>
        <v>23</v>
      </c>
    </row>
    <row r="951" spans="1:17" x14ac:dyDescent="0.25">
      <c r="A951">
        <v>950</v>
      </c>
      <c r="D951">
        <v>73.498367000000002</v>
      </c>
      <c r="E951" s="5">
        <v>2</v>
      </c>
      <c r="F951">
        <v>63.853946000000008</v>
      </c>
      <c r="G951" s="4">
        <v>3</v>
      </c>
      <c r="P951">
        <v>2</v>
      </c>
      <c r="Q951" t="str">
        <f t="shared" si="15"/>
        <v>23</v>
      </c>
    </row>
    <row r="952" spans="1:17" x14ac:dyDescent="0.25">
      <c r="A952">
        <v>951</v>
      </c>
      <c r="D952">
        <v>73.505765000000011</v>
      </c>
      <c r="E952" s="5">
        <v>2</v>
      </c>
      <c r="F952">
        <v>63.886363000000003</v>
      </c>
      <c r="G952" s="4">
        <v>3</v>
      </c>
      <c r="P952">
        <v>2</v>
      </c>
      <c r="Q952" t="str">
        <f t="shared" si="15"/>
        <v>23</v>
      </c>
    </row>
    <row r="953" spans="1:17" x14ac:dyDescent="0.25">
      <c r="A953">
        <v>952</v>
      </c>
      <c r="D953">
        <v>73.496887000000001</v>
      </c>
      <c r="E953" s="5">
        <v>2</v>
      </c>
      <c r="F953">
        <v>63.870639000000004</v>
      </c>
      <c r="G953" s="4">
        <v>3</v>
      </c>
      <c r="P953">
        <v>2</v>
      </c>
      <c r="Q953" t="str">
        <f t="shared" si="15"/>
        <v>23</v>
      </c>
    </row>
    <row r="954" spans="1:17" x14ac:dyDescent="0.25">
      <c r="A954">
        <v>953</v>
      </c>
      <c r="D954">
        <v>73.450510000000008</v>
      </c>
      <c r="E954" s="5">
        <v>2</v>
      </c>
      <c r="F954">
        <v>63.804107000000002</v>
      </c>
      <c r="G954" s="4">
        <v>3</v>
      </c>
      <c r="P954">
        <v>2</v>
      </c>
      <c r="Q954" t="str">
        <f t="shared" si="15"/>
        <v>23</v>
      </c>
    </row>
    <row r="955" spans="1:17" x14ac:dyDescent="0.25">
      <c r="A955">
        <v>954</v>
      </c>
      <c r="D955">
        <v>73.481275000000011</v>
      </c>
      <c r="E955" s="5">
        <v>2</v>
      </c>
      <c r="F955">
        <v>63.804107000000002</v>
      </c>
      <c r="G955" s="4">
        <v>3</v>
      </c>
      <c r="P955">
        <v>2</v>
      </c>
      <c r="Q955" t="str">
        <f t="shared" si="15"/>
        <v>23</v>
      </c>
    </row>
    <row r="956" spans="1:17" x14ac:dyDescent="0.25">
      <c r="A956">
        <v>955</v>
      </c>
      <c r="D956">
        <v>73.555765000000008</v>
      </c>
      <c r="E956" s="5">
        <v>2</v>
      </c>
      <c r="F956">
        <v>63.804107000000002</v>
      </c>
      <c r="G956" s="4">
        <v>3</v>
      </c>
      <c r="P956">
        <v>2</v>
      </c>
      <c r="Q956" t="str">
        <f t="shared" si="15"/>
        <v>23</v>
      </c>
    </row>
    <row r="957" spans="1:17" x14ac:dyDescent="0.25">
      <c r="A957">
        <v>956</v>
      </c>
      <c r="D957">
        <v>73.57709100000001</v>
      </c>
      <c r="E957" s="5">
        <v>2</v>
      </c>
      <c r="F957">
        <v>63.804107000000002</v>
      </c>
      <c r="G957" s="4">
        <v>3</v>
      </c>
      <c r="P957">
        <v>2</v>
      </c>
      <c r="Q957" t="str">
        <f t="shared" si="15"/>
        <v>23</v>
      </c>
    </row>
    <row r="958" spans="1:17" x14ac:dyDescent="0.25">
      <c r="A958">
        <v>957</v>
      </c>
      <c r="P958">
        <v>0</v>
      </c>
      <c r="Q958" t="str">
        <f t="shared" si="15"/>
        <v/>
      </c>
    </row>
    <row r="959" spans="1:17" x14ac:dyDescent="0.25">
      <c r="A959">
        <v>958</v>
      </c>
      <c r="B959">
        <v>81.796735000000012</v>
      </c>
      <c r="C959" s="2">
        <v>1</v>
      </c>
      <c r="P959">
        <v>1</v>
      </c>
      <c r="Q959" t="str">
        <f t="shared" si="15"/>
        <v>1</v>
      </c>
    </row>
    <row r="960" spans="1:17" x14ac:dyDescent="0.25">
      <c r="A960">
        <v>959</v>
      </c>
      <c r="B960">
        <v>81.782092000000006</v>
      </c>
      <c r="C960" s="2">
        <v>1</v>
      </c>
      <c r="P960">
        <v>1</v>
      </c>
      <c r="Q960" t="str">
        <f t="shared" si="15"/>
        <v>1</v>
      </c>
    </row>
    <row r="961" spans="1:17" x14ac:dyDescent="0.25">
      <c r="A961">
        <v>960</v>
      </c>
      <c r="B961">
        <v>81.787602000000007</v>
      </c>
      <c r="C961" s="2">
        <v>1</v>
      </c>
      <c r="H961">
        <v>74.976990000000001</v>
      </c>
      <c r="I961" s="3">
        <v>4</v>
      </c>
      <c r="P961">
        <v>2</v>
      </c>
      <c r="Q961" t="str">
        <f t="shared" si="15"/>
        <v>14</v>
      </c>
    </row>
    <row r="962" spans="1:17" x14ac:dyDescent="0.25">
      <c r="A962">
        <v>961</v>
      </c>
      <c r="B962">
        <v>81.764541000000008</v>
      </c>
      <c r="C962" s="2">
        <v>1</v>
      </c>
      <c r="H962">
        <v>74.863776000000001</v>
      </c>
      <c r="I962" s="3">
        <v>4</v>
      </c>
      <c r="P962">
        <v>2</v>
      </c>
      <c r="Q962" t="str">
        <f t="shared" ref="Q962:Q1025" si="16">CONCATENATE(C962,E962,G962,I962)</f>
        <v>14</v>
      </c>
    </row>
    <row r="963" spans="1:17" x14ac:dyDescent="0.25">
      <c r="A963">
        <v>962</v>
      </c>
      <c r="B963">
        <v>81.777346000000009</v>
      </c>
      <c r="C963" s="2">
        <v>1</v>
      </c>
      <c r="H963">
        <v>74.859031000000002</v>
      </c>
      <c r="I963" s="3">
        <v>4</v>
      </c>
      <c r="P963">
        <v>2</v>
      </c>
      <c r="Q963" t="str">
        <f t="shared" si="16"/>
        <v>14</v>
      </c>
    </row>
    <row r="964" spans="1:17" x14ac:dyDescent="0.25">
      <c r="A964">
        <v>963</v>
      </c>
      <c r="B964">
        <v>81.811174000000008</v>
      </c>
      <c r="C964" s="2">
        <v>1</v>
      </c>
      <c r="H964">
        <v>74.87</v>
      </c>
      <c r="I964" s="3">
        <v>4</v>
      </c>
      <c r="P964">
        <v>2</v>
      </c>
      <c r="Q964" t="str">
        <f t="shared" si="16"/>
        <v>14</v>
      </c>
    </row>
    <row r="965" spans="1:17" x14ac:dyDescent="0.25">
      <c r="A965">
        <v>964</v>
      </c>
      <c r="B965">
        <v>81.771428000000014</v>
      </c>
      <c r="C965" s="2">
        <v>1</v>
      </c>
      <c r="H965">
        <v>74.870867000000004</v>
      </c>
      <c r="I965" s="3">
        <v>4</v>
      </c>
      <c r="P965">
        <v>2</v>
      </c>
      <c r="Q965" t="str">
        <f t="shared" si="16"/>
        <v>14</v>
      </c>
    </row>
    <row r="966" spans="1:17" x14ac:dyDescent="0.25">
      <c r="A966">
        <v>965</v>
      </c>
      <c r="B966">
        <v>81.775000000000006</v>
      </c>
      <c r="C966" s="2">
        <v>1</v>
      </c>
      <c r="H966">
        <v>74.900969000000003</v>
      </c>
      <c r="I966" s="3">
        <v>4</v>
      </c>
      <c r="P966">
        <v>2</v>
      </c>
      <c r="Q966" t="str">
        <f t="shared" si="16"/>
        <v>14</v>
      </c>
    </row>
    <row r="967" spans="1:17" x14ac:dyDescent="0.25">
      <c r="A967">
        <v>966</v>
      </c>
      <c r="B967">
        <v>81.723520000000008</v>
      </c>
      <c r="C967" s="2">
        <v>1</v>
      </c>
      <c r="H967">
        <v>74.872398000000004</v>
      </c>
      <c r="I967" s="3">
        <v>4</v>
      </c>
      <c r="P967">
        <v>2</v>
      </c>
      <c r="Q967" t="str">
        <f t="shared" si="16"/>
        <v>14</v>
      </c>
    </row>
    <row r="968" spans="1:17" x14ac:dyDescent="0.25">
      <c r="A968">
        <v>967</v>
      </c>
      <c r="B968">
        <v>81.701225000000008</v>
      </c>
      <c r="C968" s="2">
        <v>1</v>
      </c>
      <c r="H968">
        <v>74.846072000000007</v>
      </c>
      <c r="I968" s="3">
        <v>4</v>
      </c>
      <c r="P968">
        <v>2</v>
      </c>
      <c r="Q968" t="str">
        <f t="shared" si="16"/>
        <v>14</v>
      </c>
    </row>
    <row r="969" spans="1:17" x14ac:dyDescent="0.25">
      <c r="A969">
        <v>968</v>
      </c>
      <c r="B969">
        <v>81.775204000000002</v>
      </c>
      <c r="C969" s="2">
        <v>1</v>
      </c>
      <c r="H969">
        <v>74.866683000000009</v>
      </c>
      <c r="I969" s="3">
        <v>4</v>
      </c>
      <c r="P969">
        <v>2</v>
      </c>
      <c r="Q969" t="str">
        <f t="shared" si="16"/>
        <v>14</v>
      </c>
    </row>
    <row r="970" spans="1:17" x14ac:dyDescent="0.25">
      <c r="A970">
        <v>969</v>
      </c>
      <c r="B970">
        <v>81.796735000000012</v>
      </c>
      <c r="C970" s="2">
        <v>1</v>
      </c>
      <c r="H970">
        <v>74.85464300000001</v>
      </c>
      <c r="I970" s="3">
        <v>4</v>
      </c>
      <c r="P970">
        <v>2</v>
      </c>
      <c r="Q970" t="str">
        <f t="shared" si="16"/>
        <v>14</v>
      </c>
    </row>
    <row r="971" spans="1:17" x14ac:dyDescent="0.25">
      <c r="A971">
        <v>970</v>
      </c>
      <c r="H971">
        <v>74.864591000000004</v>
      </c>
      <c r="I971" s="3">
        <v>4</v>
      </c>
      <c r="P971">
        <v>1</v>
      </c>
      <c r="Q971" t="str">
        <f t="shared" si="16"/>
        <v>4</v>
      </c>
    </row>
    <row r="972" spans="1:17" x14ac:dyDescent="0.25">
      <c r="A972">
        <v>971</v>
      </c>
      <c r="H972">
        <v>74.877550000000014</v>
      </c>
      <c r="I972" s="3">
        <v>4</v>
      </c>
      <c r="P972">
        <v>1</v>
      </c>
      <c r="Q972" t="str">
        <f t="shared" si="16"/>
        <v>4</v>
      </c>
    </row>
    <row r="973" spans="1:17" x14ac:dyDescent="0.25">
      <c r="A973">
        <v>972</v>
      </c>
      <c r="H973">
        <v>74.976990000000001</v>
      </c>
      <c r="I973" s="3">
        <v>4</v>
      </c>
      <c r="P973">
        <v>1</v>
      </c>
      <c r="Q973" t="str">
        <f t="shared" si="16"/>
        <v>4</v>
      </c>
    </row>
    <row r="974" spans="1:17" x14ac:dyDescent="0.25">
      <c r="A974">
        <v>973</v>
      </c>
      <c r="F974">
        <v>83.612398000000013</v>
      </c>
      <c r="G974" s="4">
        <v>3</v>
      </c>
      <c r="H974">
        <v>74.943725000000001</v>
      </c>
      <c r="I974" s="3">
        <v>4</v>
      </c>
      <c r="P974">
        <v>2</v>
      </c>
      <c r="Q974" t="str">
        <f t="shared" si="16"/>
        <v>34</v>
      </c>
    </row>
    <row r="975" spans="1:17" x14ac:dyDescent="0.25">
      <c r="A975">
        <v>974</v>
      </c>
      <c r="F975">
        <v>83.643163000000015</v>
      </c>
      <c r="G975" s="4">
        <v>3</v>
      </c>
      <c r="P975">
        <v>1</v>
      </c>
      <c r="Q975" t="str">
        <f t="shared" si="16"/>
        <v>3</v>
      </c>
    </row>
    <row r="976" spans="1:17" x14ac:dyDescent="0.25">
      <c r="A976">
        <v>975</v>
      </c>
      <c r="F976">
        <v>83.65755200000001</v>
      </c>
      <c r="G976" s="4">
        <v>3</v>
      </c>
      <c r="P976">
        <v>1</v>
      </c>
      <c r="Q976" t="str">
        <f t="shared" si="16"/>
        <v>3</v>
      </c>
    </row>
    <row r="977" spans="1:17" x14ac:dyDescent="0.25">
      <c r="A977">
        <v>976</v>
      </c>
      <c r="D977">
        <v>95.174593000000002</v>
      </c>
      <c r="E977" s="5">
        <v>2</v>
      </c>
      <c r="F977">
        <v>83.640358000000006</v>
      </c>
      <c r="G977" s="4">
        <v>3</v>
      </c>
      <c r="P977">
        <v>2</v>
      </c>
      <c r="Q977" t="str">
        <f t="shared" si="16"/>
        <v>23</v>
      </c>
    </row>
    <row r="978" spans="1:17" x14ac:dyDescent="0.25">
      <c r="A978">
        <v>977</v>
      </c>
      <c r="D978">
        <v>95.126429999999999</v>
      </c>
      <c r="E978" s="5">
        <v>2</v>
      </c>
      <c r="F978">
        <v>83.61326600000001</v>
      </c>
      <c r="G978" s="4">
        <v>3</v>
      </c>
      <c r="P978">
        <v>2</v>
      </c>
      <c r="Q978" t="str">
        <f t="shared" si="16"/>
        <v>23</v>
      </c>
    </row>
    <row r="979" spans="1:17" x14ac:dyDescent="0.25">
      <c r="A979">
        <v>978</v>
      </c>
      <c r="D979">
        <v>95.147960000000012</v>
      </c>
      <c r="E979" s="5">
        <v>2</v>
      </c>
      <c r="F979">
        <v>83.487756000000005</v>
      </c>
      <c r="G979" s="4">
        <v>3</v>
      </c>
      <c r="P979">
        <v>2</v>
      </c>
      <c r="Q979" t="str">
        <f t="shared" si="16"/>
        <v>23</v>
      </c>
    </row>
    <row r="980" spans="1:17" x14ac:dyDescent="0.25">
      <c r="A980">
        <v>979</v>
      </c>
      <c r="D980">
        <v>95.150919000000002</v>
      </c>
      <c r="E980" s="5">
        <v>2</v>
      </c>
      <c r="F980">
        <v>83.476990000000001</v>
      </c>
      <c r="G980" s="4">
        <v>3</v>
      </c>
      <c r="P980">
        <v>2</v>
      </c>
      <c r="Q980" t="str">
        <f t="shared" si="16"/>
        <v>23</v>
      </c>
    </row>
    <row r="981" spans="1:17" x14ac:dyDescent="0.25">
      <c r="A981">
        <v>980</v>
      </c>
      <c r="D981">
        <v>95.092907000000011</v>
      </c>
      <c r="E981" s="5">
        <v>2</v>
      </c>
      <c r="F981">
        <v>83.50949</v>
      </c>
      <c r="G981" s="4">
        <v>3</v>
      </c>
      <c r="P981">
        <v>2</v>
      </c>
      <c r="Q981" t="str">
        <f t="shared" si="16"/>
        <v>23</v>
      </c>
    </row>
    <row r="982" spans="1:17" x14ac:dyDescent="0.25">
      <c r="A982">
        <v>981</v>
      </c>
      <c r="D982">
        <v>95.114643000000001</v>
      </c>
      <c r="E982" s="5">
        <v>2</v>
      </c>
      <c r="F982">
        <v>83.523011000000011</v>
      </c>
      <c r="G982" s="4">
        <v>3</v>
      </c>
      <c r="P982">
        <v>2</v>
      </c>
      <c r="Q982" t="str">
        <f t="shared" si="16"/>
        <v>23</v>
      </c>
    </row>
    <row r="983" spans="1:17" x14ac:dyDescent="0.25">
      <c r="A983">
        <v>982</v>
      </c>
      <c r="D983">
        <v>95.155409000000006</v>
      </c>
      <c r="E983" s="5">
        <v>2</v>
      </c>
      <c r="F983">
        <v>83.539133000000007</v>
      </c>
      <c r="G983" s="4">
        <v>3</v>
      </c>
      <c r="P983">
        <v>2</v>
      </c>
      <c r="Q983" t="str">
        <f t="shared" si="16"/>
        <v>23</v>
      </c>
    </row>
    <row r="984" spans="1:17" x14ac:dyDescent="0.25">
      <c r="A984">
        <v>983</v>
      </c>
      <c r="D984">
        <v>95.127449000000013</v>
      </c>
      <c r="E984" s="5">
        <v>2</v>
      </c>
      <c r="F984">
        <v>83.612398000000013</v>
      </c>
      <c r="G984" s="4">
        <v>3</v>
      </c>
      <c r="P984">
        <v>2</v>
      </c>
      <c r="Q984" t="str">
        <f t="shared" si="16"/>
        <v>23</v>
      </c>
    </row>
    <row r="985" spans="1:17" x14ac:dyDescent="0.25">
      <c r="A985">
        <v>984</v>
      </c>
      <c r="D985">
        <v>95.132145000000008</v>
      </c>
      <c r="E985" s="5">
        <v>2</v>
      </c>
      <c r="F985">
        <v>83.612398000000013</v>
      </c>
      <c r="G985" s="4">
        <v>3</v>
      </c>
      <c r="P985">
        <v>2</v>
      </c>
      <c r="Q985" t="str">
        <f t="shared" si="16"/>
        <v>23</v>
      </c>
    </row>
    <row r="986" spans="1:17" x14ac:dyDescent="0.25">
      <c r="A986">
        <v>985</v>
      </c>
      <c r="D986">
        <v>95.134134000000003</v>
      </c>
      <c r="E986" s="5">
        <v>2</v>
      </c>
      <c r="F986">
        <v>83.612398000000013</v>
      </c>
      <c r="G986" s="4">
        <v>3</v>
      </c>
      <c r="P986">
        <v>2</v>
      </c>
      <c r="Q986" t="str">
        <f t="shared" si="16"/>
        <v>23</v>
      </c>
    </row>
    <row r="987" spans="1:17" x14ac:dyDescent="0.25">
      <c r="A987">
        <v>986</v>
      </c>
      <c r="D987">
        <v>95.155052000000012</v>
      </c>
      <c r="E987" s="5">
        <v>2</v>
      </c>
      <c r="P987">
        <v>1</v>
      </c>
      <c r="Q987" t="str">
        <f t="shared" si="16"/>
        <v>2</v>
      </c>
    </row>
    <row r="988" spans="1:17" x14ac:dyDescent="0.25">
      <c r="A988">
        <v>987</v>
      </c>
      <c r="D988">
        <v>95.220104000000006</v>
      </c>
      <c r="E988" s="5">
        <v>2</v>
      </c>
      <c r="P988">
        <v>1</v>
      </c>
      <c r="Q988" t="str">
        <f t="shared" si="16"/>
        <v>2</v>
      </c>
    </row>
    <row r="989" spans="1:17" x14ac:dyDescent="0.25">
      <c r="A989">
        <v>988</v>
      </c>
      <c r="D989">
        <v>95.174593000000002</v>
      </c>
      <c r="E989" s="5">
        <v>2</v>
      </c>
      <c r="P989">
        <v>1</v>
      </c>
      <c r="Q989" t="str">
        <f t="shared" si="16"/>
        <v>2</v>
      </c>
    </row>
    <row r="990" spans="1:17" x14ac:dyDescent="0.25">
      <c r="A990">
        <v>989</v>
      </c>
      <c r="B990">
        <v>105.283726</v>
      </c>
      <c r="C990" s="2">
        <v>1</v>
      </c>
      <c r="P990">
        <v>1</v>
      </c>
      <c r="Q990" t="str">
        <f t="shared" si="16"/>
        <v>1</v>
      </c>
    </row>
    <row r="991" spans="1:17" x14ac:dyDescent="0.25">
      <c r="A991">
        <v>990</v>
      </c>
      <c r="B991">
        <v>105.29199200000001</v>
      </c>
      <c r="C991" s="2">
        <v>1</v>
      </c>
      <c r="P991">
        <v>1</v>
      </c>
      <c r="Q991" t="str">
        <f t="shared" si="16"/>
        <v>1</v>
      </c>
    </row>
    <row r="992" spans="1:17" x14ac:dyDescent="0.25">
      <c r="A992">
        <v>991</v>
      </c>
      <c r="B992">
        <v>105.268928</v>
      </c>
      <c r="C992" s="2">
        <v>1</v>
      </c>
      <c r="P992">
        <v>1</v>
      </c>
      <c r="Q992" t="str">
        <f t="shared" si="16"/>
        <v>1</v>
      </c>
    </row>
    <row r="993" spans="1:17" x14ac:dyDescent="0.25">
      <c r="A993">
        <v>992</v>
      </c>
      <c r="B993">
        <v>105.312961</v>
      </c>
      <c r="C993" s="2">
        <v>1</v>
      </c>
      <c r="P993">
        <v>1</v>
      </c>
      <c r="Q993" t="str">
        <f t="shared" si="16"/>
        <v>1</v>
      </c>
    </row>
    <row r="994" spans="1:17" x14ac:dyDescent="0.25">
      <c r="A994">
        <v>993</v>
      </c>
      <c r="B994">
        <v>105.26882500000001</v>
      </c>
      <c r="C994" s="2">
        <v>1</v>
      </c>
      <c r="H994">
        <v>99.07984900000001</v>
      </c>
      <c r="I994" s="3">
        <v>4</v>
      </c>
      <c r="P994">
        <v>2</v>
      </c>
      <c r="Q994" t="str">
        <f t="shared" si="16"/>
        <v>14</v>
      </c>
    </row>
    <row r="995" spans="1:17" x14ac:dyDescent="0.25">
      <c r="A995">
        <v>994</v>
      </c>
      <c r="B995">
        <v>105.28137900000002</v>
      </c>
      <c r="C995" s="2">
        <v>1</v>
      </c>
      <c r="H995">
        <v>99.089438999999999</v>
      </c>
      <c r="I995" s="3">
        <v>4</v>
      </c>
      <c r="P995">
        <v>2</v>
      </c>
      <c r="Q995" t="str">
        <f t="shared" si="16"/>
        <v>14</v>
      </c>
    </row>
    <row r="996" spans="1:17" x14ac:dyDescent="0.25">
      <c r="A996">
        <v>995</v>
      </c>
      <c r="B996">
        <v>105.295357</v>
      </c>
      <c r="C996" s="2">
        <v>1</v>
      </c>
      <c r="H996">
        <v>99.063675000000003</v>
      </c>
      <c r="I996" s="3">
        <v>4</v>
      </c>
      <c r="P996">
        <v>2</v>
      </c>
      <c r="Q996" t="str">
        <f t="shared" si="16"/>
        <v>14</v>
      </c>
    </row>
    <row r="997" spans="1:17" x14ac:dyDescent="0.25">
      <c r="A997">
        <v>996</v>
      </c>
      <c r="B997">
        <v>105.25091900000001</v>
      </c>
      <c r="C997" s="2">
        <v>1</v>
      </c>
      <c r="H997">
        <v>99.060102000000001</v>
      </c>
      <c r="I997" s="3">
        <v>4</v>
      </c>
      <c r="P997">
        <v>2</v>
      </c>
      <c r="Q997" t="str">
        <f t="shared" si="16"/>
        <v>14</v>
      </c>
    </row>
    <row r="998" spans="1:17" x14ac:dyDescent="0.25">
      <c r="A998">
        <v>997</v>
      </c>
      <c r="B998">
        <v>105.270408</v>
      </c>
      <c r="C998" s="2">
        <v>1</v>
      </c>
      <c r="H998">
        <v>99.068317000000008</v>
      </c>
      <c r="I998" s="3">
        <v>4</v>
      </c>
      <c r="P998">
        <v>2</v>
      </c>
      <c r="Q998" t="str">
        <f t="shared" si="16"/>
        <v>14</v>
      </c>
    </row>
    <row r="999" spans="1:17" x14ac:dyDescent="0.25">
      <c r="A999">
        <v>998</v>
      </c>
      <c r="B999">
        <v>105.283726</v>
      </c>
      <c r="C999" s="2">
        <v>1</v>
      </c>
      <c r="H999">
        <v>99.078419000000011</v>
      </c>
      <c r="I999" s="3">
        <v>4</v>
      </c>
      <c r="P999">
        <v>2</v>
      </c>
      <c r="Q999" t="str">
        <f t="shared" si="16"/>
        <v>14</v>
      </c>
    </row>
    <row r="1000" spans="1:17" x14ac:dyDescent="0.25">
      <c r="A1000">
        <v>999</v>
      </c>
      <c r="B1000">
        <v>105.26948900000001</v>
      </c>
      <c r="C1000" s="2">
        <v>1</v>
      </c>
      <c r="H1000">
        <v>99.095306000000008</v>
      </c>
      <c r="I1000" s="3">
        <v>4</v>
      </c>
      <c r="P1000">
        <v>2</v>
      </c>
      <c r="Q1000" t="str">
        <f t="shared" si="16"/>
        <v>14</v>
      </c>
    </row>
    <row r="1001" spans="1:17" x14ac:dyDescent="0.25">
      <c r="A1001">
        <v>1000</v>
      </c>
      <c r="F1001">
        <v>105.58765400000001</v>
      </c>
      <c r="G1001" s="4">
        <v>3</v>
      </c>
      <c r="H1001">
        <v>99.102043000000009</v>
      </c>
      <c r="I1001" s="3">
        <v>4</v>
      </c>
      <c r="P1001">
        <v>2</v>
      </c>
      <c r="Q1001" t="str">
        <f t="shared" si="16"/>
        <v>34</v>
      </c>
    </row>
    <row r="1002" spans="1:17" x14ac:dyDescent="0.25">
      <c r="A1002">
        <v>1001</v>
      </c>
      <c r="F1002">
        <v>105.648777</v>
      </c>
      <c r="G1002" s="4">
        <v>3</v>
      </c>
      <c r="H1002">
        <v>99.06918300000001</v>
      </c>
      <c r="I1002" s="3">
        <v>4</v>
      </c>
      <c r="P1002">
        <v>2</v>
      </c>
      <c r="Q1002" t="str">
        <f t="shared" si="16"/>
        <v>34</v>
      </c>
    </row>
    <row r="1003" spans="1:17" x14ac:dyDescent="0.25">
      <c r="A1003">
        <v>1002</v>
      </c>
      <c r="F1003">
        <v>105.65337000000001</v>
      </c>
      <c r="G1003" s="4">
        <v>3</v>
      </c>
      <c r="H1003">
        <v>99.046481999999997</v>
      </c>
      <c r="I1003" s="3">
        <v>4</v>
      </c>
      <c r="P1003">
        <v>2</v>
      </c>
      <c r="Q1003" t="str">
        <f t="shared" si="16"/>
        <v>34</v>
      </c>
    </row>
    <row r="1004" spans="1:17" x14ac:dyDescent="0.25">
      <c r="A1004">
        <v>1003</v>
      </c>
      <c r="F1004">
        <v>105.625305</v>
      </c>
      <c r="G1004" s="4">
        <v>3</v>
      </c>
      <c r="H1004">
        <v>99.07984900000001</v>
      </c>
      <c r="I1004" s="3">
        <v>4</v>
      </c>
      <c r="P1004">
        <v>2</v>
      </c>
      <c r="Q1004" t="str">
        <f t="shared" si="16"/>
        <v>34</v>
      </c>
    </row>
    <row r="1005" spans="1:17" x14ac:dyDescent="0.25">
      <c r="A1005">
        <v>1004</v>
      </c>
      <c r="F1005">
        <v>105.582145</v>
      </c>
      <c r="G1005" s="4">
        <v>3</v>
      </c>
      <c r="H1005">
        <v>99.07984900000001</v>
      </c>
      <c r="I1005" s="3">
        <v>4</v>
      </c>
      <c r="P1005">
        <v>2</v>
      </c>
      <c r="Q1005" t="str">
        <f t="shared" si="16"/>
        <v>34</v>
      </c>
    </row>
    <row r="1006" spans="1:17" x14ac:dyDescent="0.25">
      <c r="A1006">
        <v>1005</v>
      </c>
      <c r="F1006">
        <v>105.61597</v>
      </c>
      <c r="G1006" s="4">
        <v>3</v>
      </c>
      <c r="H1006">
        <v>99.07984900000001</v>
      </c>
      <c r="I1006" s="3">
        <v>4</v>
      </c>
      <c r="P1006">
        <v>2</v>
      </c>
      <c r="Q1006" t="str">
        <f t="shared" si="16"/>
        <v>34</v>
      </c>
    </row>
    <row r="1007" spans="1:17" x14ac:dyDescent="0.25">
      <c r="A1007">
        <v>1006</v>
      </c>
      <c r="D1007">
        <v>121.20423500000001</v>
      </c>
      <c r="E1007" s="5">
        <v>2</v>
      </c>
      <c r="F1007">
        <v>105.60556400000002</v>
      </c>
      <c r="G1007" s="4">
        <v>3</v>
      </c>
      <c r="P1007">
        <v>2</v>
      </c>
      <c r="Q1007" t="str">
        <f t="shared" si="16"/>
        <v>23</v>
      </c>
    </row>
    <row r="1008" spans="1:17" x14ac:dyDescent="0.25">
      <c r="A1008">
        <v>1007</v>
      </c>
      <c r="D1008">
        <v>121.23515700000002</v>
      </c>
      <c r="E1008" s="5">
        <v>2</v>
      </c>
      <c r="F1008">
        <v>105.58076500000001</v>
      </c>
      <c r="G1008" s="4">
        <v>3</v>
      </c>
      <c r="P1008">
        <v>2</v>
      </c>
      <c r="Q1008" t="str">
        <f t="shared" si="16"/>
        <v>23</v>
      </c>
    </row>
    <row r="1009" spans="1:17" x14ac:dyDescent="0.25">
      <c r="A1009">
        <v>1008</v>
      </c>
      <c r="D1009">
        <v>121.22387700000002</v>
      </c>
      <c r="E1009" s="5">
        <v>2</v>
      </c>
      <c r="F1009">
        <v>105.557602</v>
      </c>
      <c r="G1009" s="4">
        <v>3</v>
      </c>
      <c r="P1009">
        <v>2</v>
      </c>
      <c r="Q1009" t="str">
        <f t="shared" si="16"/>
        <v>23</v>
      </c>
    </row>
    <row r="1010" spans="1:17" x14ac:dyDescent="0.25">
      <c r="A1010">
        <v>1009</v>
      </c>
      <c r="D1010">
        <v>121.25219700000001</v>
      </c>
      <c r="E1010" s="5">
        <v>2</v>
      </c>
      <c r="F1010">
        <v>105.60168400000001</v>
      </c>
      <c r="G1010" s="4">
        <v>3</v>
      </c>
      <c r="P1010">
        <v>2</v>
      </c>
      <c r="Q1010" t="str">
        <f t="shared" si="16"/>
        <v>23</v>
      </c>
    </row>
    <row r="1011" spans="1:17" x14ac:dyDescent="0.25">
      <c r="A1011">
        <v>1010</v>
      </c>
      <c r="D1011">
        <v>121.22724500000001</v>
      </c>
      <c r="E1011" s="5">
        <v>2</v>
      </c>
      <c r="F1011">
        <v>105.58765400000001</v>
      </c>
      <c r="G1011" s="4">
        <v>3</v>
      </c>
      <c r="P1011">
        <v>2</v>
      </c>
      <c r="Q1011" t="str">
        <f t="shared" si="16"/>
        <v>23</v>
      </c>
    </row>
    <row r="1012" spans="1:17" x14ac:dyDescent="0.25">
      <c r="A1012">
        <v>1011</v>
      </c>
      <c r="D1012">
        <v>121.19770800000001</v>
      </c>
      <c r="E1012" s="5">
        <v>2</v>
      </c>
      <c r="P1012">
        <v>1</v>
      </c>
      <c r="Q1012" t="str">
        <f t="shared" si="16"/>
        <v>2</v>
      </c>
    </row>
    <row r="1013" spans="1:17" x14ac:dyDescent="0.25">
      <c r="A1013">
        <v>1012</v>
      </c>
      <c r="D1013">
        <v>121.228622</v>
      </c>
      <c r="E1013" s="5">
        <v>2</v>
      </c>
      <c r="P1013">
        <v>1</v>
      </c>
      <c r="Q1013" t="str">
        <f t="shared" si="16"/>
        <v>2</v>
      </c>
    </row>
    <row r="1014" spans="1:17" x14ac:dyDescent="0.25">
      <c r="A1014">
        <v>1013</v>
      </c>
      <c r="D1014">
        <v>121.25168600000001</v>
      </c>
      <c r="E1014" s="5">
        <v>2</v>
      </c>
      <c r="P1014">
        <v>1</v>
      </c>
      <c r="Q1014" t="str">
        <f t="shared" si="16"/>
        <v>2</v>
      </c>
    </row>
    <row r="1015" spans="1:17" x14ac:dyDescent="0.25">
      <c r="A1015">
        <v>1014</v>
      </c>
      <c r="D1015">
        <v>121.25760200000001</v>
      </c>
      <c r="E1015" s="5">
        <v>2</v>
      </c>
      <c r="P1015">
        <v>1</v>
      </c>
      <c r="Q1015" t="str">
        <f t="shared" si="16"/>
        <v>2</v>
      </c>
    </row>
    <row r="1016" spans="1:17" x14ac:dyDescent="0.25">
      <c r="A1016">
        <v>1015</v>
      </c>
      <c r="D1016">
        <v>121.23367300000001</v>
      </c>
      <c r="E1016" s="5">
        <v>2</v>
      </c>
      <c r="P1016">
        <v>1</v>
      </c>
      <c r="Q1016" t="str">
        <f t="shared" si="16"/>
        <v>2</v>
      </c>
    </row>
    <row r="1017" spans="1:17" x14ac:dyDescent="0.25">
      <c r="A1017">
        <v>1016</v>
      </c>
      <c r="B1017">
        <v>129.22352599999999</v>
      </c>
      <c r="C1017" s="2">
        <v>1</v>
      </c>
      <c r="D1017">
        <v>121.276939</v>
      </c>
      <c r="E1017" s="5">
        <v>2</v>
      </c>
      <c r="P1017">
        <v>2</v>
      </c>
      <c r="Q1017" t="str">
        <f t="shared" si="16"/>
        <v>12</v>
      </c>
    </row>
    <row r="1018" spans="1:17" x14ac:dyDescent="0.25">
      <c r="A1018">
        <v>1017</v>
      </c>
      <c r="B1018">
        <v>129.31893500000001</v>
      </c>
      <c r="C1018" s="2">
        <v>1</v>
      </c>
      <c r="D1018">
        <v>121.20423500000001</v>
      </c>
      <c r="E1018" s="5">
        <v>2</v>
      </c>
      <c r="P1018">
        <v>2</v>
      </c>
      <c r="Q1018" t="str">
        <f t="shared" si="16"/>
        <v>12</v>
      </c>
    </row>
    <row r="1019" spans="1:17" x14ac:dyDescent="0.25">
      <c r="A1019">
        <v>1018</v>
      </c>
      <c r="B1019">
        <v>129.324951</v>
      </c>
      <c r="C1019" s="2">
        <v>1</v>
      </c>
      <c r="P1019">
        <v>1</v>
      </c>
      <c r="Q1019" t="str">
        <f t="shared" si="16"/>
        <v>1</v>
      </c>
    </row>
    <row r="1020" spans="1:17" x14ac:dyDescent="0.25">
      <c r="A1020">
        <v>1019</v>
      </c>
      <c r="B1020">
        <v>129.31010000000001</v>
      </c>
      <c r="C1020" s="2">
        <v>1</v>
      </c>
      <c r="P1020">
        <v>1</v>
      </c>
      <c r="Q1020" t="str">
        <f t="shared" si="16"/>
        <v>1</v>
      </c>
    </row>
    <row r="1021" spans="1:17" x14ac:dyDescent="0.25">
      <c r="A1021">
        <v>1020</v>
      </c>
      <c r="B1021">
        <v>129.31540699999999</v>
      </c>
      <c r="C1021" s="2">
        <v>1</v>
      </c>
      <c r="P1021">
        <v>1</v>
      </c>
      <c r="Q1021" t="str">
        <f t="shared" si="16"/>
        <v>1</v>
      </c>
    </row>
    <row r="1022" spans="1:17" x14ac:dyDescent="0.25">
      <c r="A1022">
        <v>1021</v>
      </c>
      <c r="B1022">
        <v>129.26000200000001</v>
      </c>
      <c r="C1022" s="2">
        <v>1</v>
      </c>
      <c r="P1022">
        <v>1</v>
      </c>
      <c r="Q1022" t="str">
        <f t="shared" si="16"/>
        <v>1</v>
      </c>
    </row>
    <row r="1023" spans="1:17" x14ac:dyDescent="0.25">
      <c r="A1023">
        <v>1022</v>
      </c>
      <c r="B1023">
        <v>129.257194</v>
      </c>
      <c r="C1023" s="2">
        <v>1</v>
      </c>
      <c r="P1023">
        <v>1</v>
      </c>
      <c r="Q1023" t="str">
        <f t="shared" si="16"/>
        <v>1</v>
      </c>
    </row>
    <row r="1024" spans="1:17" x14ac:dyDescent="0.25">
      <c r="A1024">
        <v>1023</v>
      </c>
      <c r="B1024">
        <v>129.28224900000001</v>
      </c>
      <c r="C1024" s="2">
        <v>1</v>
      </c>
      <c r="H1024">
        <v>127.10933700000001</v>
      </c>
      <c r="I1024" s="3">
        <v>4</v>
      </c>
      <c r="P1024">
        <v>2</v>
      </c>
      <c r="Q1024" t="str">
        <f t="shared" si="16"/>
        <v>14</v>
      </c>
    </row>
    <row r="1025" spans="1:17" x14ac:dyDescent="0.25">
      <c r="A1025">
        <v>1024</v>
      </c>
      <c r="B1025">
        <v>129.242603</v>
      </c>
      <c r="C1025" s="2">
        <v>1</v>
      </c>
      <c r="H1025">
        <v>127.156631</v>
      </c>
      <c r="I1025" s="3">
        <v>4</v>
      </c>
      <c r="P1025">
        <v>2</v>
      </c>
      <c r="Q1025" t="str">
        <f t="shared" si="16"/>
        <v>14</v>
      </c>
    </row>
    <row r="1026" spans="1:17" x14ac:dyDescent="0.25">
      <c r="A1026">
        <v>1025</v>
      </c>
      <c r="B1026">
        <v>129.22352599999999</v>
      </c>
      <c r="C1026" s="2">
        <v>1</v>
      </c>
      <c r="H1026">
        <v>127.14740400000001</v>
      </c>
      <c r="I1026" s="3">
        <v>4</v>
      </c>
      <c r="P1026">
        <v>2</v>
      </c>
      <c r="Q1026" t="str">
        <f t="shared" ref="Q1026:Q1089" si="17">CONCATENATE(C1026,E1026,G1026,I1026)</f>
        <v>14</v>
      </c>
    </row>
    <row r="1027" spans="1:17" x14ac:dyDescent="0.25">
      <c r="A1027">
        <v>1026</v>
      </c>
      <c r="F1027">
        <v>129.77735100000001</v>
      </c>
      <c r="G1027" s="4">
        <v>3</v>
      </c>
      <c r="H1027">
        <v>127.090969</v>
      </c>
      <c r="I1027" s="3">
        <v>4</v>
      </c>
      <c r="P1027">
        <v>2</v>
      </c>
      <c r="Q1027" t="str">
        <f t="shared" si="17"/>
        <v>34</v>
      </c>
    </row>
    <row r="1028" spans="1:17" x14ac:dyDescent="0.25">
      <c r="A1028">
        <v>1027</v>
      </c>
      <c r="F1028">
        <v>129.77745000000002</v>
      </c>
      <c r="G1028" s="4">
        <v>3</v>
      </c>
      <c r="H1028">
        <v>127.058471</v>
      </c>
      <c r="I1028" s="3">
        <v>4</v>
      </c>
      <c r="P1028">
        <v>2</v>
      </c>
      <c r="Q1028" t="str">
        <f t="shared" si="17"/>
        <v>34</v>
      </c>
    </row>
    <row r="1029" spans="1:17" x14ac:dyDescent="0.25">
      <c r="A1029">
        <v>1028</v>
      </c>
      <c r="F1029">
        <v>129.742603</v>
      </c>
      <c r="G1029" s="4">
        <v>3</v>
      </c>
      <c r="H1029">
        <v>127.08689100000001</v>
      </c>
      <c r="I1029" s="3">
        <v>4</v>
      </c>
      <c r="P1029">
        <v>2</v>
      </c>
      <c r="Q1029" t="str">
        <f t="shared" si="17"/>
        <v>34</v>
      </c>
    </row>
    <row r="1030" spans="1:17" x14ac:dyDescent="0.25">
      <c r="A1030">
        <v>1029</v>
      </c>
      <c r="F1030">
        <v>129.783829</v>
      </c>
      <c r="G1030" s="4">
        <v>3</v>
      </c>
      <c r="H1030">
        <v>127.116173</v>
      </c>
      <c r="I1030" s="3">
        <v>4</v>
      </c>
      <c r="P1030">
        <v>2</v>
      </c>
      <c r="Q1030" t="str">
        <f t="shared" si="17"/>
        <v>34</v>
      </c>
    </row>
    <row r="1031" spans="1:17" x14ac:dyDescent="0.25">
      <c r="A1031">
        <v>1030</v>
      </c>
      <c r="F1031">
        <v>129.78582</v>
      </c>
      <c r="G1031" s="4">
        <v>3</v>
      </c>
      <c r="H1031">
        <v>127.11586700000001</v>
      </c>
      <c r="I1031" s="3">
        <v>4</v>
      </c>
      <c r="P1031">
        <v>2</v>
      </c>
      <c r="Q1031" t="str">
        <f t="shared" si="17"/>
        <v>34</v>
      </c>
    </row>
    <row r="1032" spans="1:17" x14ac:dyDescent="0.25">
      <c r="A1032">
        <v>1031</v>
      </c>
      <c r="F1032">
        <v>129.835869</v>
      </c>
      <c r="G1032" s="4">
        <v>3</v>
      </c>
      <c r="H1032">
        <v>127.147808</v>
      </c>
      <c r="I1032" s="3">
        <v>4</v>
      </c>
      <c r="P1032">
        <v>2</v>
      </c>
      <c r="Q1032" t="str">
        <f t="shared" si="17"/>
        <v>34</v>
      </c>
    </row>
    <row r="1033" spans="1:17" x14ac:dyDescent="0.25">
      <c r="A1033">
        <v>1032</v>
      </c>
      <c r="F1033">
        <v>129.845562</v>
      </c>
      <c r="G1033" s="4">
        <v>3</v>
      </c>
      <c r="H1033">
        <v>127.13194300000001</v>
      </c>
      <c r="I1033" s="3">
        <v>4</v>
      </c>
      <c r="P1033">
        <v>2</v>
      </c>
      <c r="Q1033" t="str">
        <f t="shared" si="17"/>
        <v>34</v>
      </c>
    </row>
    <row r="1034" spans="1:17" x14ac:dyDescent="0.25">
      <c r="A1034">
        <v>1033</v>
      </c>
      <c r="F1034">
        <v>129.872455</v>
      </c>
      <c r="G1034" s="4">
        <v>3</v>
      </c>
      <c r="H1034">
        <v>127.10933700000001</v>
      </c>
      <c r="I1034" s="3">
        <v>4</v>
      </c>
      <c r="P1034">
        <v>2</v>
      </c>
      <c r="Q1034" t="str">
        <f t="shared" si="17"/>
        <v>34</v>
      </c>
    </row>
    <row r="1035" spans="1:17" x14ac:dyDescent="0.25">
      <c r="A1035">
        <v>1034</v>
      </c>
      <c r="D1035">
        <v>152.59463600000001</v>
      </c>
      <c r="E1035" s="5">
        <v>2</v>
      </c>
      <c r="F1035">
        <v>129.89352400000001</v>
      </c>
      <c r="G1035" s="4">
        <v>3</v>
      </c>
      <c r="P1035">
        <v>2</v>
      </c>
      <c r="Q1035" t="str">
        <f t="shared" si="17"/>
        <v>23</v>
      </c>
    </row>
    <row r="1036" spans="1:17" x14ac:dyDescent="0.25">
      <c r="A1036">
        <v>1035</v>
      </c>
      <c r="D1036">
        <v>152.61979099999999</v>
      </c>
      <c r="E1036" s="5">
        <v>2</v>
      </c>
      <c r="F1036">
        <v>129.86051500000002</v>
      </c>
      <c r="G1036" s="4">
        <v>3</v>
      </c>
      <c r="P1036">
        <v>2</v>
      </c>
      <c r="Q1036" t="str">
        <f t="shared" si="17"/>
        <v>23</v>
      </c>
    </row>
    <row r="1037" spans="1:17" x14ac:dyDescent="0.25">
      <c r="A1037">
        <v>1036</v>
      </c>
      <c r="D1037">
        <v>152.58582200000001</v>
      </c>
      <c r="E1037" s="5">
        <v>2</v>
      </c>
      <c r="F1037">
        <v>129.87398100000001</v>
      </c>
      <c r="G1037" s="4">
        <v>3</v>
      </c>
      <c r="P1037">
        <v>2</v>
      </c>
      <c r="Q1037" t="str">
        <f t="shared" si="17"/>
        <v>23</v>
      </c>
    </row>
    <row r="1038" spans="1:17" x14ac:dyDescent="0.25">
      <c r="A1038">
        <v>1037</v>
      </c>
      <c r="D1038">
        <v>152.52571799999998</v>
      </c>
      <c r="E1038" s="5">
        <v>2</v>
      </c>
      <c r="F1038">
        <v>129.77735100000001</v>
      </c>
      <c r="G1038" s="4">
        <v>3</v>
      </c>
      <c r="P1038">
        <v>2</v>
      </c>
      <c r="Q1038" t="str">
        <f t="shared" si="17"/>
        <v>23</v>
      </c>
    </row>
    <row r="1039" spans="1:17" x14ac:dyDescent="0.25">
      <c r="A1039">
        <v>1038</v>
      </c>
      <c r="D1039">
        <v>152.52169800000001</v>
      </c>
      <c r="E1039" s="5">
        <v>2</v>
      </c>
      <c r="P1039">
        <v>1</v>
      </c>
      <c r="Q1039" t="str">
        <f t="shared" si="17"/>
        <v>2</v>
      </c>
    </row>
    <row r="1040" spans="1:17" x14ac:dyDescent="0.25">
      <c r="A1040">
        <v>1039</v>
      </c>
      <c r="D1040">
        <v>152.45814100000001</v>
      </c>
      <c r="E1040" s="5">
        <v>2</v>
      </c>
      <c r="P1040">
        <v>1</v>
      </c>
      <c r="Q1040" t="str">
        <f t="shared" si="17"/>
        <v>2</v>
      </c>
    </row>
    <row r="1041" spans="1:17" x14ac:dyDescent="0.25">
      <c r="A1041">
        <v>1040</v>
      </c>
      <c r="D1041">
        <v>152.49242000000001</v>
      </c>
      <c r="E1041" s="5">
        <v>2</v>
      </c>
      <c r="P1041">
        <v>1</v>
      </c>
      <c r="Q1041" t="str">
        <f t="shared" si="17"/>
        <v>2</v>
      </c>
    </row>
    <row r="1042" spans="1:17" x14ac:dyDescent="0.25">
      <c r="A1042">
        <v>1041</v>
      </c>
      <c r="D1042">
        <v>152.50283200000001</v>
      </c>
      <c r="E1042" s="5">
        <v>2</v>
      </c>
      <c r="P1042">
        <v>1</v>
      </c>
      <c r="Q1042" t="str">
        <f t="shared" si="17"/>
        <v>2</v>
      </c>
    </row>
    <row r="1043" spans="1:17" x14ac:dyDescent="0.25">
      <c r="A1043">
        <v>1042</v>
      </c>
      <c r="D1043">
        <v>152.43927500000001</v>
      </c>
      <c r="E1043" s="5">
        <v>2</v>
      </c>
      <c r="P1043">
        <v>1</v>
      </c>
      <c r="Q1043" t="str">
        <f t="shared" si="17"/>
        <v>2</v>
      </c>
    </row>
    <row r="1044" spans="1:17" x14ac:dyDescent="0.25">
      <c r="A1044">
        <v>1043</v>
      </c>
      <c r="B1044">
        <v>158.284482</v>
      </c>
      <c r="C1044" s="2">
        <v>1</v>
      </c>
      <c r="D1044">
        <v>152.40757400000001</v>
      </c>
      <c r="E1044" s="5">
        <v>2</v>
      </c>
      <c r="P1044">
        <v>2</v>
      </c>
      <c r="Q1044" t="str">
        <f t="shared" si="17"/>
        <v>12</v>
      </c>
    </row>
    <row r="1045" spans="1:17" x14ac:dyDescent="0.25">
      <c r="A1045">
        <v>1044</v>
      </c>
      <c r="B1045">
        <v>158.27314200000001</v>
      </c>
      <c r="C1045" s="2">
        <v>1</v>
      </c>
      <c r="D1045">
        <v>152.57314099999999</v>
      </c>
      <c r="E1045" s="5">
        <v>2</v>
      </c>
      <c r="P1045">
        <v>2</v>
      </c>
      <c r="Q1045" t="str">
        <f t="shared" si="17"/>
        <v>12</v>
      </c>
    </row>
    <row r="1046" spans="1:17" x14ac:dyDescent="0.25">
      <c r="A1046">
        <v>1045</v>
      </c>
      <c r="B1046">
        <v>158.270307</v>
      </c>
      <c r="C1046" s="2">
        <v>1</v>
      </c>
      <c r="P1046">
        <v>1</v>
      </c>
      <c r="Q1046" t="str">
        <f t="shared" si="17"/>
        <v>1</v>
      </c>
    </row>
    <row r="1047" spans="1:17" x14ac:dyDescent="0.25">
      <c r="A1047">
        <v>1046</v>
      </c>
      <c r="B1047">
        <v>158.266131</v>
      </c>
      <c r="C1047" s="2">
        <v>1</v>
      </c>
      <c r="P1047">
        <v>1</v>
      </c>
      <c r="Q1047" t="str">
        <f t="shared" si="17"/>
        <v>1</v>
      </c>
    </row>
    <row r="1048" spans="1:17" x14ac:dyDescent="0.25">
      <c r="A1048">
        <v>1047</v>
      </c>
      <c r="B1048">
        <v>158.263656</v>
      </c>
      <c r="C1048" s="2">
        <v>1</v>
      </c>
      <c r="P1048">
        <v>1</v>
      </c>
      <c r="Q1048" t="str">
        <f t="shared" si="17"/>
        <v>1</v>
      </c>
    </row>
    <row r="1049" spans="1:17" x14ac:dyDescent="0.25">
      <c r="A1049">
        <v>1048</v>
      </c>
      <c r="B1049">
        <v>158.26262600000001</v>
      </c>
      <c r="C1049" s="2">
        <v>1</v>
      </c>
      <c r="P1049">
        <v>1</v>
      </c>
      <c r="Q1049" t="str">
        <f t="shared" si="17"/>
        <v>1</v>
      </c>
    </row>
    <row r="1050" spans="1:17" x14ac:dyDescent="0.25">
      <c r="A1050">
        <v>1049</v>
      </c>
      <c r="B1050">
        <v>158.226337</v>
      </c>
      <c r="C1050" s="2">
        <v>1</v>
      </c>
      <c r="P1050">
        <v>1</v>
      </c>
      <c r="Q1050" t="str">
        <f t="shared" si="17"/>
        <v>1</v>
      </c>
    </row>
    <row r="1051" spans="1:17" x14ac:dyDescent="0.25">
      <c r="A1051">
        <v>1050</v>
      </c>
      <c r="B1051">
        <v>158.25566700000002</v>
      </c>
      <c r="C1051" s="2">
        <v>1</v>
      </c>
      <c r="H1051">
        <v>157.059843</v>
      </c>
      <c r="I1051" s="3">
        <v>4</v>
      </c>
      <c r="P1051">
        <v>2</v>
      </c>
      <c r="Q1051" t="str">
        <f t="shared" si="17"/>
        <v>14</v>
      </c>
    </row>
    <row r="1052" spans="1:17" x14ac:dyDescent="0.25">
      <c r="A1052">
        <v>1051</v>
      </c>
      <c r="B1052">
        <v>158.284482</v>
      </c>
      <c r="C1052" s="2">
        <v>1</v>
      </c>
      <c r="H1052">
        <v>157.16278</v>
      </c>
      <c r="I1052" s="3">
        <v>4</v>
      </c>
      <c r="P1052">
        <v>2</v>
      </c>
      <c r="Q1052" t="str">
        <f t="shared" si="17"/>
        <v>14</v>
      </c>
    </row>
    <row r="1053" spans="1:17" x14ac:dyDescent="0.25">
      <c r="A1053">
        <v>1052</v>
      </c>
      <c r="B1053">
        <v>158.284482</v>
      </c>
      <c r="C1053" s="2">
        <v>1</v>
      </c>
      <c r="F1053">
        <v>158.774327</v>
      </c>
      <c r="G1053" s="4">
        <v>3</v>
      </c>
      <c r="H1053">
        <v>157.15649200000001</v>
      </c>
      <c r="I1053" s="3">
        <v>4</v>
      </c>
      <c r="P1053">
        <v>3</v>
      </c>
      <c r="Q1053" t="str">
        <f t="shared" si="17"/>
        <v>134</v>
      </c>
    </row>
    <row r="1054" spans="1:17" x14ac:dyDescent="0.25">
      <c r="A1054">
        <v>1053</v>
      </c>
      <c r="F1054">
        <v>158.809224</v>
      </c>
      <c r="G1054" s="4">
        <v>3</v>
      </c>
      <c r="H1054">
        <v>157.136698</v>
      </c>
      <c r="I1054" s="3">
        <v>4</v>
      </c>
      <c r="P1054">
        <v>2</v>
      </c>
      <c r="Q1054" t="str">
        <f t="shared" si="17"/>
        <v>34</v>
      </c>
    </row>
    <row r="1055" spans="1:17" x14ac:dyDescent="0.25">
      <c r="A1055">
        <v>1054</v>
      </c>
      <c r="F1055">
        <v>158.795616</v>
      </c>
      <c r="G1055" s="4">
        <v>3</v>
      </c>
      <c r="H1055">
        <v>157.08190400000001</v>
      </c>
      <c r="I1055" s="3">
        <v>4</v>
      </c>
      <c r="P1055">
        <v>2</v>
      </c>
      <c r="Q1055" t="str">
        <f t="shared" si="17"/>
        <v>34</v>
      </c>
    </row>
    <row r="1056" spans="1:17" x14ac:dyDescent="0.25">
      <c r="A1056">
        <v>1055</v>
      </c>
      <c r="F1056">
        <v>158.77535799999998</v>
      </c>
      <c r="G1056" s="4">
        <v>3</v>
      </c>
      <c r="H1056">
        <v>157.08613099999999</v>
      </c>
      <c r="I1056" s="3">
        <v>4</v>
      </c>
      <c r="P1056">
        <v>2</v>
      </c>
      <c r="Q1056" t="str">
        <f t="shared" si="17"/>
        <v>34</v>
      </c>
    </row>
    <row r="1057" spans="1:17" x14ac:dyDescent="0.25">
      <c r="A1057">
        <v>1056</v>
      </c>
      <c r="F1057">
        <v>158.78324499999999</v>
      </c>
      <c r="G1057" s="4">
        <v>3</v>
      </c>
      <c r="H1057">
        <v>157.066183</v>
      </c>
      <c r="I1057" s="3">
        <v>4</v>
      </c>
      <c r="P1057">
        <v>2</v>
      </c>
      <c r="Q1057" t="str">
        <f t="shared" si="17"/>
        <v>34</v>
      </c>
    </row>
    <row r="1058" spans="1:17" x14ac:dyDescent="0.25">
      <c r="A1058">
        <v>1057</v>
      </c>
      <c r="F1058">
        <v>158.78035800000001</v>
      </c>
      <c r="G1058" s="4">
        <v>3</v>
      </c>
      <c r="H1058">
        <v>157.09984299999999</v>
      </c>
      <c r="I1058" s="3">
        <v>4</v>
      </c>
      <c r="P1058">
        <v>2</v>
      </c>
      <c r="Q1058" t="str">
        <f t="shared" si="17"/>
        <v>34</v>
      </c>
    </row>
    <row r="1059" spans="1:17" x14ac:dyDescent="0.25">
      <c r="A1059">
        <v>1058</v>
      </c>
      <c r="F1059">
        <v>158.770152</v>
      </c>
      <c r="G1059" s="4">
        <v>3</v>
      </c>
      <c r="H1059">
        <v>157.09561600000001</v>
      </c>
      <c r="I1059" s="3">
        <v>4</v>
      </c>
      <c r="P1059">
        <v>2</v>
      </c>
      <c r="Q1059" t="str">
        <f t="shared" si="17"/>
        <v>34</v>
      </c>
    </row>
    <row r="1060" spans="1:17" x14ac:dyDescent="0.25">
      <c r="A1060">
        <v>1059</v>
      </c>
      <c r="F1060">
        <v>158.75587300000001</v>
      </c>
      <c r="G1060" s="4">
        <v>3</v>
      </c>
      <c r="H1060">
        <v>157.06051300000001</v>
      </c>
      <c r="I1060" s="3">
        <v>4</v>
      </c>
      <c r="P1060">
        <v>2</v>
      </c>
      <c r="Q1060" t="str">
        <f t="shared" si="17"/>
        <v>34</v>
      </c>
    </row>
    <row r="1061" spans="1:17" x14ac:dyDescent="0.25">
      <c r="A1061">
        <v>1060</v>
      </c>
      <c r="D1061">
        <v>173.00711100000001</v>
      </c>
      <c r="E1061" s="5">
        <v>2</v>
      </c>
      <c r="F1061">
        <v>158.785461</v>
      </c>
      <c r="G1061" s="4">
        <v>3</v>
      </c>
      <c r="H1061">
        <v>157.059843</v>
      </c>
      <c r="I1061" s="3">
        <v>4</v>
      </c>
      <c r="P1061">
        <v>3</v>
      </c>
      <c r="Q1061" t="str">
        <f t="shared" si="17"/>
        <v>234</v>
      </c>
    </row>
    <row r="1062" spans="1:17" x14ac:dyDescent="0.25">
      <c r="A1062">
        <v>1061</v>
      </c>
      <c r="D1062">
        <v>172.97097600000001</v>
      </c>
      <c r="E1062" s="5">
        <v>2</v>
      </c>
      <c r="F1062">
        <v>158.780924</v>
      </c>
      <c r="G1062" s="4">
        <v>3</v>
      </c>
      <c r="H1062">
        <v>157.059843</v>
      </c>
      <c r="I1062" s="3">
        <v>4</v>
      </c>
      <c r="P1062">
        <v>3</v>
      </c>
      <c r="Q1062" t="str">
        <f t="shared" si="17"/>
        <v>234</v>
      </c>
    </row>
    <row r="1063" spans="1:17" x14ac:dyDescent="0.25">
      <c r="A1063">
        <v>1062</v>
      </c>
      <c r="D1063">
        <v>173.014174</v>
      </c>
      <c r="E1063" s="5">
        <v>2</v>
      </c>
      <c r="F1063">
        <v>158.88468799999998</v>
      </c>
      <c r="G1063" s="4">
        <v>3</v>
      </c>
      <c r="P1063">
        <v>2</v>
      </c>
      <c r="Q1063" t="str">
        <f t="shared" si="17"/>
        <v>23</v>
      </c>
    </row>
    <row r="1064" spans="1:17" x14ac:dyDescent="0.25">
      <c r="A1064">
        <v>1063</v>
      </c>
      <c r="D1064">
        <v>172.99943000000002</v>
      </c>
      <c r="E1064" s="5">
        <v>2</v>
      </c>
      <c r="F1064">
        <v>158.774327</v>
      </c>
      <c r="G1064" s="4">
        <v>3</v>
      </c>
      <c r="P1064">
        <v>2</v>
      </c>
      <c r="Q1064" t="str">
        <f t="shared" si="17"/>
        <v>23</v>
      </c>
    </row>
    <row r="1065" spans="1:17" x14ac:dyDescent="0.25">
      <c r="A1065">
        <v>1064</v>
      </c>
      <c r="D1065">
        <v>173.02783499999998</v>
      </c>
      <c r="E1065" s="5">
        <v>2</v>
      </c>
      <c r="F1065">
        <v>158.774327</v>
      </c>
      <c r="G1065" s="4">
        <v>3</v>
      </c>
      <c r="P1065">
        <v>2</v>
      </c>
      <c r="Q1065" t="str">
        <f t="shared" si="17"/>
        <v>23</v>
      </c>
    </row>
    <row r="1066" spans="1:17" x14ac:dyDescent="0.25">
      <c r="A1066">
        <v>1065</v>
      </c>
      <c r="D1066">
        <v>173.050152</v>
      </c>
      <c r="E1066" s="5">
        <v>2</v>
      </c>
      <c r="P1066">
        <v>1</v>
      </c>
      <c r="Q1066" t="str">
        <f t="shared" si="17"/>
        <v>2</v>
      </c>
    </row>
    <row r="1067" spans="1:17" x14ac:dyDescent="0.25">
      <c r="A1067">
        <v>1066</v>
      </c>
      <c r="D1067">
        <v>173.063502</v>
      </c>
      <c r="E1067" s="5">
        <v>2</v>
      </c>
      <c r="P1067">
        <v>1</v>
      </c>
      <c r="Q1067" t="str">
        <f t="shared" si="17"/>
        <v>2</v>
      </c>
    </row>
    <row r="1068" spans="1:17" x14ac:dyDescent="0.25">
      <c r="A1068">
        <v>1067</v>
      </c>
      <c r="D1068">
        <v>173.005616</v>
      </c>
      <c r="E1068" s="5">
        <v>2</v>
      </c>
      <c r="P1068">
        <v>1</v>
      </c>
      <c r="Q1068" t="str">
        <f t="shared" si="17"/>
        <v>2</v>
      </c>
    </row>
    <row r="1069" spans="1:17" x14ac:dyDescent="0.25">
      <c r="A1069">
        <v>1068</v>
      </c>
      <c r="D1069">
        <v>172.983813</v>
      </c>
      <c r="E1069" s="5">
        <v>2</v>
      </c>
      <c r="P1069">
        <v>1</v>
      </c>
      <c r="Q1069" t="str">
        <f t="shared" si="17"/>
        <v>2</v>
      </c>
    </row>
    <row r="1070" spans="1:17" x14ac:dyDescent="0.25">
      <c r="A1070">
        <v>1069</v>
      </c>
      <c r="D1070">
        <v>172.98066800000001</v>
      </c>
      <c r="E1070" s="5">
        <v>2</v>
      </c>
      <c r="P1070">
        <v>1</v>
      </c>
      <c r="Q1070" t="str">
        <f t="shared" si="17"/>
        <v>2</v>
      </c>
    </row>
    <row r="1071" spans="1:17" x14ac:dyDescent="0.25">
      <c r="A1071">
        <v>1070</v>
      </c>
      <c r="B1071">
        <v>180.150462</v>
      </c>
      <c r="C1071" s="2">
        <v>1</v>
      </c>
      <c r="D1071">
        <v>172.98901599999999</v>
      </c>
      <c r="E1071" s="5">
        <v>2</v>
      </c>
      <c r="P1071">
        <v>2</v>
      </c>
      <c r="Q1071" t="str">
        <f t="shared" si="17"/>
        <v>12</v>
      </c>
    </row>
    <row r="1072" spans="1:17" x14ac:dyDescent="0.25">
      <c r="A1072">
        <v>1071</v>
      </c>
      <c r="B1072">
        <v>180.157679</v>
      </c>
      <c r="C1072" s="2">
        <v>1</v>
      </c>
      <c r="D1072">
        <v>173.012316</v>
      </c>
      <c r="E1072" s="5">
        <v>2</v>
      </c>
      <c r="P1072">
        <v>2</v>
      </c>
      <c r="Q1072" t="str">
        <f t="shared" si="17"/>
        <v>12</v>
      </c>
    </row>
    <row r="1073" spans="1:17" x14ac:dyDescent="0.25">
      <c r="A1073">
        <v>1072</v>
      </c>
      <c r="B1073">
        <v>180.202113</v>
      </c>
      <c r="C1073" s="2">
        <v>1</v>
      </c>
      <c r="D1073">
        <v>173.00711100000001</v>
      </c>
      <c r="E1073" s="5">
        <v>2</v>
      </c>
      <c r="P1073">
        <v>2</v>
      </c>
      <c r="Q1073" t="str">
        <f t="shared" si="17"/>
        <v>12</v>
      </c>
    </row>
    <row r="1074" spans="1:17" x14ac:dyDescent="0.25">
      <c r="A1074">
        <v>1073</v>
      </c>
      <c r="B1074">
        <v>180.199172</v>
      </c>
      <c r="C1074" s="2">
        <v>1</v>
      </c>
      <c r="P1074">
        <v>1</v>
      </c>
      <c r="Q1074" t="str">
        <f t="shared" si="17"/>
        <v>1</v>
      </c>
    </row>
    <row r="1075" spans="1:17" x14ac:dyDescent="0.25">
      <c r="A1075">
        <v>1074</v>
      </c>
      <c r="B1075">
        <v>180.20932999999999</v>
      </c>
      <c r="C1075" s="2">
        <v>1</v>
      </c>
      <c r="P1075">
        <v>1</v>
      </c>
      <c r="Q1075" t="str">
        <f t="shared" si="17"/>
        <v>1</v>
      </c>
    </row>
    <row r="1076" spans="1:17" x14ac:dyDescent="0.25">
      <c r="A1076">
        <v>1075</v>
      </c>
      <c r="B1076">
        <v>180.19205700000001</v>
      </c>
      <c r="C1076" s="2">
        <v>1</v>
      </c>
      <c r="P1076">
        <v>1</v>
      </c>
      <c r="Q1076" t="str">
        <f t="shared" si="17"/>
        <v>1</v>
      </c>
    </row>
    <row r="1077" spans="1:17" x14ac:dyDescent="0.25">
      <c r="A1077">
        <v>1076</v>
      </c>
      <c r="B1077">
        <v>180.170771</v>
      </c>
      <c r="C1077" s="2">
        <v>1</v>
      </c>
      <c r="H1077">
        <v>177.47298699999999</v>
      </c>
      <c r="I1077" s="3">
        <v>4</v>
      </c>
      <c r="P1077">
        <v>2</v>
      </c>
      <c r="Q1077" t="str">
        <f t="shared" si="17"/>
        <v>14</v>
      </c>
    </row>
    <row r="1078" spans="1:17" x14ac:dyDescent="0.25">
      <c r="A1078">
        <v>1077</v>
      </c>
      <c r="B1078">
        <v>180.17798500000001</v>
      </c>
      <c r="C1078" s="2">
        <v>1</v>
      </c>
      <c r="H1078">
        <v>177.55597599999999</v>
      </c>
      <c r="I1078" s="3">
        <v>4</v>
      </c>
      <c r="P1078">
        <v>2</v>
      </c>
      <c r="Q1078" t="str">
        <f t="shared" si="17"/>
        <v>14</v>
      </c>
    </row>
    <row r="1079" spans="1:17" x14ac:dyDescent="0.25">
      <c r="A1079">
        <v>1078</v>
      </c>
      <c r="B1079">
        <v>180.21860800000002</v>
      </c>
      <c r="C1079" s="2">
        <v>1</v>
      </c>
      <c r="H1079">
        <v>177.54370900000001</v>
      </c>
      <c r="I1079" s="3">
        <v>4</v>
      </c>
      <c r="P1079">
        <v>2</v>
      </c>
      <c r="Q1079" t="str">
        <f t="shared" si="17"/>
        <v>14</v>
      </c>
    </row>
    <row r="1080" spans="1:17" x14ac:dyDescent="0.25">
      <c r="A1080">
        <v>1079</v>
      </c>
      <c r="B1080">
        <v>180.150462</v>
      </c>
      <c r="C1080" s="2">
        <v>1</v>
      </c>
      <c r="H1080">
        <v>177.53329500000001</v>
      </c>
      <c r="I1080" s="3">
        <v>4</v>
      </c>
      <c r="P1080">
        <v>2</v>
      </c>
      <c r="Q1080" t="str">
        <f t="shared" si="17"/>
        <v>14</v>
      </c>
    </row>
    <row r="1081" spans="1:17" x14ac:dyDescent="0.25">
      <c r="A1081">
        <v>1080</v>
      </c>
      <c r="F1081">
        <v>180.66664800000001</v>
      </c>
      <c r="G1081" s="4">
        <v>3</v>
      </c>
      <c r="H1081">
        <v>177.447833</v>
      </c>
      <c r="I1081" s="3">
        <v>4</v>
      </c>
      <c r="P1081">
        <v>2</v>
      </c>
      <c r="Q1081" t="str">
        <f t="shared" si="17"/>
        <v>34</v>
      </c>
    </row>
    <row r="1082" spans="1:17" x14ac:dyDescent="0.25">
      <c r="A1082">
        <v>1081</v>
      </c>
      <c r="F1082">
        <v>180.70277999999999</v>
      </c>
      <c r="G1082" s="4">
        <v>3</v>
      </c>
      <c r="H1082">
        <v>177.39989500000001</v>
      </c>
      <c r="I1082" s="3">
        <v>4</v>
      </c>
      <c r="P1082">
        <v>2</v>
      </c>
      <c r="Q1082" t="str">
        <f t="shared" si="17"/>
        <v>34</v>
      </c>
    </row>
    <row r="1083" spans="1:17" x14ac:dyDescent="0.25">
      <c r="A1083">
        <v>1082</v>
      </c>
      <c r="F1083">
        <v>180.71169900000001</v>
      </c>
      <c r="G1083" s="4">
        <v>3</v>
      </c>
      <c r="H1083">
        <v>177.44845100000001</v>
      </c>
      <c r="I1083" s="3">
        <v>4</v>
      </c>
      <c r="P1083">
        <v>2</v>
      </c>
      <c r="Q1083" t="str">
        <f t="shared" si="17"/>
        <v>34</v>
      </c>
    </row>
    <row r="1084" spans="1:17" x14ac:dyDescent="0.25">
      <c r="A1084">
        <v>1083</v>
      </c>
      <c r="F1084">
        <v>180.71231699999998</v>
      </c>
      <c r="G1084" s="4">
        <v>3</v>
      </c>
      <c r="H1084">
        <v>177.44530700000001</v>
      </c>
      <c r="I1084" s="3">
        <v>4</v>
      </c>
      <c r="P1084">
        <v>2</v>
      </c>
      <c r="Q1084" t="str">
        <f t="shared" si="17"/>
        <v>34</v>
      </c>
    </row>
    <row r="1085" spans="1:17" x14ac:dyDescent="0.25">
      <c r="A1085">
        <v>1084</v>
      </c>
      <c r="F1085">
        <v>180.73025799999999</v>
      </c>
      <c r="G1085" s="4">
        <v>3</v>
      </c>
      <c r="H1085">
        <v>177.44040899999999</v>
      </c>
      <c r="I1085" s="3">
        <v>4</v>
      </c>
      <c r="P1085">
        <v>2</v>
      </c>
      <c r="Q1085" t="str">
        <f t="shared" si="17"/>
        <v>34</v>
      </c>
    </row>
    <row r="1086" spans="1:17" x14ac:dyDescent="0.25">
      <c r="A1086">
        <v>1085</v>
      </c>
      <c r="F1086">
        <v>180.71226799999999</v>
      </c>
      <c r="G1086" s="4">
        <v>3</v>
      </c>
      <c r="H1086">
        <v>177.52912000000001</v>
      </c>
      <c r="I1086" s="3">
        <v>4</v>
      </c>
      <c r="P1086">
        <v>2</v>
      </c>
      <c r="Q1086" t="str">
        <f t="shared" si="17"/>
        <v>34</v>
      </c>
    </row>
    <row r="1087" spans="1:17" x14ac:dyDescent="0.25">
      <c r="A1087">
        <v>1086</v>
      </c>
      <c r="F1087">
        <v>180.74164500000001</v>
      </c>
      <c r="G1087" s="4">
        <v>3</v>
      </c>
      <c r="H1087">
        <v>177.47845100000001</v>
      </c>
      <c r="I1087" s="3">
        <v>4</v>
      </c>
      <c r="P1087">
        <v>2</v>
      </c>
      <c r="Q1087" t="str">
        <f t="shared" si="17"/>
        <v>34</v>
      </c>
    </row>
    <row r="1088" spans="1:17" x14ac:dyDescent="0.25">
      <c r="A1088">
        <v>1087</v>
      </c>
      <c r="F1088">
        <v>180.825568</v>
      </c>
      <c r="G1088" s="4">
        <v>3</v>
      </c>
      <c r="H1088">
        <v>177.52381199999999</v>
      </c>
      <c r="I1088" s="3">
        <v>4</v>
      </c>
      <c r="P1088">
        <v>2</v>
      </c>
      <c r="Q1088" t="str">
        <f t="shared" si="17"/>
        <v>34</v>
      </c>
    </row>
    <row r="1089" spans="1:17" x14ac:dyDescent="0.25">
      <c r="A1089">
        <v>1088</v>
      </c>
      <c r="D1089">
        <v>196.45293699999999</v>
      </c>
      <c r="E1089" s="5">
        <v>2</v>
      </c>
      <c r="F1089">
        <v>180.73396600000001</v>
      </c>
      <c r="G1089" s="4">
        <v>3</v>
      </c>
      <c r="H1089">
        <v>177.47298699999999</v>
      </c>
      <c r="I1089" s="3">
        <v>4</v>
      </c>
      <c r="P1089">
        <v>3</v>
      </c>
      <c r="Q1089" t="str">
        <f t="shared" si="17"/>
        <v>234</v>
      </c>
    </row>
    <row r="1090" spans="1:17" x14ac:dyDescent="0.25">
      <c r="A1090">
        <v>1089</v>
      </c>
      <c r="D1090">
        <v>196.49082099999998</v>
      </c>
      <c r="E1090" s="5">
        <v>2</v>
      </c>
      <c r="F1090">
        <v>180.72824700000001</v>
      </c>
      <c r="G1090" s="4">
        <v>3</v>
      </c>
      <c r="P1090">
        <v>2</v>
      </c>
      <c r="Q1090" t="str">
        <f t="shared" ref="Q1090:Q1153" si="18">CONCATENATE(C1090,E1090,G1090,I1090)</f>
        <v>23</v>
      </c>
    </row>
    <row r="1091" spans="1:17" x14ac:dyDescent="0.25">
      <c r="A1091">
        <v>1090</v>
      </c>
      <c r="D1091">
        <v>196.55778000000001</v>
      </c>
      <c r="E1091" s="5">
        <v>2</v>
      </c>
      <c r="F1091">
        <v>180.66664800000001</v>
      </c>
      <c r="G1091" s="4">
        <v>3</v>
      </c>
      <c r="P1091">
        <v>2</v>
      </c>
      <c r="Q1091" t="str">
        <f t="shared" si="18"/>
        <v>23</v>
      </c>
    </row>
    <row r="1092" spans="1:17" x14ac:dyDescent="0.25">
      <c r="A1092">
        <v>1091</v>
      </c>
      <c r="D1092">
        <v>196.56716399999999</v>
      </c>
      <c r="E1092" s="5">
        <v>2</v>
      </c>
      <c r="F1092">
        <v>180.66664800000001</v>
      </c>
      <c r="G1092" s="4">
        <v>3</v>
      </c>
      <c r="P1092">
        <v>2</v>
      </c>
      <c r="Q1092" t="str">
        <f t="shared" si="18"/>
        <v>23</v>
      </c>
    </row>
    <row r="1093" spans="1:17" x14ac:dyDescent="0.25">
      <c r="A1093">
        <v>1092</v>
      </c>
      <c r="D1093">
        <v>196.46623499999998</v>
      </c>
      <c r="E1093" s="5">
        <v>2</v>
      </c>
      <c r="F1093">
        <v>180.66664800000001</v>
      </c>
      <c r="G1093" s="4">
        <v>3</v>
      </c>
      <c r="P1093">
        <v>2</v>
      </c>
      <c r="Q1093" t="str">
        <f t="shared" si="18"/>
        <v>23</v>
      </c>
    </row>
    <row r="1094" spans="1:17" x14ac:dyDescent="0.25">
      <c r="A1094">
        <v>1093</v>
      </c>
      <c r="D1094">
        <v>196.50247100000001</v>
      </c>
      <c r="E1094" s="5">
        <v>2</v>
      </c>
      <c r="P1094">
        <v>1</v>
      </c>
      <c r="Q1094" t="str">
        <f t="shared" si="18"/>
        <v>2</v>
      </c>
    </row>
    <row r="1095" spans="1:17" x14ac:dyDescent="0.25">
      <c r="A1095">
        <v>1094</v>
      </c>
      <c r="D1095">
        <v>196.52623599999998</v>
      </c>
      <c r="E1095" s="5">
        <v>2</v>
      </c>
      <c r="P1095">
        <v>1</v>
      </c>
      <c r="Q1095" t="str">
        <f t="shared" si="18"/>
        <v>2</v>
      </c>
    </row>
    <row r="1096" spans="1:17" x14ac:dyDescent="0.25">
      <c r="A1096">
        <v>1095</v>
      </c>
      <c r="D1096">
        <v>196.53978999999998</v>
      </c>
      <c r="E1096" s="5">
        <v>2</v>
      </c>
      <c r="P1096">
        <v>1</v>
      </c>
      <c r="Q1096" t="str">
        <f t="shared" si="18"/>
        <v>2</v>
      </c>
    </row>
    <row r="1097" spans="1:17" x14ac:dyDescent="0.25">
      <c r="A1097">
        <v>1096</v>
      </c>
      <c r="D1097">
        <v>196.548812</v>
      </c>
      <c r="E1097" s="5">
        <v>2</v>
      </c>
      <c r="P1097">
        <v>1</v>
      </c>
      <c r="Q1097" t="str">
        <f t="shared" si="18"/>
        <v>2</v>
      </c>
    </row>
    <row r="1098" spans="1:17" x14ac:dyDescent="0.25">
      <c r="A1098">
        <v>1097</v>
      </c>
      <c r="D1098">
        <v>196.505</v>
      </c>
      <c r="E1098" s="5">
        <v>2</v>
      </c>
      <c r="P1098">
        <v>1</v>
      </c>
      <c r="Q1098" t="str">
        <f t="shared" si="18"/>
        <v>2</v>
      </c>
    </row>
    <row r="1099" spans="1:17" x14ac:dyDescent="0.25">
      <c r="A1099">
        <v>1098</v>
      </c>
      <c r="B1099">
        <v>204.142989</v>
      </c>
      <c r="C1099" s="2">
        <v>1</v>
      </c>
      <c r="D1099">
        <v>196.608813</v>
      </c>
      <c r="E1099" s="5">
        <v>2</v>
      </c>
      <c r="P1099">
        <v>2</v>
      </c>
      <c r="Q1099" t="str">
        <f t="shared" si="18"/>
        <v>12</v>
      </c>
    </row>
    <row r="1100" spans="1:17" x14ac:dyDescent="0.25">
      <c r="A1100">
        <v>1099</v>
      </c>
      <c r="B1100">
        <v>204.209845</v>
      </c>
      <c r="C1100" s="2">
        <v>1</v>
      </c>
      <c r="D1100">
        <v>196.65417300000001</v>
      </c>
      <c r="E1100" s="5">
        <v>2</v>
      </c>
      <c r="P1100">
        <v>2</v>
      </c>
      <c r="Q1100" t="str">
        <f t="shared" si="18"/>
        <v>12</v>
      </c>
    </row>
    <row r="1101" spans="1:17" x14ac:dyDescent="0.25">
      <c r="A1101">
        <v>1100</v>
      </c>
      <c r="B1101">
        <v>204.202269</v>
      </c>
      <c r="C1101" s="2">
        <v>1</v>
      </c>
      <c r="D1101">
        <v>196.45293699999999</v>
      </c>
      <c r="E1101" s="5">
        <v>2</v>
      </c>
      <c r="P1101">
        <v>2</v>
      </c>
      <c r="Q1101" t="str">
        <f t="shared" si="18"/>
        <v>12</v>
      </c>
    </row>
    <row r="1102" spans="1:17" x14ac:dyDescent="0.25">
      <c r="A1102">
        <v>1101</v>
      </c>
      <c r="B1102">
        <v>204.20195999999999</v>
      </c>
      <c r="C1102" s="2">
        <v>1</v>
      </c>
      <c r="P1102">
        <v>1</v>
      </c>
      <c r="Q1102" t="str">
        <f t="shared" si="18"/>
        <v>1</v>
      </c>
    </row>
    <row r="1103" spans="1:17" x14ac:dyDescent="0.25">
      <c r="A1103">
        <v>1102</v>
      </c>
      <c r="B1103">
        <v>204.204173</v>
      </c>
      <c r="C1103" s="2">
        <v>1</v>
      </c>
      <c r="P1103">
        <v>1</v>
      </c>
      <c r="Q1103" t="str">
        <f t="shared" si="18"/>
        <v>1</v>
      </c>
    </row>
    <row r="1104" spans="1:17" x14ac:dyDescent="0.25">
      <c r="A1104">
        <v>1103</v>
      </c>
      <c r="B1104">
        <v>204.15355199999999</v>
      </c>
      <c r="C1104" s="2">
        <v>1</v>
      </c>
      <c r="P1104">
        <v>1</v>
      </c>
      <c r="Q1104" t="str">
        <f t="shared" si="18"/>
        <v>1</v>
      </c>
    </row>
    <row r="1105" spans="1:17" x14ac:dyDescent="0.25">
      <c r="A1105">
        <v>1104</v>
      </c>
      <c r="B1105">
        <v>204.141032</v>
      </c>
      <c r="C1105" s="2">
        <v>1</v>
      </c>
      <c r="H1105">
        <v>201.13062200000002</v>
      </c>
      <c r="I1105" s="3">
        <v>4</v>
      </c>
      <c r="P1105">
        <v>2</v>
      </c>
      <c r="Q1105" t="str">
        <f t="shared" si="18"/>
        <v>14</v>
      </c>
    </row>
    <row r="1106" spans="1:17" x14ac:dyDescent="0.25">
      <c r="A1106">
        <v>1105</v>
      </c>
      <c r="B1106">
        <v>204.16165000000001</v>
      </c>
      <c r="C1106" s="2">
        <v>1</v>
      </c>
      <c r="H1106">
        <v>201.13062200000002</v>
      </c>
      <c r="I1106" s="3">
        <v>4</v>
      </c>
      <c r="P1106">
        <v>2</v>
      </c>
      <c r="Q1106" t="str">
        <f t="shared" si="18"/>
        <v>14</v>
      </c>
    </row>
    <row r="1107" spans="1:17" x14ac:dyDescent="0.25">
      <c r="A1107">
        <v>1106</v>
      </c>
      <c r="B1107">
        <v>204.17340000000002</v>
      </c>
      <c r="C1107" s="2">
        <v>1</v>
      </c>
      <c r="H1107">
        <v>201.19129000000001</v>
      </c>
      <c r="I1107" s="3">
        <v>4</v>
      </c>
      <c r="P1107">
        <v>2</v>
      </c>
      <c r="Q1107" t="str">
        <f t="shared" si="18"/>
        <v>14</v>
      </c>
    </row>
    <row r="1108" spans="1:17" x14ac:dyDescent="0.25">
      <c r="A1108">
        <v>1107</v>
      </c>
      <c r="B1108">
        <v>204.142989</v>
      </c>
      <c r="C1108" s="2">
        <v>1</v>
      </c>
      <c r="H1108">
        <v>201.22196099999999</v>
      </c>
      <c r="I1108" s="3">
        <v>4</v>
      </c>
      <c r="P1108">
        <v>2</v>
      </c>
      <c r="Q1108" t="str">
        <f t="shared" si="18"/>
        <v>14</v>
      </c>
    </row>
    <row r="1109" spans="1:17" x14ac:dyDescent="0.25">
      <c r="A1109">
        <v>1108</v>
      </c>
      <c r="B1109">
        <v>204.142989</v>
      </c>
      <c r="C1109" s="2">
        <v>1</v>
      </c>
      <c r="H1109">
        <v>201.15994899999998</v>
      </c>
      <c r="I1109" s="3">
        <v>4</v>
      </c>
      <c r="P1109">
        <v>2</v>
      </c>
      <c r="Q1109" t="str">
        <f t="shared" si="18"/>
        <v>14</v>
      </c>
    </row>
    <row r="1110" spans="1:17" x14ac:dyDescent="0.25">
      <c r="A1110">
        <v>1109</v>
      </c>
      <c r="F1110">
        <v>204.963809</v>
      </c>
      <c r="G1110" s="4">
        <v>3</v>
      </c>
      <c r="H1110">
        <v>201.10969</v>
      </c>
      <c r="I1110" s="3">
        <v>4</v>
      </c>
      <c r="P1110">
        <v>2</v>
      </c>
      <c r="Q1110" t="str">
        <f t="shared" si="18"/>
        <v>34</v>
      </c>
    </row>
    <row r="1111" spans="1:17" x14ac:dyDescent="0.25">
      <c r="A1111">
        <v>1110</v>
      </c>
      <c r="F1111">
        <v>205.050051</v>
      </c>
      <c r="G1111" s="4">
        <v>3</v>
      </c>
      <c r="H1111">
        <v>201.10525799999999</v>
      </c>
      <c r="I1111" s="3">
        <v>4</v>
      </c>
      <c r="P1111">
        <v>2</v>
      </c>
      <c r="Q1111" t="str">
        <f t="shared" si="18"/>
        <v>34</v>
      </c>
    </row>
    <row r="1112" spans="1:17" x14ac:dyDescent="0.25">
      <c r="A1112">
        <v>1111</v>
      </c>
      <c r="F1112">
        <v>204.99551300000002</v>
      </c>
      <c r="G1112" s="4">
        <v>3</v>
      </c>
      <c r="H1112">
        <v>201.146388</v>
      </c>
      <c r="I1112" s="3">
        <v>4</v>
      </c>
      <c r="P1112">
        <v>2</v>
      </c>
      <c r="Q1112" t="str">
        <f t="shared" si="18"/>
        <v>34</v>
      </c>
    </row>
    <row r="1113" spans="1:17" x14ac:dyDescent="0.25">
      <c r="A1113">
        <v>1112</v>
      </c>
      <c r="F1113">
        <v>204.990409</v>
      </c>
      <c r="G1113" s="4">
        <v>3</v>
      </c>
      <c r="H1113">
        <v>201.12902299999999</v>
      </c>
      <c r="I1113" s="3">
        <v>4</v>
      </c>
      <c r="P1113">
        <v>2</v>
      </c>
      <c r="Q1113" t="str">
        <f t="shared" si="18"/>
        <v>34</v>
      </c>
    </row>
    <row r="1114" spans="1:17" x14ac:dyDescent="0.25">
      <c r="A1114">
        <v>1113</v>
      </c>
      <c r="F1114">
        <v>205.02999700000001</v>
      </c>
      <c r="G1114" s="4">
        <v>3</v>
      </c>
      <c r="H1114">
        <v>201.183707</v>
      </c>
      <c r="I1114" s="3">
        <v>4</v>
      </c>
      <c r="P1114">
        <v>2</v>
      </c>
      <c r="Q1114" t="str">
        <f t="shared" si="18"/>
        <v>34</v>
      </c>
    </row>
    <row r="1115" spans="1:17" x14ac:dyDescent="0.25">
      <c r="A1115">
        <v>1114</v>
      </c>
      <c r="F1115">
        <v>205.04438300000001</v>
      </c>
      <c r="G1115" s="4">
        <v>3</v>
      </c>
      <c r="H1115">
        <v>201.181544</v>
      </c>
      <c r="I1115" s="3">
        <v>4</v>
      </c>
      <c r="P1115">
        <v>2</v>
      </c>
      <c r="Q1115" t="str">
        <f t="shared" si="18"/>
        <v>34</v>
      </c>
    </row>
    <row r="1116" spans="1:17" x14ac:dyDescent="0.25">
      <c r="A1116">
        <v>1115</v>
      </c>
      <c r="D1116">
        <v>217.72113400000001</v>
      </c>
      <c r="E1116" s="5">
        <v>2</v>
      </c>
      <c r="F1116">
        <v>205.07551100000001</v>
      </c>
      <c r="G1116" s="4">
        <v>3</v>
      </c>
      <c r="H1116">
        <v>201.07705899999999</v>
      </c>
      <c r="I1116" s="3">
        <v>4</v>
      </c>
      <c r="P1116">
        <v>3</v>
      </c>
      <c r="Q1116" t="str">
        <f t="shared" si="18"/>
        <v>234</v>
      </c>
    </row>
    <row r="1117" spans="1:17" x14ac:dyDescent="0.25">
      <c r="A1117">
        <v>1116</v>
      </c>
      <c r="D1117">
        <v>217.726598</v>
      </c>
      <c r="E1117" s="5">
        <v>2</v>
      </c>
      <c r="F1117">
        <v>205.06329600000001</v>
      </c>
      <c r="G1117" s="4">
        <v>3</v>
      </c>
      <c r="H1117">
        <v>201.13062200000002</v>
      </c>
      <c r="I1117" s="3">
        <v>4</v>
      </c>
      <c r="P1117">
        <v>3</v>
      </c>
      <c r="Q1117" t="str">
        <f t="shared" si="18"/>
        <v>234</v>
      </c>
    </row>
    <row r="1118" spans="1:17" x14ac:dyDescent="0.25">
      <c r="A1118">
        <v>1117</v>
      </c>
      <c r="D1118">
        <v>217.702474</v>
      </c>
      <c r="E1118" s="5">
        <v>2</v>
      </c>
      <c r="F1118">
        <v>205.067835</v>
      </c>
      <c r="G1118" s="4">
        <v>3</v>
      </c>
      <c r="P1118">
        <v>2</v>
      </c>
      <c r="Q1118" t="str">
        <f t="shared" si="18"/>
        <v>23</v>
      </c>
    </row>
    <row r="1119" spans="1:17" x14ac:dyDescent="0.25">
      <c r="A1119">
        <v>1118</v>
      </c>
      <c r="D1119">
        <v>217.72072199999999</v>
      </c>
      <c r="E1119" s="5">
        <v>2</v>
      </c>
      <c r="F1119">
        <v>205.061701</v>
      </c>
      <c r="G1119" s="4">
        <v>3</v>
      </c>
      <c r="P1119">
        <v>2</v>
      </c>
      <c r="Q1119" t="str">
        <f t="shared" si="18"/>
        <v>23</v>
      </c>
    </row>
    <row r="1120" spans="1:17" x14ac:dyDescent="0.25">
      <c r="A1120">
        <v>1119</v>
      </c>
      <c r="D1120">
        <v>217.700052</v>
      </c>
      <c r="E1120" s="5">
        <v>2</v>
      </c>
      <c r="F1120">
        <v>205.06525299999998</v>
      </c>
      <c r="G1120" s="4">
        <v>3</v>
      </c>
      <c r="P1120">
        <v>2</v>
      </c>
      <c r="Q1120" t="str">
        <f t="shared" si="18"/>
        <v>23</v>
      </c>
    </row>
    <row r="1121" spans="1:17" x14ac:dyDescent="0.25">
      <c r="A1121">
        <v>1120</v>
      </c>
      <c r="D1121">
        <v>217.73412400000001</v>
      </c>
      <c r="E1121" s="5">
        <v>2</v>
      </c>
      <c r="F1121">
        <v>205.002577</v>
      </c>
      <c r="G1121" s="4">
        <v>3</v>
      </c>
      <c r="P1121">
        <v>2</v>
      </c>
      <c r="Q1121" t="str">
        <f t="shared" si="18"/>
        <v>23</v>
      </c>
    </row>
    <row r="1122" spans="1:17" x14ac:dyDescent="0.25">
      <c r="A1122">
        <v>1121</v>
      </c>
      <c r="D1122">
        <v>217.764433</v>
      </c>
      <c r="E1122" s="5">
        <v>2</v>
      </c>
      <c r="F1122">
        <v>204.963809</v>
      </c>
      <c r="G1122" s="4">
        <v>3</v>
      </c>
      <c r="P1122">
        <v>2</v>
      </c>
      <c r="Q1122" t="str">
        <f t="shared" si="18"/>
        <v>23</v>
      </c>
    </row>
    <row r="1123" spans="1:17" x14ac:dyDescent="0.25">
      <c r="A1123">
        <v>1122</v>
      </c>
      <c r="D1123">
        <v>217.82324700000001</v>
      </c>
      <c r="E1123" s="5">
        <v>2</v>
      </c>
      <c r="F1123">
        <v>204.963809</v>
      </c>
      <c r="G1123" s="4">
        <v>3</v>
      </c>
      <c r="P1123">
        <v>2</v>
      </c>
      <c r="Q1123" t="str">
        <f t="shared" si="18"/>
        <v>23</v>
      </c>
    </row>
    <row r="1124" spans="1:17" x14ac:dyDescent="0.25">
      <c r="A1124">
        <v>1123</v>
      </c>
      <c r="D1124">
        <v>217.835206</v>
      </c>
      <c r="E1124" s="5">
        <v>2</v>
      </c>
      <c r="P1124">
        <v>1</v>
      </c>
      <c r="Q1124" t="str">
        <f t="shared" si="18"/>
        <v>2</v>
      </c>
    </row>
    <row r="1125" spans="1:17" x14ac:dyDescent="0.25">
      <c r="A1125">
        <v>1124</v>
      </c>
      <c r="D1125">
        <v>217.72113400000001</v>
      </c>
      <c r="E1125" s="5">
        <v>2</v>
      </c>
      <c r="P1125">
        <v>1</v>
      </c>
      <c r="Q1125" t="str">
        <f t="shared" si="18"/>
        <v>2</v>
      </c>
    </row>
    <row r="1126" spans="1:17" x14ac:dyDescent="0.25">
      <c r="A1126">
        <v>1125</v>
      </c>
      <c r="B1126">
        <v>224.10154599999998</v>
      </c>
      <c r="C1126" s="2">
        <v>1</v>
      </c>
      <c r="D1126">
        <v>217.72113400000001</v>
      </c>
      <c r="E1126" s="5">
        <v>2</v>
      </c>
      <c r="P1126">
        <v>2</v>
      </c>
      <c r="Q1126" t="str">
        <f t="shared" si="18"/>
        <v>12</v>
      </c>
    </row>
    <row r="1127" spans="1:17" x14ac:dyDescent="0.25">
      <c r="A1127">
        <v>1126</v>
      </c>
      <c r="B1127">
        <v>224.14834999999999</v>
      </c>
      <c r="C1127" s="2">
        <v>1</v>
      </c>
      <c r="D1127">
        <v>217.72113400000001</v>
      </c>
      <c r="E1127" s="5">
        <v>2</v>
      </c>
      <c r="P1127">
        <v>2</v>
      </c>
      <c r="Q1127" t="str">
        <f t="shared" si="18"/>
        <v>12</v>
      </c>
    </row>
    <row r="1128" spans="1:17" x14ac:dyDescent="0.25">
      <c r="A1128">
        <v>1127</v>
      </c>
      <c r="B1128">
        <v>224.11077399999999</v>
      </c>
      <c r="C1128" s="2">
        <v>1</v>
      </c>
      <c r="D1128">
        <v>217.64221599999999</v>
      </c>
      <c r="E1128" s="5">
        <v>2</v>
      </c>
      <c r="P1128">
        <v>2</v>
      </c>
      <c r="Q1128" t="str">
        <f t="shared" si="18"/>
        <v>12</v>
      </c>
    </row>
    <row r="1129" spans="1:17" x14ac:dyDescent="0.25">
      <c r="A1129">
        <v>1128</v>
      </c>
      <c r="B1129">
        <v>224.098196</v>
      </c>
      <c r="C1129" s="2">
        <v>1</v>
      </c>
      <c r="D1129">
        <v>217.72113400000001</v>
      </c>
      <c r="E1129" s="5">
        <v>2</v>
      </c>
      <c r="P1129">
        <v>2</v>
      </c>
      <c r="Q1129" t="str">
        <f t="shared" si="18"/>
        <v>12</v>
      </c>
    </row>
    <row r="1130" spans="1:17" x14ac:dyDescent="0.25">
      <c r="A1130">
        <v>1129</v>
      </c>
      <c r="B1130">
        <v>224.12309199999999</v>
      </c>
      <c r="C1130" s="2">
        <v>1</v>
      </c>
      <c r="P1130">
        <v>1</v>
      </c>
      <c r="Q1130" t="str">
        <f t="shared" si="18"/>
        <v>1</v>
      </c>
    </row>
    <row r="1131" spans="1:17" x14ac:dyDescent="0.25">
      <c r="A1131">
        <v>1130</v>
      </c>
      <c r="B1131">
        <v>224.10793799999999</v>
      </c>
      <c r="C1131" s="2">
        <v>1</v>
      </c>
      <c r="P1131">
        <v>1</v>
      </c>
      <c r="Q1131" t="str">
        <f t="shared" si="18"/>
        <v>1</v>
      </c>
    </row>
    <row r="1132" spans="1:17" x14ac:dyDescent="0.25">
      <c r="A1132">
        <v>1131</v>
      </c>
      <c r="B1132">
        <v>224.14051599999999</v>
      </c>
      <c r="C1132" s="2">
        <v>1</v>
      </c>
      <c r="P1132">
        <v>1</v>
      </c>
      <c r="Q1132" t="str">
        <f t="shared" si="18"/>
        <v>1</v>
      </c>
    </row>
    <row r="1133" spans="1:17" x14ac:dyDescent="0.25">
      <c r="A1133">
        <v>1132</v>
      </c>
      <c r="B1133">
        <v>224.042835</v>
      </c>
      <c r="C1133" s="2">
        <v>1</v>
      </c>
      <c r="P1133">
        <v>1</v>
      </c>
      <c r="Q1133" t="str">
        <f t="shared" si="18"/>
        <v>1</v>
      </c>
    </row>
    <row r="1134" spans="1:17" x14ac:dyDescent="0.25">
      <c r="A1134">
        <v>1133</v>
      </c>
      <c r="B1134">
        <v>224.08025799999999</v>
      </c>
      <c r="C1134" s="2">
        <v>1</v>
      </c>
      <c r="H1134">
        <v>221.19876299999999</v>
      </c>
      <c r="I1134" s="3">
        <v>4</v>
      </c>
      <c r="P1134">
        <v>2</v>
      </c>
      <c r="Q1134" t="str">
        <f t="shared" si="18"/>
        <v>14</v>
      </c>
    </row>
    <row r="1135" spans="1:17" x14ac:dyDescent="0.25">
      <c r="A1135">
        <v>1134</v>
      </c>
      <c r="B1135">
        <v>224.03603200000001</v>
      </c>
      <c r="C1135" s="2">
        <v>1</v>
      </c>
      <c r="H1135">
        <v>221.20829900000001</v>
      </c>
      <c r="I1135" s="3">
        <v>4</v>
      </c>
      <c r="P1135">
        <v>2</v>
      </c>
      <c r="Q1135" t="str">
        <f t="shared" si="18"/>
        <v>14</v>
      </c>
    </row>
    <row r="1136" spans="1:17" x14ac:dyDescent="0.25">
      <c r="A1136">
        <v>1135</v>
      </c>
      <c r="B1136">
        <v>224.04659699999999</v>
      </c>
      <c r="C1136" s="2">
        <v>1</v>
      </c>
      <c r="H1136">
        <v>221.17979399999999</v>
      </c>
      <c r="I1136" s="3">
        <v>4</v>
      </c>
      <c r="P1136">
        <v>2</v>
      </c>
      <c r="Q1136" t="str">
        <f t="shared" si="18"/>
        <v>14</v>
      </c>
    </row>
    <row r="1137" spans="1:17" x14ac:dyDescent="0.25">
      <c r="A1137">
        <v>1136</v>
      </c>
      <c r="B1137">
        <v>224.10154599999998</v>
      </c>
      <c r="C1137" s="2">
        <v>1</v>
      </c>
      <c r="H1137">
        <v>221.16726800000001</v>
      </c>
      <c r="I1137" s="3">
        <v>4</v>
      </c>
      <c r="P1137">
        <v>2</v>
      </c>
      <c r="Q1137" t="str">
        <f t="shared" si="18"/>
        <v>14</v>
      </c>
    </row>
    <row r="1138" spans="1:17" x14ac:dyDescent="0.25">
      <c r="A1138">
        <v>1137</v>
      </c>
      <c r="B1138">
        <v>224.10154599999998</v>
      </c>
      <c r="C1138" s="2">
        <v>1</v>
      </c>
      <c r="H1138">
        <v>221.09675300000001</v>
      </c>
      <c r="I1138" s="3">
        <v>4</v>
      </c>
      <c r="P1138">
        <v>2</v>
      </c>
      <c r="Q1138" t="str">
        <f t="shared" si="18"/>
        <v>14</v>
      </c>
    </row>
    <row r="1139" spans="1:17" x14ac:dyDescent="0.25">
      <c r="A1139">
        <v>1138</v>
      </c>
      <c r="H1139">
        <v>221.12066999999999</v>
      </c>
      <c r="I1139" s="3">
        <v>4</v>
      </c>
      <c r="P1139">
        <v>1</v>
      </c>
      <c r="Q1139" t="str">
        <f t="shared" si="18"/>
        <v>4</v>
      </c>
    </row>
    <row r="1140" spans="1:17" x14ac:dyDescent="0.25">
      <c r="A1140">
        <v>1139</v>
      </c>
      <c r="F1140">
        <v>225.025361</v>
      </c>
      <c r="G1140" s="4">
        <v>3</v>
      </c>
      <c r="H1140">
        <v>221.125103</v>
      </c>
      <c r="I1140" s="3">
        <v>4</v>
      </c>
      <c r="P1140">
        <v>2</v>
      </c>
      <c r="Q1140" t="str">
        <f t="shared" si="18"/>
        <v>34</v>
      </c>
    </row>
    <row r="1141" spans="1:17" x14ac:dyDescent="0.25">
      <c r="A1141">
        <v>1140</v>
      </c>
      <c r="F1141">
        <v>225.00726900000001</v>
      </c>
      <c r="G1141" s="4">
        <v>3</v>
      </c>
      <c r="H1141">
        <v>221.14036200000001</v>
      </c>
      <c r="I1141" s="3">
        <v>4</v>
      </c>
      <c r="P1141">
        <v>2</v>
      </c>
      <c r="Q1141" t="str">
        <f t="shared" si="18"/>
        <v>34</v>
      </c>
    </row>
    <row r="1142" spans="1:17" x14ac:dyDescent="0.25">
      <c r="A1142">
        <v>1141</v>
      </c>
      <c r="F1142">
        <v>224.99953500000001</v>
      </c>
      <c r="G1142" s="4">
        <v>3</v>
      </c>
      <c r="H1142">
        <v>221.13984600000001</v>
      </c>
      <c r="I1142" s="3">
        <v>4</v>
      </c>
      <c r="P1142">
        <v>2</v>
      </c>
      <c r="Q1142" t="str">
        <f t="shared" si="18"/>
        <v>34</v>
      </c>
    </row>
    <row r="1143" spans="1:17" x14ac:dyDescent="0.25">
      <c r="A1143">
        <v>1142</v>
      </c>
      <c r="D1143">
        <v>236.965464</v>
      </c>
      <c r="E1143" s="5">
        <v>2</v>
      </c>
      <c r="F1143">
        <v>224.999123</v>
      </c>
      <c r="G1143" s="4">
        <v>3</v>
      </c>
      <c r="H1143">
        <v>221.12639100000001</v>
      </c>
      <c r="I1143" s="3">
        <v>4</v>
      </c>
      <c r="P1143">
        <v>3</v>
      </c>
      <c r="Q1143" t="str">
        <f t="shared" si="18"/>
        <v>234</v>
      </c>
    </row>
    <row r="1144" spans="1:17" x14ac:dyDescent="0.25">
      <c r="A1144">
        <v>1143</v>
      </c>
      <c r="D1144">
        <v>236.961547</v>
      </c>
      <c r="E1144" s="5">
        <v>2</v>
      </c>
      <c r="F1144">
        <v>224.99773300000001</v>
      </c>
      <c r="G1144" s="4">
        <v>3</v>
      </c>
      <c r="H1144">
        <v>221.116546</v>
      </c>
      <c r="I1144" s="3">
        <v>4</v>
      </c>
      <c r="P1144">
        <v>3</v>
      </c>
      <c r="Q1144" t="str">
        <f t="shared" si="18"/>
        <v>234</v>
      </c>
    </row>
    <row r="1145" spans="1:17" x14ac:dyDescent="0.25">
      <c r="A1145">
        <v>1144</v>
      </c>
      <c r="D1145">
        <v>236.96453600000001</v>
      </c>
      <c r="E1145" s="5">
        <v>2</v>
      </c>
      <c r="F1145">
        <v>224.98010299999999</v>
      </c>
      <c r="G1145" s="4">
        <v>3</v>
      </c>
      <c r="H1145">
        <v>221.11896899999999</v>
      </c>
      <c r="I1145" s="3">
        <v>4</v>
      </c>
      <c r="P1145">
        <v>3</v>
      </c>
      <c r="Q1145" t="str">
        <f t="shared" si="18"/>
        <v>234</v>
      </c>
    </row>
    <row r="1146" spans="1:17" x14ac:dyDescent="0.25">
      <c r="A1146">
        <v>1145</v>
      </c>
      <c r="D1146">
        <v>237.012372</v>
      </c>
      <c r="E1146" s="5">
        <v>2</v>
      </c>
      <c r="F1146">
        <v>224.981392</v>
      </c>
      <c r="G1146" s="4">
        <v>3</v>
      </c>
      <c r="H1146">
        <v>221.12700999999998</v>
      </c>
      <c r="I1146" s="3">
        <v>4</v>
      </c>
      <c r="P1146">
        <v>3</v>
      </c>
      <c r="Q1146" t="str">
        <f t="shared" si="18"/>
        <v>234</v>
      </c>
    </row>
    <row r="1147" spans="1:17" x14ac:dyDescent="0.25">
      <c r="A1147">
        <v>1146</v>
      </c>
      <c r="D1147">
        <v>237.053145</v>
      </c>
      <c r="E1147" s="5">
        <v>2</v>
      </c>
      <c r="F1147">
        <v>224.954846</v>
      </c>
      <c r="G1147" s="4">
        <v>3</v>
      </c>
      <c r="H1147">
        <v>221.19876299999999</v>
      </c>
      <c r="I1147" s="3">
        <v>4</v>
      </c>
      <c r="P1147">
        <v>3</v>
      </c>
      <c r="Q1147" t="str">
        <f t="shared" si="18"/>
        <v>234</v>
      </c>
    </row>
    <row r="1148" spans="1:17" x14ac:dyDescent="0.25">
      <c r="A1148">
        <v>1147</v>
      </c>
      <c r="D1148">
        <v>237.025206</v>
      </c>
      <c r="E1148" s="5">
        <v>2</v>
      </c>
      <c r="F1148">
        <v>224.91855699999999</v>
      </c>
      <c r="G1148" s="4">
        <v>3</v>
      </c>
      <c r="P1148">
        <v>2</v>
      </c>
      <c r="Q1148" t="str">
        <f t="shared" si="18"/>
        <v>23</v>
      </c>
    </row>
    <row r="1149" spans="1:17" x14ac:dyDescent="0.25">
      <c r="A1149">
        <v>1148</v>
      </c>
      <c r="D1149">
        <v>237.000516</v>
      </c>
      <c r="E1149" s="5">
        <v>2</v>
      </c>
      <c r="F1149">
        <v>224.90221600000001</v>
      </c>
      <c r="G1149" s="4">
        <v>3</v>
      </c>
      <c r="P1149">
        <v>2</v>
      </c>
      <c r="Q1149" t="str">
        <f t="shared" si="18"/>
        <v>23</v>
      </c>
    </row>
    <row r="1150" spans="1:17" x14ac:dyDescent="0.25">
      <c r="A1150">
        <v>1149</v>
      </c>
      <c r="D1150">
        <v>236.955827</v>
      </c>
      <c r="E1150" s="5">
        <v>2</v>
      </c>
      <c r="F1150">
        <v>224.89829900000001</v>
      </c>
      <c r="G1150" s="4">
        <v>3</v>
      </c>
      <c r="P1150">
        <v>2</v>
      </c>
      <c r="Q1150" t="str">
        <f t="shared" si="18"/>
        <v>23</v>
      </c>
    </row>
    <row r="1151" spans="1:17" x14ac:dyDescent="0.25">
      <c r="A1151">
        <v>1150</v>
      </c>
      <c r="D1151">
        <v>236.996444</v>
      </c>
      <c r="E1151" s="5">
        <v>2</v>
      </c>
      <c r="F1151">
        <v>224.90618699999999</v>
      </c>
      <c r="G1151" s="4">
        <v>3</v>
      </c>
      <c r="P1151">
        <v>2</v>
      </c>
      <c r="Q1151" t="str">
        <f t="shared" si="18"/>
        <v>23</v>
      </c>
    </row>
    <row r="1152" spans="1:17" x14ac:dyDescent="0.25">
      <c r="A1152">
        <v>1151</v>
      </c>
      <c r="D1152">
        <v>236.98149599999999</v>
      </c>
      <c r="E1152" s="5">
        <v>2</v>
      </c>
      <c r="F1152">
        <v>224.858609</v>
      </c>
      <c r="G1152" s="4">
        <v>3</v>
      </c>
      <c r="P1152">
        <v>2</v>
      </c>
      <c r="Q1152" t="str">
        <f t="shared" si="18"/>
        <v>23</v>
      </c>
    </row>
    <row r="1153" spans="1:17" x14ac:dyDescent="0.25">
      <c r="A1153">
        <v>1152</v>
      </c>
      <c r="D1153">
        <v>237.00211400000001</v>
      </c>
      <c r="E1153" s="5">
        <v>2</v>
      </c>
      <c r="F1153">
        <v>224.89845399999999</v>
      </c>
      <c r="G1153" s="4">
        <v>3</v>
      </c>
      <c r="P1153">
        <v>2</v>
      </c>
      <c r="Q1153" t="str">
        <f t="shared" si="18"/>
        <v>23</v>
      </c>
    </row>
    <row r="1154" spans="1:17" x14ac:dyDescent="0.25">
      <c r="A1154">
        <v>1153</v>
      </c>
      <c r="D1154">
        <v>237.00994900000001</v>
      </c>
      <c r="E1154" s="5">
        <v>2</v>
      </c>
      <c r="F1154">
        <v>225.025361</v>
      </c>
      <c r="G1154" s="4">
        <v>3</v>
      </c>
      <c r="P1154">
        <v>2</v>
      </c>
      <c r="Q1154" t="str">
        <f t="shared" ref="Q1154:Q1217" si="19">CONCATENATE(C1154,E1154,G1154,I1154)</f>
        <v>23</v>
      </c>
    </row>
    <row r="1155" spans="1:17" x14ac:dyDescent="0.25">
      <c r="A1155">
        <v>1154</v>
      </c>
      <c r="D1155">
        <v>237.041135</v>
      </c>
      <c r="E1155" s="5">
        <v>2</v>
      </c>
      <c r="P1155">
        <v>1</v>
      </c>
      <c r="Q1155" t="str">
        <f t="shared" si="19"/>
        <v>2</v>
      </c>
    </row>
    <row r="1156" spans="1:17" x14ac:dyDescent="0.25">
      <c r="A1156">
        <v>1155</v>
      </c>
      <c r="D1156">
        <v>237.05000200000001</v>
      </c>
      <c r="E1156" s="5">
        <v>2</v>
      </c>
      <c r="P1156">
        <v>1</v>
      </c>
      <c r="Q1156" t="str">
        <f t="shared" si="19"/>
        <v>2</v>
      </c>
    </row>
    <row r="1157" spans="1:17" x14ac:dyDescent="0.25">
      <c r="A1157">
        <v>1156</v>
      </c>
      <c r="B1157">
        <v>245.48912300000001</v>
      </c>
      <c r="C1157" s="2">
        <v>1</v>
      </c>
      <c r="D1157">
        <v>237.005257</v>
      </c>
      <c r="E1157" s="5">
        <v>2</v>
      </c>
      <c r="P1157">
        <v>2</v>
      </c>
      <c r="Q1157" t="str">
        <f t="shared" si="19"/>
        <v>12</v>
      </c>
    </row>
    <row r="1158" spans="1:17" x14ac:dyDescent="0.25">
      <c r="A1158">
        <v>1157</v>
      </c>
      <c r="B1158">
        <v>245.55366000000001</v>
      </c>
      <c r="C1158" s="2">
        <v>1</v>
      </c>
      <c r="D1158">
        <v>237.002578</v>
      </c>
      <c r="E1158" s="5">
        <v>2</v>
      </c>
      <c r="P1158">
        <v>2</v>
      </c>
      <c r="Q1158" t="str">
        <f t="shared" si="19"/>
        <v>12</v>
      </c>
    </row>
    <row r="1159" spans="1:17" x14ac:dyDescent="0.25">
      <c r="A1159">
        <v>1158</v>
      </c>
      <c r="B1159">
        <v>245.527064</v>
      </c>
      <c r="C1159" s="2">
        <v>1</v>
      </c>
      <c r="D1159">
        <v>236.965464</v>
      </c>
      <c r="E1159" s="5">
        <v>2</v>
      </c>
      <c r="P1159">
        <v>2</v>
      </c>
      <c r="Q1159" t="str">
        <f t="shared" si="19"/>
        <v>12</v>
      </c>
    </row>
    <row r="1160" spans="1:17" x14ac:dyDescent="0.25">
      <c r="A1160">
        <v>1159</v>
      </c>
      <c r="B1160">
        <v>245.526961</v>
      </c>
      <c r="C1160" s="2">
        <v>1</v>
      </c>
      <c r="D1160">
        <v>236.965464</v>
      </c>
      <c r="E1160" s="5">
        <v>2</v>
      </c>
      <c r="P1160">
        <v>2</v>
      </c>
      <c r="Q1160" t="str">
        <f t="shared" si="19"/>
        <v>12</v>
      </c>
    </row>
    <row r="1161" spans="1:17" x14ac:dyDescent="0.25">
      <c r="A1161">
        <v>1160</v>
      </c>
      <c r="B1161">
        <v>245.518145</v>
      </c>
      <c r="C1161" s="2">
        <v>1</v>
      </c>
      <c r="P1161">
        <v>1</v>
      </c>
      <c r="Q1161" t="str">
        <f t="shared" si="19"/>
        <v>1</v>
      </c>
    </row>
    <row r="1162" spans="1:17" x14ac:dyDescent="0.25">
      <c r="A1162">
        <v>1161</v>
      </c>
      <c r="B1162">
        <v>245.48912300000001</v>
      </c>
      <c r="C1162" s="2">
        <v>1</v>
      </c>
      <c r="J1162">
        <v>235.960103</v>
      </c>
      <c r="K1162" t="s">
        <v>22</v>
      </c>
      <c r="Q1162" t="str">
        <f t="shared" si="19"/>
        <v>1</v>
      </c>
    </row>
    <row r="1163" spans="1:17" x14ac:dyDescent="0.25">
      <c r="A1163">
        <v>1162</v>
      </c>
      <c r="Q1163" t="str">
        <f t="shared" si="19"/>
        <v/>
      </c>
    </row>
    <row r="1164" spans="1:17" x14ac:dyDescent="0.25">
      <c r="A1164">
        <v>1163</v>
      </c>
      <c r="J1164">
        <v>235.65922599999999</v>
      </c>
      <c r="K1164" t="s">
        <v>22</v>
      </c>
      <c r="Q1164" t="str">
        <f t="shared" si="19"/>
        <v/>
      </c>
    </row>
    <row r="1165" spans="1:17" x14ac:dyDescent="0.25">
      <c r="A1165">
        <v>1164</v>
      </c>
      <c r="B1165">
        <v>261.462062</v>
      </c>
      <c r="C1165" s="2">
        <v>1</v>
      </c>
      <c r="P1165">
        <v>1</v>
      </c>
      <c r="Q1165" t="str">
        <f t="shared" si="19"/>
        <v>1</v>
      </c>
    </row>
    <row r="1166" spans="1:17" x14ac:dyDescent="0.25">
      <c r="A1166">
        <v>1165</v>
      </c>
      <c r="B1166">
        <v>261.46820000000002</v>
      </c>
      <c r="C1166" s="2">
        <v>1</v>
      </c>
      <c r="H1166">
        <v>271.184077</v>
      </c>
      <c r="I1166" s="3">
        <v>4</v>
      </c>
      <c r="P1166">
        <v>2</v>
      </c>
      <c r="Q1166" t="str">
        <f t="shared" si="19"/>
        <v>14</v>
      </c>
    </row>
    <row r="1167" spans="1:17" x14ac:dyDescent="0.25">
      <c r="A1167">
        <v>1166</v>
      </c>
      <c r="B1167">
        <v>261.41747499999997</v>
      </c>
      <c r="C1167" s="2">
        <v>1</v>
      </c>
      <c r="H1167">
        <v>271.20376499999998</v>
      </c>
      <c r="I1167" s="3">
        <v>4</v>
      </c>
      <c r="P1167">
        <v>2</v>
      </c>
      <c r="Q1167" t="str">
        <f t="shared" si="19"/>
        <v>14</v>
      </c>
    </row>
    <row r="1168" spans="1:17" x14ac:dyDescent="0.25">
      <c r="A1168">
        <v>1167</v>
      </c>
      <c r="B1168">
        <v>261.41701</v>
      </c>
      <c r="C1168" s="2">
        <v>1</v>
      </c>
      <c r="H1168">
        <v>271.21593000000001</v>
      </c>
      <c r="I1168" s="3">
        <v>4</v>
      </c>
      <c r="P1168">
        <v>2</v>
      </c>
      <c r="Q1168" t="str">
        <f t="shared" si="19"/>
        <v>14</v>
      </c>
    </row>
    <row r="1169" spans="1:17" x14ac:dyDescent="0.25">
      <c r="A1169">
        <v>1168</v>
      </c>
      <c r="B1169">
        <v>261.44422800000001</v>
      </c>
      <c r="C1169" s="2">
        <v>1</v>
      </c>
      <c r="H1169">
        <v>271.21000199999997</v>
      </c>
      <c r="I1169" s="3">
        <v>4</v>
      </c>
      <c r="P1169">
        <v>2</v>
      </c>
      <c r="Q1169" t="str">
        <f t="shared" si="19"/>
        <v>14</v>
      </c>
    </row>
    <row r="1170" spans="1:17" x14ac:dyDescent="0.25">
      <c r="A1170">
        <v>1169</v>
      </c>
      <c r="B1170">
        <v>261.39716599999997</v>
      </c>
      <c r="C1170" s="2">
        <v>1</v>
      </c>
      <c r="H1170">
        <v>271.22015599999997</v>
      </c>
      <c r="I1170" s="3">
        <v>4</v>
      </c>
      <c r="P1170">
        <v>2</v>
      </c>
      <c r="Q1170" t="str">
        <f t="shared" si="19"/>
        <v>14</v>
      </c>
    </row>
    <row r="1171" spans="1:17" x14ac:dyDescent="0.25">
      <c r="A1171">
        <v>1170</v>
      </c>
      <c r="B1171">
        <v>261.428042</v>
      </c>
      <c r="C1171" s="2">
        <v>1</v>
      </c>
      <c r="H1171">
        <v>271.22942999999998</v>
      </c>
      <c r="I1171" s="3">
        <v>4</v>
      </c>
      <c r="P1171">
        <v>2</v>
      </c>
      <c r="Q1171" t="str">
        <f t="shared" si="19"/>
        <v>14</v>
      </c>
    </row>
    <row r="1172" spans="1:17" x14ac:dyDescent="0.25">
      <c r="A1172">
        <v>1171</v>
      </c>
      <c r="B1172">
        <v>261.41531299999997</v>
      </c>
      <c r="C1172" s="2">
        <v>1</v>
      </c>
      <c r="H1172">
        <v>271.23066999999998</v>
      </c>
      <c r="I1172" s="3">
        <v>4</v>
      </c>
      <c r="P1172">
        <v>2</v>
      </c>
      <c r="Q1172" t="str">
        <f t="shared" si="19"/>
        <v>14</v>
      </c>
    </row>
    <row r="1173" spans="1:17" x14ac:dyDescent="0.25">
      <c r="A1173">
        <v>1172</v>
      </c>
      <c r="B1173">
        <v>261.44005500000003</v>
      </c>
      <c r="C1173" s="2">
        <v>1</v>
      </c>
      <c r="H1173">
        <v>271.21752800000002</v>
      </c>
      <c r="I1173" s="3">
        <v>4</v>
      </c>
      <c r="P1173">
        <v>2</v>
      </c>
      <c r="Q1173" t="str">
        <f t="shared" si="19"/>
        <v>14</v>
      </c>
    </row>
    <row r="1174" spans="1:17" x14ac:dyDescent="0.25">
      <c r="A1174">
        <v>1173</v>
      </c>
      <c r="B1174">
        <v>261.43881499999998</v>
      </c>
      <c r="C1174" s="2">
        <v>1</v>
      </c>
      <c r="H1174">
        <v>271.206031</v>
      </c>
      <c r="I1174" s="3">
        <v>4</v>
      </c>
      <c r="P1174">
        <v>2</v>
      </c>
      <c r="Q1174" t="str">
        <f t="shared" si="19"/>
        <v>14</v>
      </c>
    </row>
    <row r="1175" spans="1:17" x14ac:dyDescent="0.25">
      <c r="A1175">
        <v>1174</v>
      </c>
      <c r="B1175">
        <v>261.45159799999999</v>
      </c>
      <c r="C1175" s="2">
        <v>1</v>
      </c>
      <c r="H1175">
        <v>271.22386799999998</v>
      </c>
      <c r="I1175" s="3">
        <v>4</v>
      </c>
      <c r="P1175">
        <v>2</v>
      </c>
      <c r="Q1175" t="str">
        <f t="shared" si="19"/>
        <v>14</v>
      </c>
    </row>
    <row r="1176" spans="1:17" x14ac:dyDescent="0.25">
      <c r="A1176">
        <v>1175</v>
      </c>
      <c r="B1176">
        <v>261.45185700000002</v>
      </c>
      <c r="C1176" s="2">
        <v>1</v>
      </c>
      <c r="H1176">
        <v>271.21195899999998</v>
      </c>
      <c r="I1176" s="3">
        <v>4</v>
      </c>
      <c r="P1176">
        <v>2</v>
      </c>
      <c r="Q1176" t="str">
        <f t="shared" si="19"/>
        <v>14</v>
      </c>
    </row>
    <row r="1177" spans="1:17" x14ac:dyDescent="0.25">
      <c r="A1177">
        <v>1176</v>
      </c>
      <c r="B1177">
        <v>261.41371400000003</v>
      </c>
      <c r="C1177" s="2">
        <v>1</v>
      </c>
      <c r="H1177">
        <v>271.21644500000002</v>
      </c>
      <c r="I1177" s="3">
        <v>4</v>
      </c>
      <c r="P1177">
        <v>2</v>
      </c>
      <c r="Q1177" t="str">
        <f t="shared" si="19"/>
        <v>14</v>
      </c>
    </row>
    <row r="1178" spans="1:17" x14ac:dyDescent="0.25">
      <c r="A1178">
        <v>1177</v>
      </c>
      <c r="B1178">
        <v>261.45200999999997</v>
      </c>
      <c r="C1178" s="2">
        <v>1</v>
      </c>
      <c r="H1178">
        <v>271.22304400000002</v>
      </c>
      <c r="I1178" s="3">
        <v>4</v>
      </c>
      <c r="P1178">
        <v>2</v>
      </c>
      <c r="Q1178" t="str">
        <f t="shared" si="19"/>
        <v>14</v>
      </c>
    </row>
    <row r="1179" spans="1:17" x14ac:dyDescent="0.25">
      <c r="A1179">
        <v>1178</v>
      </c>
      <c r="B1179">
        <v>261.40943399999998</v>
      </c>
      <c r="C1179" s="2">
        <v>1</v>
      </c>
      <c r="H1179">
        <v>271.20989900000001</v>
      </c>
      <c r="I1179" s="3">
        <v>4</v>
      </c>
      <c r="P1179">
        <v>2</v>
      </c>
      <c r="Q1179" t="str">
        <f t="shared" si="19"/>
        <v>14</v>
      </c>
    </row>
    <row r="1180" spans="1:17" x14ac:dyDescent="0.25">
      <c r="A1180">
        <v>1179</v>
      </c>
      <c r="B1180">
        <v>261.39804300000003</v>
      </c>
      <c r="C1180" s="2">
        <v>1</v>
      </c>
      <c r="H1180">
        <v>271.21639499999998</v>
      </c>
      <c r="I1180" s="3">
        <v>4</v>
      </c>
      <c r="P1180">
        <v>2</v>
      </c>
      <c r="Q1180" t="str">
        <f t="shared" si="19"/>
        <v>14</v>
      </c>
    </row>
    <row r="1181" spans="1:17" x14ac:dyDescent="0.25">
      <c r="A1181">
        <v>1180</v>
      </c>
      <c r="B1181">
        <v>261.44350700000001</v>
      </c>
      <c r="C1181" s="2">
        <v>1</v>
      </c>
      <c r="H1181">
        <v>271.21124199999997</v>
      </c>
      <c r="I1181" s="3">
        <v>4</v>
      </c>
      <c r="P1181">
        <v>2</v>
      </c>
      <c r="Q1181" t="str">
        <f t="shared" si="19"/>
        <v>14</v>
      </c>
    </row>
    <row r="1182" spans="1:17" x14ac:dyDescent="0.25">
      <c r="A1182">
        <v>1181</v>
      </c>
      <c r="B1182">
        <v>261.462062</v>
      </c>
      <c r="C1182" s="2">
        <v>1</v>
      </c>
      <c r="H1182">
        <v>271.21284000000003</v>
      </c>
      <c r="I1182" s="3">
        <v>4</v>
      </c>
      <c r="P1182">
        <v>2</v>
      </c>
      <c r="Q1182" t="str">
        <f t="shared" si="19"/>
        <v>14</v>
      </c>
    </row>
    <row r="1183" spans="1:17" x14ac:dyDescent="0.25">
      <c r="A1183">
        <v>1182</v>
      </c>
      <c r="B1183">
        <v>261.49051600000001</v>
      </c>
      <c r="C1183" s="2">
        <v>1</v>
      </c>
      <c r="H1183">
        <v>271.23923000000002</v>
      </c>
      <c r="I1183" s="3">
        <v>4</v>
      </c>
      <c r="P1183">
        <v>2</v>
      </c>
      <c r="Q1183" t="str">
        <f t="shared" si="19"/>
        <v>14</v>
      </c>
    </row>
    <row r="1184" spans="1:17" x14ac:dyDescent="0.25">
      <c r="A1184">
        <v>1183</v>
      </c>
      <c r="B1184">
        <v>261.50371100000001</v>
      </c>
      <c r="C1184" s="2">
        <v>1</v>
      </c>
      <c r="H1184">
        <v>271.24118699999997</v>
      </c>
      <c r="I1184" s="3">
        <v>4</v>
      </c>
      <c r="P1184">
        <v>2</v>
      </c>
      <c r="Q1184" t="str">
        <f t="shared" si="19"/>
        <v>14</v>
      </c>
    </row>
    <row r="1185" spans="1:17" x14ac:dyDescent="0.25">
      <c r="A1185">
        <v>1184</v>
      </c>
      <c r="B1185">
        <v>261.46628800000002</v>
      </c>
      <c r="C1185" s="2">
        <v>1</v>
      </c>
      <c r="H1185">
        <v>271.25293999999997</v>
      </c>
      <c r="I1185" s="3">
        <v>4</v>
      </c>
      <c r="P1185">
        <v>2</v>
      </c>
      <c r="Q1185" t="str">
        <f t="shared" si="19"/>
        <v>14</v>
      </c>
    </row>
    <row r="1186" spans="1:17" x14ac:dyDescent="0.25">
      <c r="A1186">
        <v>1185</v>
      </c>
      <c r="B1186">
        <v>261.462062</v>
      </c>
      <c r="C1186" s="2">
        <v>1</v>
      </c>
      <c r="D1186">
        <v>251.37995000000001</v>
      </c>
      <c r="E1186" s="5">
        <v>2</v>
      </c>
      <c r="H1186">
        <v>271.20896800000003</v>
      </c>
      <c r="I1186" s="3">
        <v>4</v>
      </c>
      <c r="P1186">
        <v>3</v>
      </c>
      <c r="Q1186" t="str">
        <f t="shared" si="19"/>
        <v>124</v>
      </c>
    </row>
    <row r="1187" spans="1:17" x14ac:dyDescent="0.25">
      <c r="A1187">
        <v>1186</v>
      </c>
      <c r="D1187">
        <v>251.364589</v>
      </c>
      <c r="E1187" s="5">
        <v>2</v>
      </c>
      <c r="H1187">
        <v>271.17886599999997</v>
      </c>
      <c r="I1187" s="3">
        <v>4</v>
      </c>
      <c r="P1187">
        <v>2</v>
      </c>
      <c r="Q1187" t="str">
        <f t="shared" si="19"/>
        <v>24</v>
      </c>
    </row>
    <row r="1188" spans="1:17" x14ac:dyDescent="0.25">
      <c r="A1188">
        <v>1187</v>
      </c>
      <c r="D1188">
        <v>251.39273299999999</v>
      </c>
      <c r="E1188" s="5">
        <v>2</v>
      </c>
      <c r="F1188">
        <v>261.22180400000002</v>
      </c>
      <c r="G1188" s="4">
        <v>3</v>
      </c>
      <c r="P1188">
        <v>2</v>
      </c>
      <c r="Q1188" t="str">
        <f t="shared" si="19"/>
        <v>23</v>
      </c>
    </row>
    <row r="1189" spans="1:17" x14ac:dyDescent="0.25">
      <c r="A1189">
        <v>1188</v>
      </c>
      <c r="D1189">
        <v>251.37577299999998</v>
      </c>
      <c r="E1189" s="5">
        <v>2</v>
      </c>
      <c r="F1189">
        <v>261.08608500000003</v>
      </c>
      <c r="G1189" s="4">
        <v>3</v>
      </c>
      <c r="P1189">
        <v>2</v>
      </c>
      <c r="Q1189" t="str">
        <f t="shared" si="19"/>
        <v>23</v>
      </c>
    </row>
    <row r="1190" spans="1:17" x14ac:dyDescent="0.25">
      <c r="A1190">
        <v>1189</v>
      </c>
      <c r="D1190">
        <v>251.37654800000001</v>
      </c>
      <c r="E1190" s="5">
        <v>2</v>
      </c>
      <c r="F1190">
        <v>261.11005299999999</v>
      </c>
      <c r="G1190" s="4">
        <v>3</v>
      </c>
      <c r="P1190">
        <v>2</v>
      </c>
      <c r="Q1190" t="str">
        <f t="shared" si="19"/>
        <v>23</v>
      </c>
    </row>
    <row r="1191" spans="1:17" x14ac:dyDescent="0.25">
      <c r="A1191">
        <v>1190</v>
      </c>
      <c r="D1191">
        <v>251.36051399999999</v>
      </c>
      <c r="E1191" s="5">
        <v>2</v>
      </c>
      <c r="F1191">
        <v>261.14773100000002</v>
      </c>
      <c r="G1191" s="4">
        <v>3</v>
      </c>
      <c r="P1191">
        <v>2</v>
      </c>
      <c r="Q1191" t="str">
        <f t="shared" si="19"/>
        <v>23</v>
      </c>
    </row>
    <row r="1192" spans="1:17" x14ac:dyDescent="0.25">
      <c r="A1192">
        <v>1191</v>
      </c>
      <c r="D1192">
        <v>251.36835400000001</v>
      </c>
      <c r="E1192" s="5">
        <v>2</v>
      </c>
      <c r="F1192">
        <v>261.16128800000001</v>
      </c>
      <c r="G1192" s="4">
        <v>3</v>
      </c>
      <c r="P1192">
        <v>2</v>
      </c>
      <c r="Q1192" t="str">
        <f t="shared" si="19"/>
        <v>23</v>
      </c>
    </row>
    <row r="1193" spans="1:17" x14ac:dyDescent="0.25">
      <c r="A1193">
        <v>1192</v>
      </c>
      <c r="D1193">
        <v>251.37567000000001</v>
      </c>
      <c r="E1193" s="5">
        <v>2</v>
      </c>
      <c r="F1193">
        <v>261.16324900000001</v>
      </c>
      <c r="G1193" s="4">
        <v>3</v>
      </c>
      <c r="P1193">
        <v>2</v>
      </c>
      <c r="Q1193" t="str">
        <f t="shared" si="19"/>
        <v>23</v>
      </c>
    </row>
    <row r="1194" spans="1:17" x14ac:dyDescent="0.25">
      <c r="A1194">
        <v>1193</v>
      </c>
      <c r="D1194">
        <v>251.36958999999999</v>
      </c>
      <c r="E1194" s="5">
        <v>2</v>
      </c>
      <c r="F1194">
        <v>261.13963999999999</v>
      </c>
      <c r="G1194" s="4">
        <v>3</v>
      </c>
      <c r="P1194">
        <v>2</v>
      </c>
      <c r="Q1194" t="str">
        <f t="shared" si="19"/>
        <v>23</v>
      </c>
    </row>
    <row r="1195" spans="1:17" x14ac:dyDescent="0.25">
      <c r="A1195">
        <v>1194</v>
      </c>
      <c r="D1195">
        <v>251.341803</v>
      </c>
      <c r="E1195" s="5">
        <v>2</v>
      </c>
      <c r="F1195">
        <v>261.13902200000001</v>
      </c>
      <c r="G1195" s="4">
        <v>3</v>
      </c>
      <c r="P1195">
        <v>2</v>
      </c>
      <c r="Q1195" t="str">
        <f t="shared" si="19"/>
        <v>23</v>
      </c>
    </row>
    <row r="1196" spans="1:17" x14ac:dyDescent="0.25">
      <c r="A1196">
        <v>1195</v>
      </c>
      <c r="D1196">
        <v>251.300982</v>
      </c>
      <c r="E1196" s="5">
        <v>2</v>
      </c>
      <c r="F1196">
        <v>261.14845500000001</v>
      </c>
      <c r="G1196" s="4">
        <v>3</v>
      </c>
      <c r="P1196">
        <v>2</v>
      </c>
      <c r="Q1196" t="str">
        <f t="shared" si="19"/>
        <v>23</v>
      </c>
    </row>
    <row r="1197" spans="1:17" x14ac:dyDescent="0.25">
      <c r="A1197">
        <v>1196</v>
      </c>
      <c r="D1197">
        <v>251.33365900000001</v>
      </c>
      <c r="E1197" s="5">
        <v>2</v>
      </c>
      <c r="F1197">
        <v>261.08891899999998</v>
      </c>
      <c r="G1197" s="4">
        <v>3</v>
      </c>
      <c r="P1197">
        <v>2</v>
      </c>
      <c r="Q1197" t="str">
        <f t="shared" si="19"/>
        <v>23</v>
      </c>
    </row>
    <row r="1198" spans="1:17" x14ac:dyDescent="0.25">
      <c r="A1198">
        <v>1197</v>
      </c>
      <c r="D1198">
        <v>251.36871200000002</v>
      </c>
      <c r="E1198" s="5">
        <v>2</v>
      </c>
      <c r="F1198">
        <v>261.07923</v>
      </c>
      <c r="G1198" s="4">
        <v>3</v>
      </c>
      <c r="P1198">
        <v>2</v>
      </c>
      <c r="Q1198" t="str">
        <f t="shared" si="19"/>
        <v>23</v>
      </c>
    </row>
    <row r="1199" spans="1:17" x14ac:dyDescent="0.25">
      <c r="A1199">
        <v>1198</v>
      </c>
      <c r="D1199">
        <v>251.367942</v>
      </c>
      <c r="E1199" s="5">
        <v>2</v>
      </c>
      <c r="F1199">
        <v>261.08216700000003</v>
      </c>
      <c r="G1199" s="4">
        <v>3</v>
      </c>
      <c r="P1199">
        <v>2</v>
      </c>
      <c r="Q1199" t="str">
        <f t="shared" si="19"/>
        <v>23</v>
      </c>
    </row>
    <row r="1200" spans="1:17" x14ac:dyDescent="0.25">
      <c r="A1200">
        <v>1199</v>
      </c>
      <c r="D1200">
        <v>251.40520699999999</v>
      </c>
      <c r="E1200" s="5">
        <v>2</v>
      </c>
      <c r="F1200">
        <v>261.08515399999999</v>
      </c>
      <c r="G1200" s="4">
        <v>3</v>
      </c>
      <c r="P1200">
        <v>2</v>
      </c>
      <c r="Q1200" t="str">
        <f t="shared" si="19"/>
        <v>23</v>
      </c>
    </row>
    <row r="1201" spans="1:17" x14ac:dyDescent="0.25">
      <c r="A1201">
        <v>1200</v>
      </c>
      <c r="D1201">
        <v>251.39582300000001</v>
      </c>
      <c r="E1201" s="5">
        <v>2</v>
      </c>
      <c r="F1201">
        <v>261.12577699999997</v>
      </c>
      <c r="G1201" s="4">
        <v>3</v>
      </c>
      <c r="P1201">
        <v>2</v>
      </c>
      <c r="Q1201" t="str">
        <f t="shared" si="19"/>
        <v>23</v>
      </c>
    </row>
    <row r="1202" spans="1:17" x14ac:dyDescent="0.25">
      <c r="A1202">
        <v>1201</v>
      </c>
      <c r="D1202">
        <v>251.39242400000001</v>
      </c>
      <c r="E1202" s="5">
        <v>2</v>
      </c>
      <c r="F1202">
        <v>261.15654599999999</v>
      </c>
      <c r="G1202" s="4">
        <v>3</v>
      </c>
      <c r="P1202">
        <v>2</v>
      </c>
      <c r="Q1202" t="str">
        <f t="shared" si="19"/>
        <v>23</v>
      </c>
    </row>
    <row r="1203" spans="1:17" x14ac:dyDescent="0.25">
      <c r="A1203">
        <v>1202</v>
      </c>
      <c r="D1203">
        <v>251.37995000000001</v>
      </c>
      <c r="E1203" s="5">
        <v>2</v>
      </c>
      <c r="F1203">
        <v>261.10969</v>
      </c>
      <c r="G1203" s="4">
        <v>3</v>
      </c>
      <c r="P1203">
        <v>2</v>
      </c>
      <c r="Q1203" t="str">
        <f t="shared" si="19"/>
        <v>23</v>
      </c>
    </row>
    <row r="1204" spans="1:17" x14ac:dyDescent="0.25">
      <c r="A1204">
        <v>1203</v>
      </c>
      <c r="D1204">
        <v>251.37995000000001</v>
      </c>
      <c r="E1204" s="5">
        <v>2</v>
      </c>
      <c r="F1204">
        <v>261.09768200000002</v>
      </c>
      <c r="G1204" s="4">
        <v>3</v>
      </c>
      <c r="P1204">
        <v>2</v>
      </c>
      <c r="Q1204" t="str">
        <f t="shared" si="19"/>
        <v>23</v>
      </c>
    </row>
    <row r="1205" spans="1:17" x14ac:dyDescent="0.25">
      <c r="A1205">
        <v>1204</v>
      </c>
      <c r="F1205">
        <v>261.064639</v>
      </c>
      <c r="G1205" s="4">
        <v>3</v>
      </c>
      <c r="H1205">
        <v>251.46582699999999</v>
      </c>
      <c r="I1205" s="3">
        <v>4</v>
      </c>
      <c r="P1205">
        <v>2</v>
      </c>
      <c r="Q1205" t="str">
        <f t="shared" si="19"/>
        <v>34</v>
      </c>
    </row>
    <row r="1206" spans="1:17" x14ac:dyDescent="0.25">
      <c r="A1206">
        <v>1205</v>
      </c>
      <c r="F1206">
        <v>261.22180400000002</v>
      </c>
      <c r="G1206" s="4">
        <v>3</v>
      </c>
      <c r="H1206">
        <v>251.487269</v>
      </c>
      <c r="I1206" s="3">
        <v>4</v>
      </c>
      <c r="P1206">
        <v>2</v>
      </c>
      <c r="Q1206" t="str">
        <f t="shared" si="19"/>
        <v>34</v>
      </c>
    </row>
    <row r="1207" spans="1:17" x14ac:dyDescent="0.25">
      <c r="A1207">
        <v>1206</v>
      </c>
      <c r="B1207">
        <v>239.86428000000001</v>
      </c>
      <c r="C1207" s="2">
        <v>1</v>
      </c>
      <c r="F1207">
        <v>261.22180400000002</v>
      </c>
      <c r="G1207" s="4">
        <v>3</v>
      </c>
      <c r="H1207">
        <v>251.43237199999999</v>
      </c>
      <c r="I1207" s="3">
        <v>4</v>
      </c>
      <c r="P1207">
        <v>3</v>
      </c>
      <c r="Q1207" t="str">
        <f t="shared" si="19"/>
        <v>134</v>
      </c>
    </row>
    <row r="1208" spans="1:17" x14ac:dyDescent="0.25">
      <c r="A1208">
        <v>1207</v>
      </c>
      <c r="B1208">
        <v>239.82654600000001</v>
      </c>
      <c r="C1208" s="2">
        <v>1</v>
      </c>
      <c r="H1208">
        <v>251.45613700000001</v>
      </c>
      <c r="I1208" s="3">
        <v>4</v>
      </c>
      <c r="P1208">
        <v>2</v>
      </c>
      <c r="Q1208" t="str">
        <f t="shared" si="19"/>
        <v>14</v>
      </c>
    </row>
    <row r="1209" spans="1:17" x14ac:dyDescent="0.25">
      <c r="A1209">
        <v>1208</v>
      </c>
      <c r="B1209">
        <v>239.818198</v>
      </c>
      <c r="C1209" s="2">
        <v>1</v>
      </c>
      <c r="H1209">
        <v>251.44809599999999</v>
      </c>
      <c r="I1209" s="3">
        <v>4</v>
      </c>
      <c r="P1209">
        <v>2</v>
      </c>
      <c r="Q1209" t="str">
        <f t="shared" si="19"/>
        <v>14</v>
      </c>
    </row>
    <row r="1210" spans="1:17" x14ac:dyDescent="0.25">
      <c r="A1210">
        <v>1209</v>
      </c>
      <c r="B1210">
        <v>239.83113399999999</v>
      </c>
      <c r="C1210" s="2">
        <v>1</v>
      </c>
      <c r="H1210">
        <v>251.44680299999999</v>
      </c>
      <c r="I1210" s="3">
        <v>4</v>
      </c>
      <c r="P1210">
        <v>2</v>
      </c>
      <c r="Q1210" t="str">
        <f t="shared" si="19"/>
        <v>14</v>
      </c>
    </row>
    <row r="1211" spans="1:17" x14ac:dyDescent="0.25">
      <c r="A1211">
        <v>1210</v>
      </c>
      <c r="B1211">
        <v>239.80799200000001</v>
      </c>
      <c r="C1211" s="2">
        <v>1</v>
      </c>
      <c r="H1211">
        <v>251.46087499999999</v>
      </c>
      <c r="I1211" s="3">
        <v>4</v>
      </c>
      <c r="P1211">
        <v>2</v>
      </c>
      <c r="Q1211" t="str">
        <f t="shared" si="19"/>
        <v>14</v>
      </c>
    </row>
    <row r="1212" spans="1:17" x14ac:dyDescent="0.25">
      <c r="A1212">
        <v>1211</v>
      </c>
      <c r="B1212">
        <v>239.825568</v>
      </c>
      <c r="C1212" s="2">
        <v>1</v>
      </c>
      <c r="H1212">
        <v>251.469435</v>
      </c>
      <c r="I1212" s="3">
        <v>4</v>
      </c>
      <c r="P1212">
        <v>2</v>
      </c>
      <c r="Q1212" t="str">
        <f t="shared" si="19"/>
        <v>14</v>
      </c>
    </row>
    <row r="1213" spans="1:17" x14ac:dyDescent="0.25">
      <c r="A1213">
        <v>1212</v>
      </c>
      <c r="B1213">
        <v>239.87237099999999</v>
      </c>
      <c r="C1213" s="2">
        <v>1</v>
      </c>
      <c r="H1213">
        <v>251.47118599999999</v>
      </c>
      <c r="I1213" s="3">
        <v>4</v>
      </c>
      <c r="P1213">
        <v>2</v>
      </c>
      <c r="Q1213" t="str">
        <f t="shared" si="19"/>
        <v>14</v>
      </c>
    </row>
    <row r="1214" spans="1:17" x14ac:dyDescent="0.25">
      <c r="A1214">
        <v>1213</v>
      </c>
      <c r="B1214">
        <v>239.89361099999999</v>
      </c>
      <c r="C1214" s="2">
        <v>1</v>
      </c>
      <c r="H1214">
        <v>251.47520700000001</v>
      </c>
      <c r="I1214" s="3">
        <v>4</v>
      </c>
      <c r="P1214">
        <v>2</v>
      </c>
      <c r="Q1214" t="str">
        <f t="shared" si="19"/>
        <v>14</v>
      </c>
    </row>
    <row r="1215" spans="1:17" x14ac:dyDescent="0.25">
      <c r="A1215">
        <v>1214</v>
      </c>
      <c r="B1215">
        <v>239.85706199999998</v>
      </c>
      <c r="C1215" s="2">
        <v>1</v>
      </c>
      <c r="H1215">
        <v>251.48082600000001</v>
      </c>
      <c r="I1215" s="3">
        <v>4</v>
      </c>
      <c r="P1215">
        <v>2</v>
      </c>
      <c r="Q1215" t="str">
        <f t="shared" si="19"/>
        <v>14</v>
      </c>
    </row>
    <row r="1216" spans="1:17" x14ac:dyDescent="0.25">
      <c r="A1216">
        <v>1215</v>
      </c>
      <c r="B1216">
        <v>239.83664999999999</v>
      </c>
      <c r="C1216" s="2">
        <v>1</v>
      </c>
      <c r="H1216">
        <v>251.48551800000001</v>
      </c>
      <c r="I1216" s="3">
        <v>4</v>
      </c>
      <c r="P1216">
        <v>2</v>
      </c>
      <c r="Q1216" t="str">
        <f t="shared" si="19"/>
        <v>14</v>
      </c>
    </row>
    <row r="1217" spans="1:17" x14ac:dyDescent="0.25">
      <c r="A1217">
        <v>1216</v>
      </c>
      <c r="B1217">
        <v>239.833609</v>
      </c>
      <c r="C1217" s="2">
        <v>1</v>
      </c>
      <c r="H1217">
        <v>251.53386599999999</v>
      </c>
      <c r="I1217" s="3">
        <v>4</v>
      </c>
      <c r="P1217">
        <v>2</v>
      </c>
      <c r="Q1217" t="str">
        <f t="shared" si="19"/>
        <v>14</v>
      </c>
    </row>
    <row r="1218" spans="1:17" x14ac:dyDescent="0.25">
      <c r="A1218">
        <v>1217</v>
      </c>
      <c r="B1218">
        <v>239.790875</v>
      </c>
      <c r="C1218" s="2">
        <v>1</v>
      </c>
      <c r="H1218">
        <v>251.48855900000001</v>
      </c>
      <c r="I1218" s="3">
        <v>4</v>
      </c>
      <c r="P1218">
        <v>2</v>
      </c>
      <c r="Q1218" t="str">
        <f t="shared" ref="Q1218:Q1281" si="20">CONCATENATE(C1218,E1218,G1218,I1218)</f>
        <v>14</v>
      </c>
    </row>
    <row r="1219" spans="1:17" x14ac:dyDescent="0.25">
      <c r="A1219">
        <v>1218</v>
      </c>
      <c r="B1219">
        <v>239.77675299999999</v>
      </c>
      <c r="C1219" s="2">
        <v>1</v>
      </c>
      <c r="H1219">
        <v>251.473456</v>
      </c>
      <c r="I1219" s="3">
        <v>4</v>
      </c>
      <c r="P1219">
        <v>2</v>
      </c>
      <c r="Q1219" t="str">
        <f t="shared" si="20"/>
        <v>14</v>
      </c>
    </row>
    <row r="1220" spans="1:17" x14ac:dyDescent="0.25">
      <c r="A1220">
        <v>1219</v>
      </c>
      <c r="B1220">
        <v>239.76025799999999</v>
      </c>
      <c r="C1220" s="2">
        <v>1</v>
      </c>
      <c r="H1220">
        <v>251.43247500000001</v>
      </c>
      <c r="I1220" s="3">
        <v>4</v>
      </c>
      <c r="P1220">
        <v>2</v>
      </c>
      <c r="Q1220" t="str">
        <f t="shared" si="20"/>
        <v>14</v>
      </c>
    </row>
    <row r="1221" spans="1:17" x14ac:dyDescent="0.25">
      <c r="A1221">
        <v>1220</v>
      </c>
      <c r="B1221">
        <v>239.880774</v>
      </c>
      <c r="C1221" s="2">
        <v>1</v>
      </c>
      <c r="H1221">
        <v>251.487269</v>
      </c>
      <c r="I1221" s="3">
        <v>4</v>
      </c>
      <c r="P1221">
        <v>2</v>
      </c>
      <c r="Q1221" t="str">
        <f t="shared" si="20"/>
        <v>14</v>
      </c>
    </row>
    <row r="1222" spans="1:17" x14ac:dyDescent="0.25">
      <c r="A1222">
        <v>1221</v>
      </c>
      <c r="B1222">
        <v>239.85216600000001</v>
      </c>
      <c r="C1222" s="2">
        <v>1</v>
      </c>
      <c r="H1222">
        <v>251.487269</v>
      </c>
      <c r="I1222" s="3">
        <v>4</v>
      </c>
      <c r="P1222">
        <v>2</v>
      </c>
      <c r="Q1222" t="str">
        <f t="shared" si="20"/>
        <v>14</v>
      </c>
    </row>
    <row r="1223" spans="1:17" x14ac:dyDescent="0.25">
      <c r="A1223">
        <v>1222</v>
      </c>
      <c r="B1223">
        <v>239.86428000000001</v>
      </c>
      <c r="C1223" s="2">
        <v>1</v>
      </c>
      <c r="P1223">
        <v>1</v>
      </c>
      <c r="Q1223" t="str">
        <f t="shared" si="20"/>
        <v>1</v>
      </c>
    </row>
    <row r="1224" spans="1:17" x14ac:dyDescent="0.25">
      <c r="A1224">
        <v>1223</v>
      </c>
      <c r="P1224">
        <v>0</v>
      </c>
      <c r="Q1224" t="str">
        <f t="shared" si="20"/>
        <v/>
      </c>
    </row>
    <row r="1225" spans="1:17" x14ac:dyDescent="0.25">
      <c r="A1225">
        <v>1224</v>
      </c>
      <c r="F1225">
        <v>238.704589</v>
      </c>
      <c r="G1225" s="4">
        <v>3</v>
      </c>
      <c r="P1225">
        <v>1</v>
      </c>
      <c r="Q1225" t="str">
        <f t="shared" si="20"/>
        <v>3</v>
      </c>
    </row>
    <row r="1226" spans="1:17" x14ac:dyDescent="0.25">
      <c r="A1226">
        <v>1225</v>
      </c>
      <c r="D1226">
        <v>227.79123799999999</v>
      </c>
      <c r="E1226" s="5">
        <v>2</v>
      </c>
      <c r="F1226">
        <v>238.747424</v>
      </c>
      <c r="G1226" s="4">
        <v>3</v>
      </c>
      <c r="P1226">
        <v>2</v>
      </c>
      <c r="Q1226" t="str">
        <f t="shared" si="20"/>
        <v>23</v>
      </c>
    </row>
    <row r="1227" spans="1:17" x14ac:dyDescent="0.25">
      <c r="A1227">
        <v>1226</v>
      </c>
      <c r="D1227">
        <v>227.72860800000001</v>
      </c>
      <c r="E1227" s="5">
        <v>2</v>
      </c>
      <c r="F1227">
        <v>238.70891799999998</v>
      </c>
      <c r="G1227" s="4">
        <v>3</v>
      </c>
      <c r="P1227">
        <v>2</v>
      </c>
      <c r="Q1227" t="str">
        <f t="shared" si="20"/>
        <v>23</v>
      </c>
    </row>
    <row r="1228" spans="1:17" x14ac:dyDescent="0.25">
      <c r="A1228">
        <v>1227</v>
      </c>
      <c r="D1228">
        <v>227.71974299999999</v>
      </c>
      <c r="E1228" s="5">
        <v>2</v>
      </c>
      <c r="F1228">
        <v>238.710465</v>
      </c>
      <c r="G1228" s="4">
        <v>3</v>
      </c>
      <c r="P1228">
        <v>2</v>
      </c>
      <c r="Q1228" t="str">
        <f t="shared" si="20"/>
        <v>23</v>
      </c>
    </row>
    <row r="1229" spans="1:17" x14ac:dyDescent="0.25">
      <c r="A1229">
        <v>1228</v>
      </c>
      <c r="D1229">
        <v>227.72051500000001</v>
      </c>
      <c r="E1229" s="5">
        <v>2</v>
      </c>
      <c r="F1229">
        <v>238.71700899999999</v>
      </c>
      <c r="G1229" s="4">
        <v>3</v>
      </c>
      <c r="P1229">
        <v>2</v>
      </c>
      <c r="Q1229" t="str">
        <f t="shared" si="20"/>
        <v>23</v>
      </c>
    </row>
    <row r="1230" spans="1:17" x14ac:dyDescent="0.25">
      <c r="A1230">
        <v>1229</v>
      </c>
      <c r="D1230">
        <v>227.74994699999999</v>
      </c>
      <c r="E1230" s="5">
        <v>2</v>
      </c>
      <c r="F1230">
        <v>238.74123800000001</v>
      </c>
      <c r="G1230" s="4">
        <v>3</v>
      </c>
      <c r="P1230">
        <v>2</v>
      </c>
      <c r="Q1230" t="str">
        <f t="shared" si="20"/>
        <v>23</v>
      </c>
    </row>
    <row r="1231" spans="1:17" x14ac:dyDescent="0.25">
      <c r="A1231">
        <v>1230</v>
      </c>
      <c r="D1231">
        <v>227.75763000000001</v>
      </c>
      <c r="E1231" s="5">
        <v>2</v>
      </c>
      <c r="F1231">
        <v>238.707989</v>
      </c>
      <c r="G1231" s="4">
        <v>3</v>
      </c>
      <c r="P1231">
        <v>2</v>
      </c>
      <c r="Q1231" t="str">
        <f t="shared" si="20"/>
        <v>23</v>
      </c>
    </row>
    <row r="1232" spans="1:17" x14ac:dyDescent="0.25">
      <c r="A1232">
        <v>1231</v>
      </c>
      <c r="D1232">
        <v>227.73479499999999</v>
      </c>
      <c r="E1232" s="5">
        <v>2</v>
      </c>
      <c r="F1232">
        <v>238.638453</v>
      </c>
      <c r="G1232" s="4">
        <v>3</v>
      </c>
      <c r="P1232">
        <v>2</v>
      </c>
      <c r="Q1232" t="str">
        <f t="shared" si="20"/>
        <v>23</v>
      </c>
    </row>
    <row r="1233" spans="1:17" x14ac:dyDescent="0.25">
      <c r="A1233">
        <v>1232</v>
      </c>
      <c r="D1233">
        <v>227.76381599999999</v>
      </c>
      <c r="E1233" s="5">
        <v>2</v>
      </c>
      <c r="F1233">
        <v>238.64391799999999</v>
      </c>
      <c r="G1233" s="4">
        <v>3</v>
      </c>
      <c r="P1233">
        <v>2</v>
      </c>
      <c r="Q1233" t="str">
        <f t="shared" si="20"/>
        <v>23</v>
      </c>
    </row>
    <row r="1234" spans="1:17" x14ac:dyDescent="0.25">
      <c r="A1234">
        <v>1233</v>
      </c>
      <c r="D1234">
        <v>227.736752</v>
      </c>
      <c r="E1234" s="5">
        <v>2</v>
      </c>
      <c r="F1234">
        <v>238.643452</v>
      </c>
      <c r="G1234" s="4">
        <v>3</v>
      </c>
      <c r="P1234">
        <v>2</v>
      </c>
      <c r="Q1234" t="str">
        <f t="shared" si="20"/>
        <v>23</v>
      </c>
    </row>
    <row r="1235" spans="1:17" x14ac:dyDescent="0.25">
      <c r="A1235">
        <v>1234</v>
      </c>
      <c r="D1235">
        <v>227.75087600000001</v>
      </c>
      <c r="E1235" s="5">
        <v>2</v>
      </c>
      <c r="F1235">
        <v>238.625462</v>
      </c>
      <c r="G1235" s="4">
        <v>3</v>
      </c>
      <c r="P1235">
        <v>2</v>
      </c>
      <c r="Q1235" t="str">
        <f t="shared" si="20"/>
        <v>23</v>
      </c>
    </row>
    <row r="1236" spans="1:17" x14ac:dyDescent="0.25">
      <c r="A1236">
        <v>1235</v>
      </c>
      <c r="D1236">
        <v>227.76350500000001</v>
      </c>
      <c r="E1236" s="5">
        <v>2</v>
      </c>
      <c r="F1236">
        <v>238.62876399999999</v>
      </c>
      <c r="G1236" s="4">
        <v>3</v>
      </c>
      <c r="P1236">
        <v>2</v>
      </c>
      <c r="Q1236" t="str">
        <f t="shared" si="20"/>
        <v>23</v>
      </c>
    </row>
    <row r="1237" spans="1:17" x14ac:dyDescent="0.25">
      <c r="A1237">
        <v>1236</v>
      </c>
      <c r="D1237">
        <v>227.77561800000001</v>
      </c>
      <c r="E1237" s="5">
        <v>2</v>
      </c>
      <c r="F1237">
        <v>238.610207</v>
      </c>
      <c r="G1237" s="4">
        <v>3</v>
      </c>
      <c r="P1237">
        <v>2</v>
      </c>
      <c r="Q1237" t="str">
        <f t="shared" si="20"/>
        <v>23</v>
      </c>
    </row>
    <row r="1238" spans="1:17" x14ac:dyDescent="0.25">
      <c r="A1238">
        <v>1237</v>
      </c>
      <c r="D1238">
        <v>227.87123800000001</v>
      </c>
      <c r="E1238" s="5">
        <v>2</v>
      </c>
      <c r="F1238">
        <v>238.454587</v>
      </c>
      <c r="G1238" s="4">
        <v>3</v>
      </c>
      <c r="P1238">
        <v>2</v>
      </c>
      <c r="Q1238" t="str">
        <f t="shared" si="20"/>
        <v>23</v>
      </c>
    </row>
    <row r="1239" spans="1:17" x14ac:dyDescent="0.25">
      <c r="A1239">
        <v>1238</v>
      </c>
      <c r="D1239">
        <v>227.79123799999999</v>
      </c>
      <c r="E1239" s="5">
        <v>2</v>
      </c>
      <c r="F1239">
        <v>238.704589</v>
      </c>
      <c r="G1239" s="4">
        <v>3</v>
      </c>
      <c r="P1239">
        <v>2</v>
      </c>
      <c r="Q1239" t="str">
        <f t="shared" si="20"/>
        <v>23</v>
      </c>
    </row>
    <row r="1240" spans="1:17" x14ac:dyDescent="0.25">
      <c r="A1240">
        <v>1239</v>
      </c>
      <c r="P1240">
        <v>0</v>
      </c>
      <c r="Q1240" t="str">
        <f t="shared" si="20"/>
        <v/>
      </c>
    </row>
    <row r="1241" spans="1:17" x14ac:dyDescent="0.25">
      <c r="A1241">
        <v>1240</v>
      </c>
      <c r="B1241">
        <v>218.420928</v>
      </c>
      <c r="C1241" s="2">
        <v>1</v>
      </c>
      <c r="P1241">
        <v>1</v>
      </c>
      <c r="Q1241" t="str">
        <f t="shared" si="20"/>
        <v>1</v>
      </c>
    </row>
    <row r="1242" spans="1:17" x14ac:dyDescent="0.25">
      <c r="A1242">
        <v>1241</v>
      </c>
      <c r="B1242">
        <v>218.374278</v>
      </c>
      <c r="C1242" s="2">
        <v>1</v>
      </c>
      <c r="P1242">
        <v>1</v>
      </c>
      <c r="Q1242" t="str">
        <f t="shared" si="20"/>
        <v>1</v>
      </c>
    </row>
    <row r="1243" spans="1:17" x14ac:dyDescent="0.25">
      <c r="A1243">
        <v>1242</v>
      </c>
      <c r="B1243">
        <v>218.42144300000001</v>
      </c>
      <c r="C1243" s="2">
        <v>1</v>
      </c>
      <c r="P1243">
        <v>1</v>
      </c>
      <c r="Q1243" t="str">
        <f t="shared" si="20"/>
        <v>1</v>
      </c>
    </row>
    <row r="1244" spans="1:17" x14ac:dyDescent="0.25">
      <c r="A1244">
        <v>1243</v>
      </c>
      <c r="B1244">
        <v>218.45082500000001</v>
      </c>
      <c r="C1244" s="2">
        <v>1</v>
      </c>
      <c r="H1244">
        <v>226.008351</v>
      </c>
      <c r="I1244" s="3">
        <v>4</v>
      </c>
      <c r="P1244">
        <v>2</v>
      </c>
      <c r="Q1244" t="str">
        <f t="shared" si="20"/>
        <v>14</v>
      </c>
    </row>
    <row r="1245" spans="1:17" x14ac:dyDescent="0.25">
      <c r="A1245">
        <v>1244</v>
      </c>
      <c r="B1245">
        <v>218.435722</v>
      </c>
      <c r="C1245" s="2">
        <v>1</v>
      </c>
      <c r="H1245">
        <v>226.03665000000001</v>
      </c>
      <c r="I1245" s="3">
        <v>4</v>
      </c>
      <c r="P1245">
        <v>2</v>
      </c>
      <c r="Q1245" t="str">
        <f t="shared" si="20"/>
        <v>14</v>
      </c>
    </row>
    <row r="1246" spans="1:17" x14ac:dyDescent="0.25">
      <c r="A1246">
        <v>1245</v>
      </c>
      <c r="B1246">
        <v>218.47206199999999</v>
      </c>
      <c r="C1246" s="2">
        <v>1</v>
      </c>
      <c r="H1246">
        <v>226.00180399999999</v>
      </c>
      <c r="I1246" s="3">
        <v>4</v>
      </c>
      <c r="P1246">
        <v>2</v>
      </c>
      <c r="Q1246" t="str">
        <f t="shared" si="20"/>
        <v>14</v>
      </c>
    </row>
    <row r="1247" spans="1:17" x14ac:dyDescent="0.25">
      <c r="A1247">
        <v>1246</v>
      </c>
      <c r="B1247">
        <v>218.45427899999999</v>
      </c>
      <c r="C1247" s="2">
        <v>1</v>
      </c>
      <c r="H1247">
        <v>226.013814</v>
      </c>
      <c r="I1247" s="3">
        <v>4</v>
      </c>
      <c r="P1247">
        <v>2</v>
      </c>
      <c r="Q1247" t="str">
        <f t="shared" si="20"/>
        <v>14</v>
      </c>
    </row>
    <row r="1248" spans="1:17" x14ac:dyDescent="0.25">
      <c r="A1248">
        <v>1247</v>
      </c>
      <c r="B1248">
        <v>218.431185</v>
      </c>
      <c r="C1248" s="2">
        <v>1</v>
      </c>
      <c r="H1248">
        <v>226.034897</v>
      </c>
      <c r="I1248" s="3">
        <v>4</v>
      </c>
      <c r="P1248">
        <v>2</v>
      </c>
      <c r="Q1248" t="str">
        <f t="shared" si="20"/>
        <v>14</v>
      </c>
    </row>
    <row r="1249" spans="1:17" x14ac:dyDescent="0.25">
      <c r="A1249">
        <v>1248</v>
      </c>
      <c r="B1249">
        <v>218.51623699999999</v>
      </c>
      <c r="C1249" s="2">
        <v>1</v>
      </c>
      <c r="H1249">
        <v>225.993866</v>
      </c>
      <c r="I1249" s="3">
        <v>4</v>
      </c>
      <c r="P1249">
        <v>2</v>
      </c>
      <c r="Q1249" t="str">
        <f t="shared" si="20"/>
        <v>14</v>
      </c>
    </row>
    <row r="1250" spans="1:17" x14ac:dyDescent="0.25">
      <c r="A1250">
        <v>1249</v>
      </c>
      <c r="B1250">
        <v>218.50567000000001</v>
      </c>
      <c r="C1250" s="2">
        <v>1</v>
      </c>
      <c r="H1250">
        <v>225.99309299999999</v>
      </c>
      <c r="I1250" s="3">
        <v>4</v>
      </c>
      <c r="P1250">
        <v>2</v>
      </c>
      <c r="Q1250" t="str">
        <f t="shared" si="20"/>
        <v>14</v>
      </c>
    </row>
    <row r="1251" spans="1:17" x14ac:dyDescent="0.25">
      <c r="A1251">
        <v>1250</v>
      </c>
      <c r="B1251">
        <v>218.474279</v>
      </c>
      <c r="C1251" s="2">
        <v>1</v>
      </c>
      <c r="H1251">
        <v>226.05309399999999</v>
      </c>
      <c r="I1251" s="3">
        <v>4</v>
      </c>
      <c r="P1251">
        <v>2</v>
      </c>
      <c r="Q1251" t="str">
        <f t="shared" si="20"/>
        <v>14</v>
      </c>
    </row>
    <row r="1252" spans="1:17" x14ac:dyDescent="0.25">
      <c r="A1252">
        <v>1251</v>
      </c>
      <c r="B1252">
        <v>218.66154699999998</v>
      </c>
      <c r="C1252" s="2">
        <v>1</v>
      </c>
      <c r="H1252">
        <v>226.051391</v>
      </c>
      <c r="I1252" s="3">
        <v>4</v>
      </c>
      <c r="P1252">
        <v>2</v>
      </c>
      <c r="Q1252" t="str">
        <f t="shared" si="20"/>
        <v>14</v>
      </c>
    </row>
    <row r="1253" spans="1:17" x14ac:dyDescent="0.25">
      <c r="A1253">
        <v>1252</v>
      </c>
      <c r="B1253">
        <v>218.420928</v>
      </c>
      <c r="C1253" s="2">
        <v>1</v>
      </c>
      <c r="H1253">
        <v>226.03360799999999</v>
      </c>
      <c r="I1253" s="3">
        <v>4</v>
      </c>
      <c r="P1253">
        <v>2</v>
      </c>
      <c r="Q1253" t="str">
        <f t="shared" si="20"/>
        <v>14</v>
      </c>
    </row>
    <row r="1254" spans="1:17" x14ac:dyDescent="0.25">
      <c r="A1254">
        <v>1253</v>
      </c>
      <c r="H1254">
        <v>226.15484599999999</v>
      </c>
      <c r="I1254" s="3">
        <v>4</v>
      </c>
      <c r="P1254">
        <v>1</v>
      </c>
      <c r="Q1254" t="str">
        <f t="shared" si="20"/>
        <v>4</v>
      </c>
    </row>
    <row r="1255" spans="1:17" x14ac:dyDescent="0.25">
      <c r="A1255">
        <v>1254</v>
      </c>
      <c r="H1255">
        <v>226.008351</v>
      </c>
      <c r="I1255" s="3">
        <v>4</v>
      </c>
      <c r="P1255">
        <v>1</v>
      </c>
      <c r="Q1255" t="str">
        <f t="shared" si="20"/>
        <v>4</v>
      </c>
    </row>
    <row r="1256" spans="1:17" x14ac:dyDescent="0.25">
      <c r="A1256">
        <v>1255</v>
      </c>
      <c r="F1256">
        <v>217.424691</v>
      </c>
      <c r="G1256" s="4">
        <v>3</v>
      </c>
      <c r="P1256">
        <v>1</v>
      </c>
      <c r="Q1256" t="str">
        <f t="shared" si="20"/>
        <v>3</v>
      </c>
    </row>
    <row r="1257" spans="1:17" x14ac:dyDescent="0.25">
      <c r="A1257">
        <v>1256</v>
      </c>
      <c r="F1257">
        <v>217.367062</v>
      </c>
      <c r="G1257" s="4">
        <v>3</v>
      </c>
      <c r="P1257">
        <v>1</v>
      </c>
      <c r="Q1257" t="str">
        <f t="shared" si="20"/>
        <v>3</v>
      </c>
    </row>
    <row r="1258" spans="1:17" x14ac:dyDescent="0.25">
      <c r="A1258">
        <v>1257</v>
      </c>
      <c r="F1258">
        <v>217.406443</v>
      </c>
      <c r="G1258" s="4">
        <v>3</v>
      </c>
      <c r="P1258">
        <v>1</v>
      </c>
      <c r="Q1258" t="str">
        <f t="shared" si="20"/>
        <v>3</v>
      </c>
    </row>
    <row r="1259" spans="1:17" x14ac:dyDescent="0.25">
      <c r="A1259">
        <v>1258</v>
      </c>
      <c r="D1259">
        <v>205.582831</v>
      </c>
      <c r="E1259" s="5">
        <v>2</v>
      </c>
      <c r="F1259">
        <v>217.40025700000001</v>
      </c>
      <c r="G1259" s="4">
        <v>3</v>
      </c>
      <c r="P1259">
        <v>2</v>
      </c>
      <c r="Q1259" t="str">
        <f t="shared" si="20"/>
        <v>23</v>
      </c>
    </row>
    <row r="1260" spans="1:17" x14ac:dyDescent="0.25">
      <c r="A1260">
        <v>1259</v>
      </c>
      <c r="D1260">
        <v>205.59968800000001</v>
      </c>
      <c r="E1260" s="5">
        <v>2</v>
      </c>
      <c r="F1260">
        <v>217.37092799999999</v>
      </c>
      <c r="G1260" s="4">
        <v>3</v>
      </c>
      <c r="P1260">
        <v>2</v>
      </c>
      <c r="Q1260" t="str">
        <f t="shared" si="20"/>
        <v>23</v>
      </c>
    </row>
    <row r="1261" spans="1:17" x14ac:dyDescent="0.25">
      <c r="A1261">
        <v>1260</v>
      </c>
      <c r="D1261">
        <v>205.59953200000001</v>
      </c>
      <c r="E1261" s="5">
        <v>2</v>
      </c>
      <c r="F1261">
        <v>217.39170100000001</v>
      </c>
      <c r="G1261" s="4">
        <v>3</v>
      </c>
      <c r="P1261">
        <v>2</v>
      </c>
      <c r="Q1261" t="str">
        <f t="shared" si="20"/>
        <v>23</v>
      </c>
    </row>
    <row r="1262" spans="1:17" x14ac:dyDescent="0.25">
      <c r="A1262">
        <v>1261</v>
      </c>
      <c r="D1262">
        <v>205.59685400000001</v>
      </c>
      <c r="E1262" s="5">
        <v>2</v>
      </c>
      <c r="F1262">
        <v>217.37866</v>
      </c>
      <c r="G1262" s="4">
        <v>3</v>
      </c>
      <c r="P1262">
        <v>2</v>
      </c>
      <c r="Q1262" t="str">
        <f t="shared" si="20"/>
        <v>23</v>
      </c>
    </row>
    <row r="1263" spans="1:17" x14ac:dyDescent="0.25">
      <c r="A1263">
        <v>1262</v>
      </c>
      <c r="D1263">
        <v>205.57164599999999</v>
      </c>
      <c r="E1263" s="5">
        <v>2</v>
      </c>
      <c r="F1263">
        <v>217.36340200000001</v>
      </c>
      <c r="G1263" s="4">
        <v>3</v>
      </c>
      <c r="P1263">
        <v>2</v>
      </c>
      <c r="Q1263" t="str">
        <f t="shared" si="20"/>
        <v>23</v>
      </c>
    </row>
    <row r="1264" spans="1:17" x14ac:dyDescent="0.25">
      <c r="A1264">
        <v>1263</v>
      </c>
      <c r="D1264">
        <v>205.580569</v>
      </c>
      <c r="E1264" s="5">
        <v>2</v>
      </c>
      <c r="F1264">
        <v>217.372938</v>
      </c>
      <c r="G1264" s="4">
        <v>3</v>
      </c>
      <c r="P1264">
        <v>2</v>
      </c>
      <c r="Q1264" t="str">
        <f t="shared" si="20"/>
        <v>23</v>
      </c>
    </row>
    <row r="1265" spans="1:17" x14ac:dyDescent="0.25">
      <c r="A1265">
        <v>1264</v>
      </c>
      <c r="D1265">
        <v>205.56267800000001</v>
      </c>
      <c r="E1265" s="5">
        <v>2</v>
      </c>
      <c r="F1265">
        <v>217.38572099999999</v>
      </c>
      <c r="G1265" s="4">
        <v>3</v>
      </c>
      <c r="P1265">
        <v>2</v>
      </c>
      <c r="Q1265" t="str">
        <f t="shared" si="20"/>
        <v>23</v>
      </c>
    </row>
    <row r="1266" spans="1:17" x14ac:dyDescent="0.25">
      <c r="A1266">
        <v>1265</v>
      </c>
      <c r="D1266">
        <v>205.61963500000002</v>
      </c>
      <c r="E1266" s="5">
        <v>2</v>
      </c>
      <c r="F1266">
        <v>217.40664899999999</v>
      </c>
      <c r="G1266" s="4">
        <v>3</v>
      </c>
      <c r="P1266">
        <v>2</v>
      </c>
      <c r="Q1266" t="str">
        <f t="shared" si="20"/>
        <v>23</v>
      </c>
    </row>
    <row r="1267" spans="1:17" x14ac:dyDescent="0.25">
      <c r="A1267">
        <v>1266</v>
      </c>
      <c r="D1267">
        <v>205.63376099999999</v>
      </c>
      <c r="E1267" s="5">
        <v>2</v>
      </c>
      <c r="F1267">
        <v>217.424691</v>
      </c>
      <c r="G1267" s="4">
        <v>3</v>
      </c>
      <c r="P1267">
        <v>2</v>
      </c>
      <c r="Q1267" t="str">
        <f t="shared" si="20"/>
        <v>23</v>
      </c>
    </row>
    <row r="1268" spans="1:17" x14ac:dyDescent="0.25">
      <c r="A1268">
        <v>1267</v>
      </c>
      <c r="D1268">
        <v>205.65984600000002</v>
      </c>
      <c r="E1268" s="5">
        <v>2</v>
      </c>
      <c r="P1268">
        <v>1</v>
      </c>
      <c r="Q1268" t="str">
        <f t="shared" si="20"/>
        <v>2</v>
      </c>
    </row>
    <row r="1269" spans="1:17" x14ac:dyDescent="0.25">
      <c r="A1269">
        <v>1268</v>
      </c>
      <c r="D1269">
        <v>205.662058</v>
      </c>
      <c r="E1269" s="5">
        <v>2</v>
      </c>
      <c r="P1269">
        <v>1</v>
      </c>
      <c r="Q1269" t="str">
        <f t="shared" si="20"/>
        <v>2</v>
      </c>
    </row>
    <row r="1270" spans="1:17" x14ac:dyDescent="0.25">
      <c r="A1270">
        <v>1269</v>
      </c>
      <c r="D1270">
        <v>205.56634</v>
      </c>
      <c r="E1270" s="5">
        <v>2</v>
      </c>
      <c r="P1270">
        <v>1</v>
      </c>
      <c r="Q1270" t="str">
        <f t="shared" si="20"/>
        <v>2</v>
      </c>
    </row>
    <row r="1271" spans="1:17" x14ac:dyDescent="0.25">
      <c r="A1271">
        <v>1270</v>
      </c>
      <c r="D1271">
        <v>205.582831</v>
      </c>
      <c r="E1271" s="5">
        <v>2</v>
      </c>
      <c r="P1271">
        <v>1</v>
      </c>
      <c r="Q1271" t="str">
        <f t="shared" si="20"/>
        <v>2</v>
      </c>
    </row>
    <row r="1272" spans="1:17" x14ac:dyDescent="0.25">
      <c r="A1272">
        <v>1271</v>
      </c>
      <c r="B1272">
        <v>196.28036</v>
      </c>
      <c r="C1272" s="2">
        <v>1</v>
      </c>
      <c r="P1272">
        <v>1</v>
      </c>
      <c r="Q1272" t="str">
        <f t="shared" si="20"/>
        <v>1</v>
      </c>
    </row>
    <row r="1273" spans="1:17" x14ac:dyDescent="0.25">
      <c r="A1273">
        <v>1272</v>
      </c>
      <c r="B1273">
        <v>196.348761</v>
      </c>
      <c r="C1273" s="2">
        <v>1</v>
      </c>
      <c r="P1273">
        <v>1</v>
      </c>
      <c r="Q1273" t="str">
        <f t="shared" si="20"/>
        <v>1</v>
      </c>
    </row>
    <row r="1274" spans="1:17" x14ac:dyDescent="0.25">
      <c r="A1274">
        <v>1273</v>
      </c>
      <c r="B1274">
        <v>196.34061700000001</v>
      </c>
      <c r="C1274" s="2">
        <v>1</v>
      </c>
      <c r="P1274">
        <v>1</v>
      </c>
      <c r="Q1274" t="str">
        <f t="shared" si="20"/>
        <v>1</v>
      </c>
    </row>
    <row r="1275" spans="1:17" x14ac:dyDescent="0.25">
      <c r="A1275">
        <v>1274</v>
      </c>
      <c r="B1275">
        <v>196.28824500000002</v>
      </c>
      <c r="C1275" s="2">
        <v>1</v>
      </c>
      <c r="H1275">
        <v>203.67907199999999</v>
      </c>
      <c r="I1275" s="3">
        <v>4</v>
      </c>
      <c r="P1275">
        <v>2</v>
      </c>
      <c r="Q1275" t="str">
        <f t="shared" si="20"/>
        <v>14</v>
      </c>
    </row>
    <row r="1276" spans="1:17" x14ac:dyDescent="0.25">
      <c r="A1276">
        <v>1275</v>
      </c>
      <c r="B1276">
        <v>196.28711200000001</v>
      </c>
      <c r="C1276" s="2">
        <v>1</v>
      </c>
      <c r="H1276">
        <v>203.61525599999999</v>
      </c>
      <c r="I1276" s="3">
        <v>4</v>
      </c>
      <c r="P1276">
        <v>2</v>
      </c>
      <c r="Q1276" t="str">
        <f t="shared" si="20"/>
        <v>14</v>
      </c>
    </row>
    <row r="1277" spans="1:17" x14ac:dyDescent="0.25">
      <c r="A1277">
        <v>1276</v>
      </c>
      <c r="B1277">
        <v>196.30474000000001</v>
      </c>
      <c r="C1277" s="2">
        <v>1</v>
      </c>
      <c r="H1277">
        <v>203.658557</v>
      </c>
      <c r="I1277" s="3">
        <v>4</v>
      </c>
      <c r="P1277">
        <v>2</v>
      </c>
      <c r="Q1277" t="str">
        <f t="shared" si="20"/>
        <v>14</v>
      </c>
    </row>
    <row r="1278" spans="1:17" x14ac:dyDescent="0.25">
      <c r="A1278">
        <v>1277</v>
      </c>
      <c r="B1278">
        <v>196.31015300000001</v>
      </c>
      <c r="C1278" s="2">
        <v>1</v>
      </c>
      <c r="H1278">
        <v>203.63984500000001</v>
      </c>
      <c r="I1278" s="3">
        <v>4</v>
      </c>
      <c r="P1278">
        <v>2</v>
      </c>
      <c r="Q1278" t="str">
        <f t="shared" si="20"/>
        <v>14</v>
      </c>
    </row>
    <row r="1279" spans="1:17" x14ac:dyDescent="0.25">
      <c r="A1279">
        <v>1278</v>
      </c>
      <c r="B1279">
        <v>196.32778400000001</v>
      </c>
      <c r="C1279" s="2">
        <v>1</v>
      </c>
      <c r="H1279">
        <v>203.63097999999999</v>
      </c>
      <c r="I1279" s="3">
        <v>4</v>
      </c>
      <c r="P1279">
        <v>2</v>
      </c>
      <c r="Q1279" t="str">
        <f t="shared" si="20"/>
        <v>14</v>
      </c>
    </row>
    <row r="1280" spans="1:17" x14ac:dyDescent="0.25">
      <c r="A1280">
        <v>1279</v>
      </c>
      <c r="B1280">
        <v>196.342421</v>
      </c>
      <c r="C1280" s="2">
        <v>1</v>
      </c>
      <c r="H1280">
        <v>203.635516</v>
      </c>
      <c r="I1280" s="3">
        <v>4</v>
      </c>
      <c r="P1280">
        <v>2</v>
      </c>
      <c r="Q1280" t="str">
        <f t="shared" si="20"/>
        <v>14</v>
      </c>
    </row>
    <row r="1281" spans="1:17" x14ac:dyDescent="0.25">
      <c r="A1281">
        <v>1280</v>
      </c>
      <c r="B1281">
        <v>196.291079</v>
      </c>
      <c r="C1281" s="2">
        <v>1</v>
      </c>
      <c r="H1281">
        <v>203.63448199999999</v>
      </c>
      <c r="I1281" s="3">
        <v>4</v>
      </c>
      <c r="P1281">
        <v>2</v>
      </c>
      <c r="Q1281" t="str">
        <f t="shared" si="20"/>
        <v>14</v>
      </c>
    </row>
    <row r="1282" spans="1:17" x14ac:dyDescent="0.25">
      <c r="A1282">
        <v>1281</v>
      </c>
      <c r="B1282">
        <v>196.28036</v>
      </c>
      <c r="C1282" s="2">
        <v>1</v>
      </c>
      <c r="H1282">
        <v>203.654223</v>
      </c>
      <c r="I1282" s="3">
        <v>4</v>
      </c>
      <c r="P1282">
        <v>2</v>
      </c>
      <c r="Q1282" t="str">
        <f t="shared" ref="Q1282:Q1345" si="21">CONCATENATE(C1282,E1282,G1282,I1282)</f>
        <v>14</v>
      </c>
    </row>
    <row r="1283" spans="1:17" x14ac:dyDescent="0.25">
      <c r="A1283">
        <v>1282</v>
      </c>
      <c r="H1283">
        <v>203.66195500000001</v>
      </c>
      <c r="I1283" s="3">
        <v>4</v>
      </c>
      <c r="P1283">
        <v>1</v>
      </c>
      <c r="Q1283" t="str">
        <f t="shared" si="21"/>
        <v>4</v>
      </c>
    </row>
    <row r="1284" spans="1:17" x14ac:dyDescent="0.25">
      <c r="A1284">
        <v>1283</v>
      </c>
      <c r="H1284">
        <v>203.66670099999999</v>
      </c>
      <c r="I1284" s="3">
        <v>4</v>
      </c>
      <c r="P1284">
        <v>1</v>
      </c>
      <c r="Q1284" t="str">
        <f t="shared" si="21"/>
        <v>4</v>
      </c>
    </row>
    <row r="1285" spans="1:17" x14ac:dyDescent="0.25">
      <c r="A1285">
        <v>1284</v>
      </c>
      <c r="H1285">
        <v>203.65757600000001</v>
      </c>
      <c r="I1285" s="3">
        <v>4</v>
      </c>
      <c r="P1285">
        <v>1</v>
      </c>
      <c r="Q1285" t="str">
        <f t="shared" si="21"/>
        <v>4</v>
      </c>
    </row>
    <row r="1286" spans="1:17" x14ac:dyDescent="0.25">
      <c r="A1286">
        <v>1285</v>
      </c>
      <c r="F1286">
        <v>194.45308900000001</v>
      </c>
      <c r="G1286" s="4">
        <v>3</v>
      </c>
      <c r="H1286">
        <v>203.65757600000001</v>
      </c>
      <c r="I1286" s="3">
        <v>4</v>
      </c>
      <c r="P1286">
        <v>2</v>
      </c>
      <c r="Q1286" t="str">
        <f t="shared" si="21"/>
        <v>34</v>
      </c>
    </row>
    <row r="1287" spans="1:17" x14ac:dyDescent="0.25">
      <c r="A1287">
        <v>1286</v>
      </c>
      <c r="F1287">
        <v>194.44592499999999</v>
      </c>
      <c r="G1287" s="4">
        <v>3</v>
      </c>
      <c r="P1287">
        <v>1</v>
      </c>
      <c r="Q1287" t="str">
        <f t="shared" si="21"/>
        <v>3</v>
      </c>
    </row>
    <row r="1288" spans="1:17" x14ac:dyDescent="0.25">
      <c r="A1288">
        <v>1287</v>
      </c>
      <c r="D1288">
        <v>180.65344899999999</v>
      </c>
      <c r="E1288" s="5">
        <v>2</v>
      </c>
      <c r="F1288">
        <v>194.49221699999998</v>
      </c>
      <c r="G1288" s="4">
        <v>3</v>
      </c>
      <c r="P1288">
        <v>2</v>
      </c>
      <c r="Q1288" t="str">
        <f t="shared" si="21"/>
        <v>23</v>
      </c>
    </row>
    <row r="1289" spans="1:17" x14ac:dyDescent="0.25">
      <c r="A1289">
        <v>1288</v>
      </c>
      <c r="D1289">
        <v>180.62788599999999</v>
      </c>
      <c r="E1289" s="5">
        <v>2</v>
      </c>
      <c r="F1289">
        <v>194.45087699999999</v>
      </c>
      <c r="G1289" s="4">
        <v>3</v>
      </c>
      <c r="P1289">
        <v>2</v>
      </c>
      <c r="Q1289" t="str">
        <f t="shared" si="21"/>
        <v>23</v>
      </c>
    </row>
    <row r="1290" spans="1:17" x14ac:dyDescent="0.25">
      <c r="A1290">
        <v>1289</v>
      </c>
      <c r="D1290">
        <v>180.642886</v>
      </c>
      <c r="E1290" s="5">
        <v>2</v>
      </c>
      <c r="F1290">
        <v>194.433348</v>
      </c>
      <c r="G1290" s="4">
        <v>3</v>
      </c>
      <c r="P1290">
        <v>2</v>
      </c>
      <c r="Q1290" t="str">
        <f t="shared" si="21"/>
        <v>23</v>
      </c>
    </row>
    <row r="1291" spans="1:17" x14ac:dyDescent="0.25">
      <c r="A1291">
        <v>1290</v>
      </c>
      <c r="D1291">
        <v>180.631495</v>
      </c>
      <c r="E1291" s="5">
        <v>2</v>
      </c>
      <c r="F1291">
        <v>194.43592699999999</v>
      </c>
      <c r="G1291" s="4">
        <v>3</v>
      </c>
      <c r="P1291">
        <v>2</v>
      </c>
      <c r="Q1291" t="str">
        <f t="shared" si="21"/>
        <v>23</v>
      </c>
    </row>
    <row r="1292" spans="1:17" x14ac:dyDescent="0.25">
      <c r="A1292">
        <v>1291</v>
      </c>
      <c r="D1292">
        <v>180.64670100000001</v>
      </c>
      <c r="E1292" s="5">
        <v>2</v>
      </c>
      <c r="F1292">
        <v>194.47371200000001</v>
      </c>
      <c r="G1292" s="4">
        <v>3</v>
      </c>
      <c r="P1292">
        <v>2</v>
      </c>
      <c r="Q1292" t="str">
        <f t="shared" si="21"/>
        <v>23</v>
      </c>
    </row>
    <row r="1293" spans="1:17" x14ac:dyDescent="0.25">
      <c r="A1293">
        <v>1292</v>
      </c>
      <c r="D1293">
        <v>180.67721399999999</v>
      </c>
      <c r="E1293" s="5">
        <v>2</v>
      </c>
      <c r="F1293">
        <v>194.44252299999999</v>
      </c>
      <c r="G1293" s="4">
        <v>3</v>
      </c>
      <c r="P1293">
        <v>2</v>
      </c>
      <c r="Q1293" t="str">
        <f t="shared" si="21"/>
        <v>23</v>
      </c>
    </row>
    <row r="1294" spans="1:17" x14ac:dyDescent="0.25">
      <c r="A1294">
        <v>1293</v>
      </c>
      <c r="D1294">
        <v>180.67881299999999</v>
      </c>
      <c r="E1294" s="5">
        <v>2</v>
      </c>
      <c r="F1294">
        <v>194.43371100000002</v>
      </c>
      <c r="G1294" s="4">
        <v>3</v>
      </c>
      <c r="P1294">
        <v>2</v>
      </c>
      <c r="Q1294" t="str">
        <f t="shared" si="21"/>
        <v>23</v>
      </c>
    </row>
    <row r="1295" spans="1:17" x14ac:dyDescent="0.25">
      <c r="A1295">
        <v>1294</v>
      </c>
      <c r="D1295">
        <v>180.65963600000001</v>
      </c>
      <c r="E1295" s="5">
        <v>2</v>
      </c>
      <c r="F1295">
        <v>194.45308900000001</v>
      </c>
      <c r="G1295" s="4">
        <v>3</v>
      </c>
      <c r="P1295">
        <v>2</v>
      </c>
      <c r="Q1295" t="str">
        <f t="shared" si="21"/>
        <v>23</v>
      </c>
    </row>
    <row r="1296" spans="1:17" x14ac:dyDescent="0.25">
      <c r="A1296">
        <v>1295</v>
      </c>
      <c r="D1296">
        <v>180.66308800000002</v>
      </c>
      <c r="E1296" s="5">
        <v>2</v>
      </c>
      <c r="P1296">
        <v>1</v>
      </c>
      <c r="Q1296" t="str">
        <f t="shared" si="21"/>
        <v>2</v>
      </c>
    </row>
    <row r="1297" spans="1:17" x14ac:dyDescent="0.25">
      <c r="A1297">
        <v>1296</v>
      </c>
      <c r="D1297">
        <v>180.64979</v>
      </c>
      <c r="E1297" s="5">
        <v>2</v>
      </c>
      <c r="P1297">
        <v>1</v>
      </c>
      <c r="Q1297" t="str">
        <f t="shared" si="21"/>
        <v>2</v>
      </c>
    </row>
    <row r="1298" spans="1:17" x14ac:dyDescent="0.25">
      <c r="A1298">
        <v>1297</v>
      </c>
      <c r="B1298">
        <v>172.74082099999998</v>
      </c>
      <c r="C1298" s="2">
        <v>1</v>
      </c>
      <c r="D1298">
        <v>180.64695599999999</v>
      </c>
      <c r="E1298" s="5">
        <v>2</v>
      </c>
      <c r="P1298">
        <v>2</v>
      </c>
      <c r="Q1298" t="str">
        <f t="shared" si="21"/>
        <v>12</v>
      </c>
    </row>
    <row r="1299" spans="1:17" x14ac:dyDescent="0.25">
      <c r="A1299">
        <v>1298</v>
      </c>
      <c r="B1299">
        <v>172.71871099999998</v>
      </c>
      <c r="C1299" s="2">
        <v>1</v>
      </c>
      <c r="D1299">
        <v>180.64046300000001</v>
      </c>
      <c r="E1299" s="5">
        <v>2</v>
      </c>
      <c r="P1299">
        <v>2</v>
      </c>
      <c r="Q1299" t="str">
        <f t="shared" si="21"/>
        <v>12</v>
      </c>
    </row>
    <row r="1300" spans="1:17" x14ac:dyDescent="0.25">
      <c r="A1300">
        <v>1299</v>
      </c>
      <c r="B1300">
        <v>172.720101</v>
      </c>
      <c r="C1300" s="2">
        <v>1</v>
      </c>
      <c r="D1300">
        <v>180.65344899999999</v>
      </c>
      <c r="E1300" s="5">
        <v>2</v>
      </c>
      <c r="P1300">
        <v>2</v>
      </c>
      <c r="Q1300" t="str">
        <f t="shared" si="21"/>
        <v>12</v>
      </c>
    </row>
    <row r="1301" spans="1:17" x14ac:dyDescent="0.25">
      <c r="A1301">
        <v>1300</v>
      </c>
      <c r="B1301">
        <v>172.766852</v>
      </c>
      <c r="C1301" s="2">
        <v>1</v>
      </c>
      <c r="P1301">
        <v>1</v>
      </c>
      <c r="Q1301" t="str">
        <f t="shared" si="21"/>
        <v>1</v>
      </c>
    </row>
    <row r="1302" spans="1:17" x14ac:dyDescent="0.25">
      <c r="A1302">
        <v>1301</v>
      </c>
      <c r="B1302">
        <v>172.745204</v>
      </c>
      <c r="C1302" s="2">
        <v>1</v>
      </c>
      <c r="P1302">
        <v>1</v>
      </c>
      <c r="Q1302" t="str">
        <f t="shared" si="21"/>
        <v>1</v>
      </c>
    </row>
    <row r="1303" spans="1:17" x14ac:dyDescent="0.25">
      <c r="A1303">
        <v>1302</v>
      </c>
      <c r="B1303">
        <v>172.75262499999999</v>
      </c>
      <c r="C1303" s="2">
        <v>1</v>
      </c>
      <c r="P1303">
        <v>1</v>
      </c>
      <c r="Q1303" t="str">
        <f t="shared" si="21"/>
        <v>1</v>
      </c>
    </row>
    <row r="1304" spans="1:17" x14ac:dyDescent="0.25">
      <c r="A1304">
        <v>1303</v>
      </c>
      <c r="B1304">
        <v>172.749482</v>
      </c>
      <c r="C1304" s="2">
        <v>1</v>
      </c>
      <c r="P1304">
        <v>1</v>
      </c>
      <c r="Q1304" t="str">
        <f t="shared" si="21"/>
        <v>1</v>
      </c>
    </row>
    <row r="1305" spans="1:17" x14ac:dyDescent="0.25">
      <c r="A1305">
        <v>1304</v>
      </c>
      <c r="B1305">
        <v>172.73741999999999</v>
      </c>
      <c r="C1305" s="2">
        <v>1</v>
      </c>
      <c r="P1305">
        <v>1</v>
      </c>
      <c r="Q1305" t="str">
        <f t="shared" si="21"/>
        <v>1</v>
      </c>
    </row>
    <row r="1306" spans="1:17" x14ac:dyDescent="0.25">
      <c r="A1306">
        <v>1305</v>
      </c>
      <c r="B1306">
        <v>172.737008</v>
      </c>
      <c r="C1306" s="2">
        <v>1</v>
      </c>
      <c r="H1306">
        <v>175.487368</v>
      </c>
      <c r="I1306" s="3">
        <v>4</v>
      </c>
      <c r="P1306">
        <v>2</v>
      </c>
      <c r="Q1306" t="str">
        <f t="shared" si="21"/>
        <v>14</v>
      </c>
    </row>
    <row r="1307" spans="1:17" x14ac:dyDescent="0.25">
      <c r="A1307">
        <v>1306</v>
      </c>
      <c r="B1307">
        <v>172.722161</v>
      </c>
      <c r="C1307" s="2">
        <v>1</v>
      </c>
      <c r="H1307">
        <v>175.44262800000001</v>
      </c>
      <c r="I1307" s="3">
        <v>4</v>
      </c>
      <c r="P1307">
        <v>2</v>
      </c>
      <c r="Q1307" t="str">
        <f t="shared" si="21"/>
        <v>14</v>
      </c>
    </row>
    <row r="1308" spans="1:17" x14ac:dyDescent="0.25">
      <c r="A1308">
        <v>1307</v>
      </c>
      <c r="B1308">
        <v>172.74082099999998</v>
      </c>
      <c r="C1308" s="2">
        <v>1</v>
      </c>
      <c r="H1308">
        <v>175.44154399999999</v>
      </c>
      <c r="I1308" s="3">
        <v>4</v>
      </c>
      <c r="P1308">
        <v>2</v>
      </c>
      <c r="Q1308" t="str">
        <f t="shared" si="21"/>
        <v>14</v>
      </c>
    </row>
    <row r="1309" spans="1:17" x14ac:dyDescent="0.25">
      <c r="A1309">
        <v>1308</v>
      </c>
      <c r="B1309">
        <v>172.74082099999998</v>
      </c>
      <c r="C1309" s="2">
        <v>1</v>
      </c>
      <c r="F1309">
        <v>172.32891499999999</v>
      </c>
      <c r="G1309" s="4">
        <v>3</v>
      </c>
      <c r="H1309">
        <v>175.40144000000001</v>
      </c>
      <c r="I1309" s="3">
        <v>4</v>
      </c>
      <c r="P1309">
        <v>3</v>
      </c>
      <c r="Q1309" t="str">
        <f t="shared" si="21"/>
        <v>134</v>
      </c>
    </row>
    <row r="1310" spans="1:17" x14ac:dyDescent="0.25">
      <c r="A1310">
        <v>1309</v>
      </c>
      <c r="F1310">
        <v>172.34994599999999</v>
      </c>
      <c r="G1310" s="4">
        <v>3</v>
      </c>
      <c r="H1310">
        <v>175.459586</v>
      </c>
      <c r="I1310" s="3">
        <v>4</v>
      </c>
      <c r="P1310">
        <v>2</v>
      </c>
      <c r="Q1310" t="str">
        <f t="shared" si="21"/>
        <v>34</v>
      </c>
    </row>
    <row r="1311" spans="1:17" x14ac:dyDescent="0.25">
      <c r="A1311">
        <v>1310</v>
      </c>
      <c r="F1311">
        <v>172.207627</v>
      </c>
      <c r="G1311" s="4">
        <v>3</v>
      </c>
      <c r="H1311">
        <v>175.46293500000002</v>
      </c>
      <c r="I1311" s="3">
        <v>4</v>
      </c>
      <c r="P1311">
        <v>2</v>
      </c>
      <c r="Q1311" t="str">
        <f t="shared" si="21"/>
        <v>34</v>
      </c>
    </row>
    <row r="1312" spans="1:17" x14ac:dyDescent="0.25">
      <c r="A1312">
        <v>1311</v>
      </c>
      <c r="F1312">
        <v>172.22896600000001</v>
      </c>
      <c r="G1312" s="4">
        <v>3</v>
      </c>
      <c r="H1312">
        <v>175.46051299999999</v>
      </c>
      <c r="I1312" s="3">
        <v>4</v>
      </c>
      <c r="P1312">
        <v>2</v>
      </c>
      <c r="Q1312" t="str">
        <f t="shared" si="21"/>
        <v>34</v>
      </c>
    </row>
    <row r="1313" spans="1:17" x14ac:dyDescent="0.25">
      <c r="A1313">
        <v>1312</v>
      </c>
      <c r="F1313">
        <v>172.28922299999999</v>
      </c>
      <c r="G1313" s="4">
        <v>3</v>
      </c>
      <c r="H1313">
        <v>175.45613</v>
      </c>
      <c r="I1313" s="3">
        <v>4</v>
      </c>
      <c r="P1313">
        <v>2</v>
      </c>
      <c r="Q1313" t="str">
        <f t="shared" si="21"/>
        <v>34</v>
      </c>
    </row>
    <row r="1314" spans="1:17" x14ac:dyDescent="0.25">
      <c r="A1314">
        <v>1313</v>
      </c>
      <c r="F1314">
        <v>172.27845100000002</v>
      </c>
      <c r="G1314" s="4">
        <v>3</v>
      </c>
      <c r="H1314">
        <v>175.41881000000001</v>
      </c>
      <c r="I1314" s="3">
        <v>4</v>
      </c>
      <c r="P1314">
        <v>2</v>
      </c>
      <c r="Q1314" t="str">
        <f t="shared" si="21"/>
        <v>34</v>
      </c>
    </row>
    <row r="1315" spans="1:17" x14ac:dyDescent="0.25">
      <c r="A1315">
        <v>1314</v>
      </c>
      <c r="F1315">
        <v>172.32226600000001</v>
      </c>
      <c r="G1315" s="4">
        <v>3</v>
      </c>
      <c r="H1315">
        <v>175.487368</v>
      </c>
      <c r="I1315" s="3">
        <v>4</v>
      </c>
      <c r="P1315">
        <v>2</v>
      </c>
      <c r="Q1315" t="str">
        <f t="shared" si="21"/>
        <v>34</v>
      </c>
    </row>
    <row r="1316" spans="1:17" x14ac:dyDescent="0.25">
      <c r="A1316">
        <v>1315</v>
      </c>
      <c r="F1316">
        <v>172.30747099999999</v>
      </c>
      <c r="G1316" s="4">
        <v>3</v>
      </c>
      <c r="H1316">
        <v>175.487368</v>
      </c>
      <c r="I1316" s="3">
        <v>4</v>
      </c>
      <c r="P1316">
        <v>2</v>
      </c>
      <c r="Q1316" t="str">
        <f t="shared" si="21"/>
        <v>34</v>
      </c>
    </row>
    <row r="1317" spans="1:17" x14ac:dyDescent="0.25">
      <c r="A1317">
        <v>1316</v>
      </c>
      <c r="D1317">
        <v>158.25515100000001</v>
      </c>
      <c r="E1317" s="5">
        <v>2</v>
      </c>
      <c r="F1317">
        <v>172.30071900000002</v>
      </c>
      <c r="G1317" s="4">
        <v>3</v>
      </c>
      <c r="H1317">
        <v>175.487368</v>
      </c>
      <c r="I1317" s="3">
        <v>4</v>
      </c>
      <c r="P1317">
        <v>3</v>
      </c>
      <c r="Q1317" t="str">
        <f t="shared" si="21"/>
        <v>234</v>
      </c>
    </row>
    <row r="1318" spans="1:17" x14ac:dyDescent="0.25">
      <c r="A1318">
        <v>1317</v>
      </c>
      <c r="D1318">
        <v>158.18453399999999</v>
      </c>
      <c r="E1318" s="5">
        <v>2</v>
      </c>
      <c r="F1318">
        <v>172.32891499999999</v>
      </c>
      <c r="G1318" s="4">
        <v>3</v>
      </c>
      <c r="P1318">
        <v>2</v>
      </c>
      <c r="Q1318" t="str">
        <f t="shared" si="21"/>
        <v>23</v>
      </c>
    </row>
    <row r="1319" spans="1:17" x14ac:dyDescent="0.25">
      <c r="A1319">
        <v>1318</v>
      </c>
      <c r="D1319">
        <v>158.214688</v>
      </c>
      <c r="E1319" s="5">
        <v>2</v>
      </c>
      <c r="F1319">
        <v>172.32891499999999</v>
      </c>
      <c r="G1319" s="4">
        <v>3</v>
      </c>
      <c r="P1319">
        <v>2</v>
      </c>
      <c r="Q1319" t="str">
        <f t="shared" si="21"/>
        <v>23</v>
      </c>
    </row>
    <row r="1320" spans="1:17" x14ac:dyDescent="0.25">
      <c r="A1320">
        <v>1319</v>
      </c>
      <c r="D1320">
        <v>158.23071899999999</v>
      </c>
      <c r="E1320" s="5">
        <v>2</v>
      </c>
      <c r="F1320">
        <v>172.32891499999999</v>
      </c>
      <c r="G1320" s="4">
        <v>3</v>
      </c>
      <c r="P1320">
        <v>2</v>
      </c>
      <c r="Q1320" t="str">
        <f t="shared" si="21"/>
        <v>23</v>
      </c>
    </row>
    <row r="1321" spans="1:17" x14ac:dyDescent="0.25">
      <c r="A1321">
        <v>1320</v>
      </c>
      <c r="D1321">
        <v>158.200616</v>
      </c>
      <c r="E1321" s="5">
        <v>2</v>
      </c>
      <c r="P1321">
        <v>1</v>
      </c>
      <c r="Q1321" t="str">
        <f t="shared" si="21"/>
        <v>2</v>
      </c>
    </row>
    <row r="1322" spans="1:17" x14ac:dyDescent="0.25">
      <c r="A1322">
        <v>1321</v>
      </c>
      <c r="D1322">
        <v>158.19489300000001</v>
      </c>
      <c r="E1322" s="5">
        <v>2</v>
      </c>
      <c r="P1322">
        <v>1</v>
      </c>
      <c r="Q1322" t="str">
        <f t="shared" si="21"/>
        <v>2</v>
      </c>
    </row>
    <row r="1323" spans="1:17" x14ac:dyDescent="0.25">
      <c r="A1323">
        <v>1322</v>
      </c>
      <c r="D1323">
        <v>158.24329599999999</v>
      </c>
      <c r="E1323" s="5">
        <v>2</v>
      </c>
      <c r="P1323">
        <v>1</v>
      </c>
      <c r="Q1323" t="str">
        <f t="shared" si="21"/>
        <v>2</v>
      </c>
    </row>
    <row r="1324" spans="1:17" x14ac:dyDescent="0.25">
      <c r="A1324">
        <v>1323</v>
      </c>
      <c r="D1324">
        <v>158.23912100000001</v>
      </c>
      <c r="E1324" s="5">
        <v>2</v>
      </c>
      <c r="P1324">
        <v>1</v>
      </c>
      <c r="Q1324" t="str">
        <f t="shared" si="21"/>
        <v>2</v>
      </c>
    </row>
    <row r="1325" spans="1:17" x14ac:dyDescent="0.25">
      <c r="A1325">
        <v>1324</v>
      </c>
      <c r="B1325">
        <v>153.720358</v>
      </c>
      <c r="C1325" s="2">
        <v>1</v>
      </c>
      <c r="D1325">
        <v>158.211286</v>
      </c>
      <c r="E1325" s="5">
        <v>2</v>
      </c>
      <c r="P1325">
        <v>2</v>
      </c>
      <c r="Q1325" t="str">
        <f t="shared" si="21"/>
        <v>12</v>
      </c>
    </row>
    <row r="1326" spans="1:17" x14ac:dyDescent="0.25">
      <c r="A1326">
        <v>1325</v>
      </c>
      <c r="B1326">
        <v>153.66334799999998</v>
      </c>
      <c r="C1326" s="2">
        <v>1</v>
      </c>
      <c r="D1326">
        <v>158.19087400000001</v>
      </c>
      <c r="E1326" s="5">
        <v>2</v>
      </c>
      <c r="P1326">
        <v>2</v>
      </c>
      <c r="Q1326" t="str">
        <f t="shared" si="21"/>
        <v>12</v>
      </c>
    </row>
    <row r="1327" spans="1:17" x14ac:dyDescent="0.25">
      <c r="A1327">
        <v>1326</v>
      </c>
      <c r="B1327">
        <v>153.658038</v>
      </c>
      <c r="C1327" s="2">
        <v>1</v>
      </c>
      <c r="D1327">
        <v>158.185203</v>
      </c>
      <c r="E1327" s="5">
        <v>2</v>
      </c>
      <c r="P1327">
        <v>2</v>
      </c>
      <c r="Q1327" t="str">
        <f t="shared" si="21"/>
        <v>12</v>
      </c>
    </row>
    <row r="1328" spans="1:17" x14ac:dyDescent="0.25">
      <c r="A1328">
        <v>1327</v>
      </c>
      <c r="B1328">
        <v>153.646905</v>
      </c>
      <c r="C1328" s="2">
        <v>1</v>
      </c>
      <c r="D1328">
        <v>158.25515100000001</v>
      </c>
      <c r="E1328" s="5">
        <v>2</v>
      </c>
      <c r="P1328">
        <v>2</v>
      </c>
      <c r="Q1328" t="str">
        <f t="shared" si="21"/>
        <v>12</v>
      </c>
    </row>
    <row r="1329" spans="1:17" x14ac:dyDescent="0.25">
      <c r="A1329">
        <v>1328</v>
      </c>
      <c r="B1329">
        <v>153.68829600000001</v>
      </c>
      <c r="C1329" s="2">
        <v>1</v>
      </c>
      <c r="P1329">
        <v>1</v>
      </c>
      <c r="Q1329" t="str">
        <f t="shared" si="21"/>
        <v>1</v>
      </c>
    </row>
    <row r="1330" spans="1:17" x14ac:dyDescent="0.25">
      <c r="A1330">
        <v>1329</v>
      </c>
      <c r="B1330">
        <v>153.740306</v>
      </c>
      <c r="C1330" s="2">
        <v>1</v>
      </c>
      <c r="P1330">
        <v>1</v>
      </c>
      <c r="Q1330" t="str">
        <f t="shared" si="21"/>
        <v>1</v>
      </c>
    </row>
    <row r="1331" spans="1:17" x14ac:dyDescent="0.25">
      <c r="A1331">
        <v>1330</v>
      </c>
      <c r="B1331">
        <v>153.68767800000001</v>
      </c>
      <c r="C1331" s="2">
        <v>1</v>
      </c>
      <c r="P1331">
        <v>1</v>
      </c>
      <c r="Q1331" t="str">
        <f t="shared" si="21"/>
        <v>1</v>
      </c>
    </row>
    <row r="1332" spans="1:17" x14ac:dyDescent="0.25">
      <c r="A1332">
        <v>1331</v>
      </c>
      <c r="B1332">
        <v>153.656904</v>
      </c>
      <c r="C1332" s="2">
        <v>1</v>
      </c>
      <c r="P1332">
        <v>1</v>
      </c>
      <c r="Q1332" t="str">
        <f t="shared" si="21"/>
        <v>1</v>
      </c>
    </row>
    <row r="1333" spans="1:17" x14ac:dyDescent="0.25">
      <c r="A1333">
        <v>1332</v>
      </c>
      <c r="B1333">
        <v>153.56515200000001</v>
      </c>
      <c r="C1333" s="2">
        <v>1</v>
      </c>
      <c r="H1333">
        <v>154.77767699999998</v>
      </c>
      <c r="I1333" s="3">
        <v>4</v>
      </c>
      <c r="P1333">
        <v>2</v>
      </c>
      <c r="Q1333" t="str">
        <f t="shared" si="21"/>
        <v>14</v>
      </c>
    </row>
    <row r="1334" spans="1:17" x14ac:dyDescent="0.25">
      <c r="A1334">
        <v>1333</v>
      </c>
      <c r="B1334">
        <v>153.720358</v>
      </c>
      <c r="C1334" s="2">
        <v>1</v>
      </c>
      <c r="H1334">
        <v>154.67685299999999</v>
      </c>
      <c r="I1334" s="3">
        <v>4</v>
      </c>
      <c r="P1334">
        <v>2</v>
      </c>
      <c r="Q1334" t="str">
        <f t="shared" si="21"/>
        <v>14</v>
      </c>
    </row>
    <row r="1335" spans="1:17" x14ac:dyDescent="0.25">
      <c r="A1335">
        <v>1334</v>
      </c>
      <c r="F1335">
        <v>153.669533</v>
      </c>
      <c r="G1335" s="4">
        <v>3</v>
      </c>
      <c r="H1335">
        <v>154.75283200000001</v>
      </c>
      <c r="I1335" s="3">
        <v>4</v>
      </c>
      <c r="P1335">
        <v>2</v>
      </c>
      <c r="Q1335" t="str">
        <f t="shared" si="21"/>
        <v>34</v>
      </c>
    </row>
    <row r="1336" spans="1:17" x14ac:dyDescent="0.25">
      <c r="A1336">
        <v>1335</v>
      </c>
      <c r="F1336">
        <v>153.66381100000001</v>
      </c>
      <c r="G1336" s="4">
        <v>3</v>
      </c>
      <c r="H1336">
        <v>154.74303900000001</v>
      </c>
      <c r="I1336" s="3">
        <v>4</v>
      </c>
      <c r="P1336">
        <v>2</v>
      </c>
      <c r="Q1336" t="str">
        <f t="shared" si="21"/>
        <v>34</v>
      </c>
    </row>
    <row r="1337" spans="1:17" x14ac:dyDescent="0.25">
      <c r="A1337">
        <v>1336</v>
      </c>
      <c r="F1337">
        <v>153.65133700000001</v>
      </c>
      <c r="G1337" s="4">
        <v>3</v>
      </c>
      <c r="H1337">
        <v>154.729018</v>
      </c>
      <c r="I1337" s="3">
        <v>4</v>
      </c>
      <c r="P1337">
        <v>2</v>
      </c>
      <c r="Q1337" t="str">
        <f t="shared" si="21"/>
        <v>34</v>
      </c>
    </row>
    <row r="1338" spans="1:17" x14ac:dyDescent="0.25">
      <c r="A1338">
        <v>1337</v>
      </c>
      <c r="F1338">
        <v>153.61927500000002</v>
      </c>
      <c r="G1338" s="4">
        <v>3</v>
      </c>
      <c r="H1338">
        <v>154.692317</v>
      </c>
      <c r="I1338" s="3">
        <v>4</v>
      </c>
      <c r="P1338">
        <v>2</v>
      </c>
      <c r="Q1338" t="str">
        <f t="shared" si="21"/>
        <v>34</v>
      </c>
    </row>
    <row r="1339" spans="1:17" x14ac:dyDescent="0.25">
      <c r="A1339">
        <v>1338</v>
      </c>
      <c r="F1339">
        <v>153.67556400000001</v>
      </c>
      <c r="G1339" s="4">
        <v>3</v>
      </c>
      <c r="H1339">
        <v>154.70211</v>
      </c>
      <c r="I1339" s="3">
        <v>4</v>
      </c>
      <c r="P1339">
        <v>2</v>
      </c>
      <c r="Q1339" t="str">
        <f t="shared" si="21"/>
        <v>34</v>
      </c>
    </row>
    <row r="1340" spans="1:17" x14ac:dyDescent="0.25">
      <c r="A1340">
        <v>1339</v>
      </c>
      <c r="F1340">
        <v>153.70865700000002</v>
      </c>
      <c r="G1340" s="4">
        <v>3</v>
      </c>
      <c r="H1340">
        <v>154.714224</v>
      </c>
      <c r="I1340" s="3">
        <v>4</v>
      </c>
      <c r="P1340">
        <v>2</v>
      </c>
      <c r="Q1340" t="str">
        <f t="shared" si="21"/>
        <v>34</v>
      </c>
    </row>
    <row r="1341" spans="1:17" x14ac:dyDescent="0.25">
      <c r="A1341">
        <v>1340</v>
      </c>
      <c r="F1341">
        <v>153.70561599999999</v>
      </c>
      <c r="G1341" s="4">
        <v>3</v>
      </c>
      <c r="H1341">
        <v>154.77767699999998</v>
      </c>
      <c r="I1341" s="3">
        <v>4</v>
      </c>
      <c r="P1341">
        <v>2</v>
      </c>
      <c r="Q1341" t="str">
        <f t="shared" si="21"/>
        <v>34</v>
      </c>
    </row>
    <row r="1342" spans="1:17" x14ac:dyDescent="0.25">
      <c r="A1342">
        <v>1341</v>
      </c>
      <c r="D1342">
        <v>131.71734600000002</v>
      </c>
      <c r="E1342" s="5">
        <v>2</v>
      </c>
      <c r="F1342">
        <v>153.652265</v>
      </c>
      <c r="G1342" s="4">
        <v>3</v>
      </c>
      <c r="H1342">
        <v>154.77767699999998</v>
      </c>
      <c r="I1342" s="3">
        <v>4</v>
      </c>
      <c r="P1342">
        <v>3</v>
      </c>
      <c r="Q1342" t="str">
        <f t="shared" si="21"/>
        <v>234</v>
      </c>
    </row>
    <row r="1343" spans="1:17" x14ac:dyDescent="0.25">
      <c r="A1343">
        <v>1342</v>
      </c>
      <c r="D1343">
        <v>131.74276</v>
      </c>
      <c r="E1343" s="5">
        <v>2</v>
      </c>
      <c r="F1343">
        <v>153.75757400000001</v>
      </c>
      <c r="G1343" s="4">
        <v>3</v>
      </c>
      <c r="H1343">
        <v>154.77767699999998</v>
      </c>
      <c r="I1343" s="3">
        <v>4</v>
      </c>
      <c r="P1343">
        <v>3</v>
      </c>
      <c r="Q1343" t="str">
        <f t="shared" si="21"/>
        <v>234</v>
      </c>
    </row>
    <row r="1344" spans="1:17" x14ac:dyDescent="0.25">
      <c r="A1344">
        <v>1343</v>
      </c>
      <c r="D1344">
        <v>131.688164</v>
      </c>
      <c r="E1344" s="5">
        <v>2</v>
      </c>
      <c r="F1344">
        <v>153.77010000000001</v>
      </c>
      <c r="G1344" s="4">
        <v>3</v>
      </c>
      <c r="P1344">
        <v>2</v>
      </c>
      <c r="Q1344" t="str">
        <f t="shared" si="21"/>
        <v>23</v>
      </c>
    </row>
    <row r="1345" spans="1:17" x14ac:dyDescent="0.25">
      <c r="A1345">
        <v>1344</v>
      </c>
      <c r="D1345">
        <v>131.712097</v>
      </c>
      <c r="E1345" s="5">
        <v>2</v>
      </c>
      <c r="F1345">
        <v>153.669533</v>
      </c>
      <c r="G1345" s="4">
        <v>3</v>
      </c>
      <c r="P1345">
        <v>2</v>
      </c>
      <c r="Q1345" t="str">
        <f t="shared" si="21"/>
        <v>23</v>
      </c>
    </row>
    <row r="1346" spans="1:17" x14ac:dyDescent="0.25">
      <c r="A1346">
        <v>1345</v>
      </c>
      <c r="D1346">
        <v>131.70240000000001</v>
      </c>
      <c r="E1346" s="5">
        <v>2</v>
      </c>
      <c r="P1346">
        <v>1</v>
      </c>
      <c r="Q1346" t="str">
        <f t="shared" ref="Q1346:Q1409" si="22">CONCATENATE(C1346,E1346,G1346,I1346)</f>
        <v>2</v>
      </c>
    </row>
    <row r="1347" spans="1:17" x14ac:dyDescent="0.25">
      <c r="A1347">
        <v>1346</v>
      </c>
      <c r="D1347">
        <v>131.71219600000001</v>
      </c>
      <c r="E1347" s="5">
        <v>2</v>
      </c>
      <c r="P1347">
        <v>1</v>
      </c>
      <c r="Q1347" t="str">
        <f t="shared" si="22"/>
        <v>2</v>
      </c>
    </row>
    <row r="1348" spans="1:17" x14ac:dyDescent="0.25">
      <c r="A1348">
        <v>1347</v>
      </c>
      <c r="D1348">
        <v>131.73010200000002</v>
      </c>
      <c r="E1348" s="5">
        <v>2</v>
      </c>
      <c r="P1348">
        <v>1</v>
      </c>
      <c r="Q1348" t="str">
        <f t="shared" si="22"/>
        <v>2</v>
      </c>
    </row>
    <row r="1349" spans="1:17" x14ac:dyDescent="0.25">
      <c r="A1349">
        <v>1348</v>
      </c>
      <c r="D1349">
        <v>131.77928500000002</v>
      </c>
      <c r="E1349" s="5">
        <v>2</v>
      </c>
      <c r="P1349">
        <v>1</v>
      </c>
      <c r="Q1349" t="str">
        <f t="shared" si="22"/>
        <v>2</v>
      </c>
    </row>
    <row r="1350" spans="1:17" x14ac:dyDescent="0.25">
      <c r="A1350">
        <v>1349</v>
      </c>
      <c r="B1350">
        <v>125.59714500000001</v>
      </c>
      <c r="C1350" s="2">
        <v>1</v>
      </c>
      <c r="D1350">
        <v>131.750561</v>
      </c>
      <c r="E1350" s="5">
        <v>2</v>
      </c>
      <c r="P1350">
        <v>2</v>
      </c>
      <c r="Q1350" t="str">
        <f t="shared" si="22"/>
        <v>12</v>
      </c>
    </row>
    <row r="1351" spans="1:17" x14ac:dyDescent="0.25">
      <c r="A1351">
        <v>1350</v>
      </c>
      <c r="B1351">
        <v>125.62561400000001</v>
      </c>
      <c r="C1351" s="2">
        <v>1</v>
      </c>
      <c r="D1351">
        <v>131.78582</v>
      </c>
      <c r="E1351" s="5">
        <v>2</v>
      </c>
      <c r="P1351">
        <v>2</v>
      </c>
      <c r="Q1351" t="str">
        <f t="shared" si="22"/>
        <v>12</v>
      </c>
    </row>
    <row r="1352" spans="1:17" x14ac:dyDescent="0.25">
      <c r="A1352">
        <v>1351</v>
      </c>
      <c r="B1352">
        <v>125.63127500000002</v>
      </c>
      <c r="C1352" s="2">
        <v>1</v>
      </c>
      <c r="D1352">
        <v>131.79857200000001</v>
      </c>
      <c r="E1352" s="5">
        <v>2</v>
      </c>
      <c r="P1352">
        <v>2</v>
      </c>
      <c r="Q1352" t="str">
        <f t="shared" si="22"/>
        <v>12</v>
      </c>
    </row>
    <row r="1353" spans="1:17" x14ac:dyDescent="0.25">
      <c r="A1353">
        <v>1352</v>
      </c>
      <c r="B1353">
        <v>125.58388100000001</v>
      </c>
      <c r="C1353" s="2">
        <v>1</v>
      </c>
      <c r="D1353">
        <v>131.77372300000002</v>
      </c>
      <c r="E1353" s="5">
        <v>2</v>
      </c>
      <c r="P1353">
        <v>2</v>
      </c>
      <c r="Q1353" t="str">
        <f t="shared" si="22"/>
        <v>12</v>
      </c>
    </row>
    <row r="1354" spans="1:17" x14ac:dyDescent="0.25">
      <c r="A1354">
        <v>1353</v>
      </c>
      <c r="B1354">
        <v>125.57939100000002</v>
      </c>
      <c r="C1354" s="2">
        <v>1</v>
      </c>
      <c r="D1354">
        <v>131.71734600000002</v>
      </c>
      <c r="E1354" s="5">
        <v>2</v>
      </c>
      <c r="P1354">
        <v>2</v>
      </c>
      <c r="Q1354" t="str">
        <f t="shared" si="22"/>
        <v>12</v>
      </c>
    </row>
    <row r="1355" spans="1:17" x14ac:dyDescent="0.25">
      <c r="A1355">
        <v>1354</v>
      </c>
      <c r="B1355">
        <v>125.60229900000002</v>
      </c>
      <c r="C1355" s="2">
        <v>1</v>
      </c>
      <c r="P1355">
        <v>1</v>
      </c>
      <c r="Q1355" t="str">
        <f t="shared" si="22"/>
        <v>1</v>
      </c>
    </row>
    <row r="1356" spans="1:17" x14ac:dyDescent="0.25">
      <c r="A1356">
        <v>1355</v>
      </c>
      <c r="B1356">
        <v>125.61219400000002</v>
      </c>
      <c r="C1356" s="2">
        <v>1</v>
      </c>
      <c r="P1356">
        <v>1</v>
      </c>
      <c r="Q1356" t="str">
        <f t="shared" si="22"/>
        <v>1</v>
      </c>
    </row>
    <row r="1357" spans="1:17" x14ac:dyDescent="0.25">
      <c r="A1357">
        <v>1356</v>
      </c>
      <c r="B1357">
        <v>125.66311200000001</v>
      </c>
      <c r="C1357" s="2">
        <v>1</v>
      </c>
      <c r="P1357">
        <v>1</v>
      </c>
      <c r="Q1357" t="str">
        <f t="shared" si="22"/>
        <v>1</v>
      </c>
    </row>
    <row r="1358" spans="1:17" x14ac:dyDescent="0.25">
      <c r="A1358">
        <v>1357</v>
      </c>
      <c r="B1358">
        <v>125.633163</v>
      </c>
      <c r="C1358" s="2">
        <v>1</v>
      </c>
      <c r="H1358">
        <v>128.10010500000001</v>
      </c>
      <c r="I1358" s="3">
        <v>4</v>
      </c>
      <c r="P1358">
        <v>2</v>
      </c>
      <c r="Q1358" t="str">
        <f t="shared" si="22"/>
        <v>14</v>
      </c>
    </row>
    <row r="1359" spans="1:17" x14ac:dyDescent="0.25">
      <c r="A1359">
        <v>1358</v>
      </c>
      <c r="B1359">
        <v>125.61913700000001</v>
      </c>
      <c r="C1359" s="2">
        <v>1</v>
      </c>
      <c r="H1359">
        <v>128.072857</v>
      </c>
      <c r="I1359" s="3">
        <v>4</v>
      </c>
      <c r="P1359">
        <v>2</v>
      </c>
      <c r="Q1359" t="str">
        <f t="shared" si="22"/>
        <v>14</v>
      </c>
    </row>
    <row r="1360" spans="1:17" x14ac:dyDescent="0.25">
      <c r="A1360">
        <v>1359</v>
      </c>
      <c r="B1360">
        <v>125.59714500000001</v>
      </c>
      <c r="C1360" s="2">
        <v>1</v>
      </c>
      <c r="H1360">
        <v>128.074951</v>
      </c>
      <c r="I1360" s="3">
        <v>4</v>
      </c>
      <c r="P1360">
        <v>2</v>
      </c>
      <c r="Q1360" t="str">
        <f t="shared" si="22"/>
        <v>14</v>
      </c>
    </row>
    <row r="1361" spans="1:17" x14ac:dyDescent="0.25">
      <c r="A1361">
        <v>1360</v>
      </c>
      <c r="B1361">
        <v>125.59714500000001</v>
      </c>
      <c r="C1361" s="2">
        <v>1</v>
      </c>
      <c r="F1361">
        <v>125.58781</v>
      </c>
      <c r="G1361" s="4">
        <v>3</v>
      </c>
      <c r="H1361">
        <v>128.093422</v>
      </c>
      <c r="I1361" s="3">
        <v>4</v>
      </c>
      <c r="P1361">
        <v>3</v>
      </c>
      <c r="Q1361" t="str">
        <f t="shared" si="22"/>
        <v>134</v>
      </c>
    </row>
    <row r="1362" spans="1:17" x14ac:dyDescent="0.25">
      <c r="A1362">
        <v>1361</v>
      </c>
      <c r="F1362">
        <v>125.57739600000001</v>
      </c>
      <c r="G1362" s="4">
        <v>3</v>
      </c>
      <c r="H1362">
        <v>128.069389</v>
      </c>
      <c r="I1362" s="3">
        <v>4</v>
      </c>
      <c r="P1362">
        <v>2</v>
      </c>
      <c r="Q1362" t="str">
        <f t="shared" si="22"/>
        <v>34</v>
      </c>
    </row>
    <row r="1363" spans="1:17" x14ac:dyDescent="0.25">
      <c r="A1363">
        <v>1362</v>
      </c>
      <c r="F1363">
        <v>125.559589</v>
      </c>
      <c r="G1363" s="4">
        <v>3</v>
      </c>
      <c r="H1363">
        <v>128.05372600000001</v>
      </c>
      <c r="I1363" s="3">
        <v>4</v>
      </c>
      <c r="P1363">
        <v>2</v>
      </c>
      <c r="Q1363" t="str">
        <f t="shared" si="22"/>
        <v>34</v>
      </c>
    </row>
    <row r="1364" spans="1:17" x14ac:dyDescent="0.25">
      <c r="A1364">
        <v>1363</v>
      </c>
      <c r="F1364">
        <v>125.59000400000001</v>
      </c>
      <c r="G1364" s="4">
        <v>3</v>
      </c>
      <c r="H1364">
        <v>128.050873</v>
      </c>
      <c r="I1364" s="3">
        <v>4</v>
      </c>
      <c r="P1364">
        <v>2</v>
      </c>
      <c r="Q1364" t="str">
        <f t="shared" si="22"/>
        <v>34</v>
      </c>
    </row>
    <row r="1365" spans="1:17" x14ac:dyDescent="0.25">
      <c r="A1365">
        <v>1364</v>
      </c>
      <c r="F1365">
        <v>125.62158600000001</v>
      </c>
      <c r="G1365" s="4">
        <v>3</v>
      </c>
      <c r="H1365">
        <v>128.06770700000001</v>
      </c>
      <c r="I1365" s="3">
        <v>4</v>
      </c>
      <c r="P1365">
        <v>2</v>
      </c>
      <c r="Q1365" t="str">
        <f t="shared" si="22"/>
        <v>34</v>
      </c>
    </row>
    <row r="1366" spans="1:17" x14ac:dyDescent="0.25">
      <c r="A1366">
        <v>1365</v>
      </c>
      <c r="F1366">
        <v>125.642093</v>
      </c>
      <c r="G1366" s="4">
        <v>3</v>
      </c>
      <c r="H1366">
        <v>128.115768</v>
      </c>
      <c r="I1366" s="3">
        <v>4</v>
      </c>
      <c r="P1366">
        <v>2</v>
      </c>
      <c r="Q1366" t="str">
        <f t="shared" si="22"/>
        <v>34</v>
      </c>
    </row>
    <row r="1367" spans="1:17" x14ac:dyDescent="0.25">
      <c r="A1367">
        <v>1366</v>
      </c>
      <c r="F1367">
        <v>125.63913700000001</v>
      </c>
      <c r="G1367" s="4">
        <v>3</v>
      </c>
      <c r="H1367">
        <v>128.09061400000002</v>
      </c>
      <c r="I1367" s="3">
        <v>4</v>
      </c>
      <c r="P1367">
        <v>2</v>
      </c>
      <c r="Q1367" t="str">
        <f t="shared" si="22"/>
        <v>34</v>
      </c>
    </row>
    <row r="1368" spans="1:17" x14ac:dyDescent="0.25">
      <c r="A1368">
        <v>1367</v>
      </c>
      <c r="F1368">
        <v>125.64607600000001</v>
      </c>
      <c r="G1368" s="4">
        <v>3</v>
      </c>
      <c r="H1368">
        <v>128.06291200000001</v>
      </c>
      <c r="I1368" s="3">
        <v>4</v>
      </c>
      <c r="P1368">
        <v>2</v>
      </c>
      <c r="Q1368" t="str">
        <f t="shared" si="22"/>
        <v>34</v>
      </c>
    </row>
    <row r="1369" spans="1:17" x14ac:dyDescent="0.25">
      <c r="A1369">
        <v>1368</v>
      </c>
      <c r="D1369">
        <v>109.502296</v>
      </c>
      <c r="E1369" s="5">
        <v>2</v>
      </c>
      <c r="F1369">
        <v>125.642448</v>
      </c>
      <c r="G1369" s="4">
        <v>3</v>
      </c>
      <c r="H1369">
        <v>128.048778</v>
      </c>
      <c r="I1369" s="3">
        <v>4</v>
      </c>
      <c r="P1369">
        <v>3</v>
      </c>
      <c r="Q1369" t="str">
        <f t="shared" si="22"/>
        <v>234</v>
      </c>
    </row>
    <row r="1370" spans="1:17" x14ac:dyDescent="0.25">
      <c r="A1370">
        <v>1369</v>
      </c>
      <c r="D1370">
        <v>109.52949100000001</v>
      </c>
      <c r="E1370" s="5">
        <v>2</v>
      </c>
      <c r="F1370">
        <v>125.65438800000001</v>
      </c>
      <c r="G1370" s="4">
        <v>3</v>
      </c>
      <c r="H1370">
        <v>128.10010500000001</v>
      </c>
      <c r="I1370" s="3">
        <v>4</v>
      </c>
      <c r="P1370">
        <v>3</v>
      </c>
      <c r="Q1370" t="str">
        <f t="shared" si="22"/>
        <v>234</v>
      </c>
    </row>
    <row r="1371" spans="1:17" x14ac:dyDescent="0.25">
      <c r="A1371">
        <v>1370</v>
      </c>
      <c r="D1371">
        <v>109.50893000000001</v>
      </c>
      <c r="E1371" s="5">
        <v>2</v>
      </c>
      <c r="F1371">
        <v>125.62709000000001</v>
      </c>
      <c r="G1371" s="4">
        <v>3</v>
      </c>
      <c r="P1371">
        <v>2</v>
      </c>
      <c r="Q1371" t="str">
        <f t="shared" si="22"/>
        <v>23</v>
      </c>
    </row>
    <row r="1372" spans="1:17" x14ac:dyDescent="0.25">
      <c r="A1372">
        <v>1371</v>
      </c>
      <c r="D1372">
        <v>109.522091</v>
      </c>
      <c r="E1372" s="5">
        <v>2</v>
      </c>
      <c r="F1372">
        <v>125.58781</v>
      </c>
      <c r="G1372" s="4">
        <v>3</v>
      </c>
      <c r="P1372">
        <v>2</v>
      </c>
      <c r="Q1372" t="str">
        <f t="shared" si="22"/>
        <v>23</v>
      </c>
    </row>
    <row r="1373" spans="1:17" x14ac:dyDescent="0.25">
      <c r="A1373">
        <v>1372</v>
      </c>
      <c r="D1373">
        <v>109.51995100000001</v>
      </c>
      <c r="E1373" s="5">
        <v>2</v>
      </c>
      <c r="F1373">
        <v>125.58781</v>
      </c>
      <c r="G1373" s="4">
        <v>3</v>
      </c>
      <c r="P1373">
        <v>2</v>
      </c>
      <c r="Q1373" t="str">
        <f t="shared" si="22"/>
        <v>23</v>
      </c>
    </row>
    <row r="1374" spans="1:17" x14ac:dyDescent="0.25">
      <c r="A1374">
        <v>1373</v>
      </c>
      <c r="D1374">
        <v>109.51785600000001</v>
      </c>
      <c r="E1374" s="5">
        <v>2</v>
      </c>
      <c r="P1374">
        <v>1</v>
      </c>
      <c r="Q1374" t="str">
        <f t="shared" si="22"/>
        <v>2</v>
      </c>
    </row>
    <row r="1375" spans="1:17" x14ac:dyDescent="0.25">
      <c r="A1375">
        <v>1374</v>
      </c>
      <c r="D1375">
        <v>109.515411</v>
      </c>
      <c r="E1375" s="5">
        <v>2</v>
      </c>
      <c r="P1375">
        <v>1</v>
      </c>
      <c r="Q1375" t="str">
        <f t="shared" si="22"/>
        <v>2</v>
      </c>
    </row>
    <row r="1376" spans="1:17" x14ac:dyDescent="0.25">
      <c r="A1376">
        <v>1375</v>
      </c>
      <c r="D1376">
        <v>109.495205</v>
      </c>
      <c r="E1376" s="5">
        <v>2</v>
      </c>
      <c r="P1376">
        <v>1</v>
      </c>
      <c r="Q1376" t="str">
        <f t="shared" si="22"/>
        <v>2</v>
      </c>
    </row>
    <row r="1377" spans="1:17" x14ac:dyDescent="0.25">
      <c r="A1377">
        <v>1376</v>
      </c>
      <c r="D1377">
        <v>109.49285900000001</v>
      </c>
      <c r="E1377" s="5">
        <v>2</v>
      </c>
      <c r="P1377">
        <v>1</v>
      </c>
      <c r="Q1377" t="str">
        <f t="shared" si="22"/>
        <v>2</v>
      </c>
    </row>
    <row r="1378" spans="1:17" x14ac:dyDescent="0.25">
      <c r="A1378">
        <v>1377</v>
      </c>
      <c r="B1378">
        <v>102.78495000000001</v>
      </c>
      <c r="C1378" s="2">
        <v>1</v>
      </c>
      <c r="D1378">
        <v>109.52454400000001</v>
      </c>
      <c r="E1378" s="5">
        <v>2</v>
      </c>
      <c r="P1378">
        <v>2</v>
      </c>
      <c r="Q1378" t="str">
        <f t="shared" si="22"/>
        <v>12</v>
      </c>
    </row>
    <row r="1379" spans="1:17" x14ac:dyDescent="0.25">
      <c r="A1379">
        <v>1378</v>
      </c>
      <c r="B1379">
        <v>102.717602</v>
      </c>
      <c r="C1379" s="2">
        <v>1</v>
      </c>
      <c r="D1379">
        <v>109.50040800000001</v>
      </c>
      <c r="E1379" s="5">
        <v>2</v>
      </c>
      <c r="P1379">
        <v>2</v>
      </c>
      <c r="Q1379" t="str">
        <f t="shared" si="22"/>
        <v>12</v>
      </c>
    </row>
    <row r="1380" spans="1:17" x14ac:dyDescent="0.25">
      <c r="A1380">
        <v>1379</v>
      </c>
      <c r="B1380">
        <v>102.74337</v>
      </c>
      <c r="C1380" s="2">
        <v>1</v>
      </c>
      <c r="D1380">
        <v>109.47740200000001</v>
      </c>
      <c r="E1380" s="5">
        <v>2</v>
      </c>
      <c r="P1380">
        <v>2</v>
      </c>
      <c r="Q1380" t="str">
        <f t="shared" si="22"/>
        <v>12</v>
      </c>
    </row>
    <row r="1381" spans="1:17" x14ac:dyDescent="0.25">
      <c r="A1381">
        <v>1380</v>
      </c>
      <c r="B1381">
        <v>102.73086900000001</v>
      </c>
      <c r="C1381" s="2">
        <v>1</v>
      </c>
      <c r="D1381">
        <v>109.502296</v>
      </c>
      <c r="E1381" s="5">
        <v>2</v>
      </c>
      <c r="P1381">
        <v>2</v>
      </c>
      <c r="Q1381" t="str">
        <f t="shared" si="22"/>
        <v>12</v>
      </c>
    </row>
    <row r="1382" spans="1:17" x14ac:dyDescent="0.25">
      <c r="A1382">
        <v>1381</v>
      </c>
      <c r="B1382">
        <v>102.727451</v>
      </c>
      <c r="C1382" s="2">
        <v>1</v>
      </c>
      <c r="P1382">
        <v>1</v>
      </c>
      <c r="Q1382" t="str">
        <f t="shared" si="22"/>
        <v>1</v>
      </c>
    </row>
    <row r="1383" spans="1:17" x14ac:dyDescent="0.25">
      <c r="A1383">
        <v>1382</v>
      </c>
      <c r="B1383">
        <v>102.734848</v>
      </c>
      <c r="C1383" s="2">
        <v>1</v>
      </c>
      <c r="P1383">
        <v>1</v>
      </c>
      <c r="Q1383" t="str">
        <f t="shared" si="22"/>
        <v>1</v>
      </c>
    </row>
    <row r="1384" spans="1:17" x14ac:dyDescent="0.25">
      <c r="A1384">
        <v>1383</v>
      </c>
      <c r="B1384">
        <v>102.739338</v>
      </c>
      <c r="C1384" s="2">
        <v>1</v>
      </c>
      <c r="P1384">
        <v>1</v>
      </c>
      <c r="Q1384" t="str">
        <f t="shared" si="22"/>
        <v>1</v>
      </c>
    </row>
    <row r="1385" spans="1:17" x14ac:dyDescent="0.25">
      <c r="A1385">
        <v>1384</v>
      </c>
      <c r="B1385">
        <v>102.72306</v>
      </c>
      <c r="C1385" s="2">
        <v>1</v>
      </c>
      <c r="P1385">
        <v>1</v>
      </c>
      <c r="Q1385" t="str">
        <f t="shared" si="22"/>
        <v>1</v>
      </c>
    </row>
    <row r="1386" spans="1:17" x14ac:dyDescent="0.25">
      <c r="A1386">
        <v>1385</v>
      </c>
      <c r="B1386">
        <v>102.65551400000001</v>
      </c>
      <c r="C1386" s="2">
        <v>1</v>
      </c>
      <c r="H1386">
        <v>104.946022</v>
      </c>
      <c r="I1386" s="3">
        <v>4</v>
      </c>
      <c r="P1386">
        <v>2</v>
      </c>
      <c r="Q1386" t="str">
        <f t="shared" si="22"/>
        <v>14</v>
      </c>
    </row>
    <row r="1387" spans="1:17" x14ac:dyDescent="0.25">
      <c r="A1387">
        <v>1386</v>
      </c>
      <c r="B1387">
        <v>102.670101</v>
      </c>
      <c r="C1387" s="2">
        <v>1</v>
      </c>
      <c r="H1387">
        <v>104.94760500000001</v>
      </c>
      <c r="I1387" s="3">
        <v>4</v>
      </c>
      <c r="P1387">
        <v>2</v>
      </c>
      <c r="Q1387" t="str">
        <f t="shared" si="22"/>
        <v>14</v>
      </c>
    </row>
    <row r="1388" spans="1:17" x14ac:dyDescent="0.25">
      <c r="A1388">
        <v>1387</v>
      </c>
      <c r="B1388">
        <v>102.78495000000001</v>
      </c>
      <c r="C1388" s="2">
        <v>1</v>
      </c>
      <c r="H1388">
        <v>104.95719500000001</v>
      </c>
      <c r="I1388" s="3">
        <v>4</v>
      </c>
      <c r="P1388">
        <v>2</v>
      </c>
      <c r="Q1388" t="str">
        <f t="shared" si="22"/>
        <v>14</v>
      </c>
    </row>
    <row r="1389" spans="1:17" x14ac:dyDescent="0.25">
      <c r="A1389">
        <v>1388</v>
      </c>
      <c r="F1389">
        <v>102.244083</v>
      </c>
      <c r="G1389" s="4">
        <v>3</v>
      </c>
      <c r="H1389">
        <v>104.959236</v>
      </c>
      <c r="I1389" s="3">
        <v>4</v>
      </c>
      <c r="P1389">
        <v>2</v>
      </c>
      <c r="Q1389" t="str">
        <f t="shared" si="22"/>
        <v>34</v>
      </c>
    </row>
    <row r="1390" spans="1:17" x14ac:dyDescent="0.25">
      <c r="A1390">
        <v>1389</v>
      </c>
      <c r="F1390">
        <v>102.23459200000001</v>
      </c>
      <c r="G1390" s="4">
        <v>3</v>
      </c>
      <c r="H1390">
        <v>104.97163400000001</v>
      </c>
      <c r="I1390" s="3">
        <v>4</v>
      </c>
      <c r="P1390">
        <v>2</v>
      </c>
      <c r="Q1390" t="str">
        <f t="shared" si="22"/>
        <v>34</v>
      </c>
    </row>
    <row r="1391" spans="1:17" x14ac:dyDescent="0.25">
      <c r="A1391">
        <v>1390</v>
      </c>
      <c r="F1391">
        <v>102.24438800000001</v>
      </c>
      <c r="G1391" s="4">
        <v>3</v>
      </c>
      <c r="H1391">
        <v>104.939438</v>
      </c>
      <c r="I1391" s="3">
        <v>4</v>
      </c>
      <c r="P1391">
        <v>2</v>
      </c>
      <c r="Q1391" t="str">
        <f t="shared" si="22"/>
        <v>34</v>
      </c>
    </row>
    <row r="1392" spans="1:17" x14ac:dyDescent="0.25">
      <c r="A1392">
        <v>1391</v>
      </c>
      <c r="F1392">
        <v>102.245918</v>
      </c>
      <c r="G1392" s="4">
        <v>3</v>
      </c>
      <c r="H1392">
        <v>104.957245</v>
      </c>
      <c r="I1392" s="3">
        <v>4</v>
      </c>
      <c r="P1392">
        <v>2</v>
      </c>
      <c r="Q1392" t="str">
        <f t="shared" si="22"/>
        <v>34</v>
      </c>
    </row>
    <row r="1393" spans="1:17" x14ac:dyDescent="0.25">
      <c r="A1393">
        <v>1392</v>
      </c>
      <c r="F1393">
        <v>102.25893000000001</v>
      </c>
      <c r="G1393" s="4">
        <v>3</v>
      </c>
      <c r="H1393">
        <v>104.93908300000001</v>
      </c>
      <c r="I1393" s="3">
        <v>4</v>
      </c>
      <c r="P1393">
        <v>2</v>
      </c>
      <c r="Q1393" t="str">
        <f t="shared" si="22"/>
        <v>34</v>
      </c>
    </row>
    <row r="1394" spans="1:17" x14ac:dyDescent="0.25">
      <c r="A1394">
        <v>1393</v>
      </c>
      <c r="F1394">
        <v>102.28229900000001</v>
      </c>
      <c r="G1394" s="4">
        <v>3</v>
      </c>
      <c r="H1394">
        <v>104.92408400000001</v>
      </c>
      <c r="I1394" s="3">
        <v>4</v>
      </c>
      <c r="P1394">
        <v>2</v>
      </c>
      <c r="Q1394" t="str">
        <f t="shared" si="22"/>
        <v>34</v>
      </c>
    </row>
    <row r="1395" spans="1:17" x14ac:dyDescent="0.25">
      <c r="A1395">
        <v>1394</v>
      </c>
      <c r="F1395">
        <v>102.25663400000001</v>
      </c>
      <c r="G1395" s="4">
        <v>3</v>
      </c>
      <c r="H1395">
        <v>104.90255300000001</v>
      </c>
      <c r="I1395" s="3">
        <v>4</v>
      </c>
      <c r="P1395">
        <v>2</v>
      </c>
      <c r="Q1395" t="str">
        <f t="shared" si="22"/>
        <v>34</v>
      </c>
    </row>
    <row r="1396" spans="1:17" x14ac:dyDescent="0.25">
      <c r="A1396">
        <v>1395</v>
      </c>
      <c r="D1396">
        <v>87.869898000000006</v>
      </c>
      <c r="E1396" s="5">
        <v>2</v>
      </c>
      <c r="F1396">
        <v>102.26638</v>
      </c>
      <c r="G1396" s="4">
        <v>3</v>
      </c>
      <c r="H1396">
        <v>104.96525600000001</v>
      </c>
      <c r="I1396" s="3">
        <v>4</v>
      </c>
      <c r="P1396">
        <v>3</v>
      </c>
      <c r="Q1396" t="str">
        <f t="shared" si="22"/>
        <v>234</v>
      </c>
    </row>
    <row r="1397" spans="1:17" x14ac:dyDescent="0.25">
      <c r="A1397">
        <v>1396</v>
      </c>
      <c r="D1397">
        <v>87.837042000000011</v>
      </c>
      <c r="E1397" s="5">
        <v>2</v>
      </c>
      <c r="F1397">
        <v>102.27689000000001</v>
      </c>
      <c r="G1397" s="4">
        <v>3</v>
      </c>
      <c r="H1397">
        <v>104.962551</v>
      </c>
      <c r="I1397" s="3">
        <v>4</v>
      </c>
      <c r="P1397">
        <v>3</v>
      </c>
      <c r="Q1397" t="str">
        <f t="shared" si="22"/>
        <v>234</v>
      </c>
    </row>
    <row r="1398" spans="1:17" x14ac:dyDescent="0.25">
      <c r="A1398">
        <v>1397</v>
      </c>
      <c r="D1398">
        <v>87.860510000000005</v>
      </c>
      <c r="E1398" s="5">
        <v>2</v>
      </c>
      <c r="F1398">
        <v>102.28903200000001</v>
      </c>
      <c r="G1398" s="4">
        <v>3</v>
      </c>
      <c r="H1398">
        <v>104.946022</v>
      </c>
      <c r="I1398" s="3">
        <v>4</v>
      </c>
      <c r="P1398">
        <v>3</v>
      </c>
      <c r="Q1398" t="str">
        <f t="shared" si="22"/>
        <v>234</v>
      </c>
    </row>
    <row r="1399" spans="1:17" x14ac:dyDescent="0.25">
      <c r="A1399">
        <v>1398</v>
      </c>
      <c r="D1399">
        <v>87.806122000000002</v>
      </c>
      <c r="E1399" s="5">
        <v>2</v>
      </c>
      <c r="F1399">
        <v>102.296325</v>
      </c>
      <c r="G1399" s="4">
        <v>3</v>
      </c>
      <c r="P1399">
        <v>2</v>
      </c>
      <c r="Q1399" t="str">
        <f t="shared" si="22"/>
        <v>23</v>
      </c>
    </row>
    <row r="1400" spans="1:17" x14ac:dyDescent="0.25">
      <c r="A1400">
        <v>1399</v>
      </c>
      <c r="D1400">
        <v>87.839235000000002</v>
      </c>
      <c r="E1400" s="5">
        <v>2</v>
      </c>
      <c r="F1400">
        <v>102.244083</v>
      </c>
      <c r="G1400" s="4">
        <v>3</v>
      </c>
      <c r="P1400">
        <v>2</v>
      </c>
      <c r="Q1400" t="str">
        <f t="shared" si="22"/>
        <v>23</v>
      </c>
    </row>
    <row r="1401" spans="1:17" x14ac:dyDescent="0.25">
      <c r="A1401">
        <v>1400</v>
      </c>
      <c r="D1401">
        <v>87.838419000000002</v>
      </c>
      <c r="E1401" s="5">
        <v>2</v>
      </c>
      <c r="P1401">
        <v>1</v>
      </c>
      <c r="Q1401" t="str">
        <f t="shared" si="22"/>
        <v>2</v>
      </c>
    </row>
    <row r="1402" spans="1:17" x14ac:dyDescent="0.25">
      <c r="A1402">
        <v>1401</v>
      </c>
      <c r="D1402">
        <v>87.852602000000005</v>
      </c>
      <c r="E1402" s="5">
        <v>2</v>
      </c>
      <c r="P1402">
        <v>1</v>
      </c>
      <c r="Q1402" t="str">
        <f t="shared" si="22"/>
        <v>2</v>
      </c>
    </row>
    <row r="1403" spans="1:17" x14ac:dyDescent="0.25">
      <c r="A1403">
        <v>1402</v>
      </c>
      <c r="D1403">
        <v>87.873777000000004</v>
      </c>
      <c r="E1403" s="5">
        <v>2</v>
      </c>
      <c r="P1403">
        <v>1</v>
      </c>
      <c r="Q1403" t="str">
        <f t="shared" si="22"/>
        <v>2</v>
      </c>
    </row>
    <row r="1404" spans="1:17" x14ac:dyDescent="0.25">
      <c r="A1404">
        <v>1403</v>
      </c>
      <c r="D1404">
        <v>87.843471000000008</v>
      </c>
      <c r="E1404" s="5">
        <v>2</v>
      </c>
      <c r="P1404">
        <v>1</v>
      </c>
      <c r="Q1404" t="str">
        <f t="shared" si="22"/>
        <v>2</v>
      </c>
    </row>
    <row r="1405" spans="1:17" x14ac:dyDescent="0.25">
      <c r="A1405">
        <v>1404</v>
      </c>
      <c r="D1405">
        <v>87.813980000000001</v>
      </c>
      <c r="E1405" s="5">
        <v>2</v>
      </c>
      <c r="P1405">
        <v>1</v>
      </c>
      <c r="Q1405" t="str">
        <f t="shared" si="22"/>
        <v>2</v>
      </c>
    </row>
    <row r="1406" spans="1:17" x14ac:dyDescent="0.25">
      <c r="A1406">
        <v>1405</v>
      </c>
      <c r="B1406">
        <v>81.143776000000003</v>
      </c>
      <c r="C1406" s="2">
        <v>1</v>
      </c>
      <c r="D1406">
        <v>87.755256000000003</v>
      </c>
      <c r="E1406" s="5">
        <v>2</v>
      </c>
      <c r="P1406">
        <v>2</v>
      </c>
      <c r="Q1406" t="str">
        <f t="shared" si="22"/>
        <v>12</v>
      </c>
    </row>
    <row r="1407" spans="1:17" x14ac:dyDescent="0.25">
      <c r="A1407">
        <v>1406</v>
      </c>
      <c r="B1407">
        <v>81.133724000000001</v>
      </c>
      <c r="C1407" s="2">
        <v>1</v>
      </c>
      <c r="D1407">
        <v>87.854694000000009</v>
      </c>
      <c r="E1407" s="5">
        <v>2</v>
      </c>
      <c r="P1407">
        <v>2</v>
      </c>
      <c r="Q1407" t="str">
        <f t="shared" si="22"/>
        <v>12</v>
      </c>
    </row>
    <row r="1408" spans="1:17" x14ac:dyDescent="0.25">
      <c r="A1408">
        <v>1407</v>
      </c>
      <c r="B1408">
        <v>81.131224000000003</v>
      </c>
      <c r="C1408" s="2">
        <v>1</v>
      </c>
      <c r="D1408">
        <v>87.869898000000006</v>
      </c>
      <c r="E1408" s="5">
        <v>2</v>
      </c>
      <c r="P1408">
        <v>2</v>
      </c>
      <c r="Q1408" t="str">
        <f t="shared" si="22"/>
        <v>12</v>
      </c>
    </row>
    <row r="1409" spans="1:17" x14ac:dyDescent="0.25">
      <c r="A1409">
        <v>1408</v>
      </c>
      <c r="B1409">
        <v>81.105511000000007</v>
      </c>
      <c r="C1409" s="2">
        <v>1</v>
      </c>
      <c r="P1409">
        <v>1</v>
      </c>
      <c r="Q1409" t="str">
        <f t="shared" si="22"/>
        <v>1</v>
      </c>
    </row>
    <row r="1410" spans="1:17" x14ac:dyDescent="0.25">
      <c r="A1410">
        <v>1409</v>
      </c>
      <c r="B1410">
        <v>81.128877000000003</v>
      </c>
      <c r="C1410" s="2">
        <v>1</v>
      </c>
      <c r="P1410">
        <v>1</v>
      </c>
      <c r="Q1410" t="str">
        <f t="shared" ref="Q1410:Q1473" si="23">CONCATENATE(C1410,E1410,G1410,I1410)</f>
        <v>1</v>
      </c>
    </row>
    <row r="1411" spans="1:17" x14ac:dyDescent="0.25">
      <c r="A1411">
        <v>1410</v>
      </c>
      <c r="B1411">
        <v>81.130510000000001</v>
      </c>
      <c r="C1411" s="2">
        <v>1</v>
      </c>
      <c r="P1411">
        <v>1</v>
      </c>
      <c r="Q1411" t="str">
        <f t="shared" si="23"/>
        <v>1</v>
      </c>
    </row>
    <row r="1412" spans="1:17" x14ac:dyDescent="0.25">
      <c r="A1412">
        <v>1411</v>
      </c>
      <c r="B1412">
        <v>81.161224000000004</v>
      </c>
      <c r="C1412" s="2">
        <v>1</v>
      </c>
      <c r="P1412">
        <v>1</v>
      </c>
      <c r="Q1412" t="str">
        <f t="shared" si="23"/>
        <v>1</v>
      </c>
    </row>
    <row r="1413" spans="1:17" x14ac:dyDescent="0.25">
      <c r="A1413">
        <v>1412</v>
      </c>
      <c r="B1413">
        <v>81.169592000000009</v>
      </c>
      <c r="C1413" s="2">
        <v>1</v>
      </c>
      <c r="H1413">
        <v>84.664438000000004</v>
      </c>
      <c r="I1413" s="3">
        <v>4</v>
      </c>
      <c r="P1413">
        <v>2</v>
      </c>
      <c r="Q1413" t="str">
        <f t="shared" si="23"/>
        <v>14</v>
      </c>
    </row>
    <row r="1414" spans="1:17" x14ac:dyDescent="0.25">
      <c r="A1414">
        <v>1413</v>
      </c>
      <c r="B1414">
        <v>81.180052000000003</v>
      </c>
      <c r="C1414" s="2">
        <v>1</v>
      </c>
      <c r="H1414">
        <v>84.679336000000006</v>
      </c>
      <c r="I1414" s="3">
        <v>4</v>
      </c>
      <c r="P1414">
        <v>2</v>
      </c>
      <c r="Q1414" t="str">
        <f t="shared" si="23"/>
        <v>14</v>
      </c>
    </row>
    <row r="1415" spans="1:17" x14ac:dyDescent="0.25">
      <c r="A1415">
        <v>1414</v>
      </c>
      <c r="B1415">
        <v>81.173878000000002</v>
      </c>
      <c r="C1415" s="2">
        <v>1</v>
      </c>
      <c r="H1415">
        <v>84.690357000000006</v>
      </c>
      <c r="I1415" s="3">
        <v>4</v>
      </c>
      <c r="P1415">
        <v>2</v>
      </c>
      <c r="Q1415" t="str">
        <f t="shared" si="23"/>
        <v>14</v>
      </c>
    </row>
    <row r="1416" spans="1:17" x14ac:dyDescent="0.25">
      <c r="A1416">
        <v>1415</v>
      </c>
      <c r="B1416">
        <v>81.201990000000009</v>
      </c>
      <c r="C1416" s="2">
        <v>1</v>
      </c>
      <c r="H1416">
        <v>84.697449000000006</v>
      </c>
      <c r="I1416" s="3">
        <v>4</v>
      </c>
      <c r="P1416">
        <v>2</v>
      </c>
      <c r="Q1416" t="str">
        <f t="shared" si="23"/>
        <v>14</v>
      </c>
    </row>
    <row r="1417" spans="1:17" x14ac:dyDescent="0.25">
      <c r="A1417">
        <v>1416</v>
      </c>
      <c r="B1417">
        <v>81.143776000000003</v>
      </c>
      <c r="C1417" s="2">
        <v>1</v>
      </c>
      <c r="F1417">
        <v>81.030459000000008</v>
      </c>
      <c r="G1417" s="4">
        <v>3</v>
      </c>
      <c r="H1417">
        <v>84.650001000000003</v>
      </c>
      <c r="I1417" s="3">
        <v>4</v>
      </c>
      <c r="P1417">
        <v>3</v>
      </c>
      <c r="Q1417" t="str">
        <f t="shared" si="23"/>
        <v>134</v>
      </c>
    </row>
    <row r="1418" spans="1:17" x14ac:dyDescent="0.25">
      <c r="A1418">
        <v>1417</v>
      </c>
      <c r="B1418">
        <v>81.143776000000003</v>
      </c>
      <c r="C1418" s="2">
        <v>1</v>
      </c>
      <c r="F1418">
        <v>80.966122000000013</v>
      </c>
      <c r="G1418" s="4">
        <v>3</v>
      </c>
      <c r="H1418">
        <v>84.650102000000004</v>
      </c>
      <c r="I1418" s="3">
        <v>4</v>
      </c>
      <c r="P1418">
        <v>3</v>
      </c>
      <c r="Q1418" t="str">
        <f t="shared" si="23"/>
        <v>134</v>
      </c>
    </row>
    <row r="1419" spans="1:17" x14ac:dyDescent="0.25">
      <c r="A1419">
        <v>1418</v>
      </c>
      <c r="F1419">
        <v>80.984847000000002</v>
      </c>
      <c r="G1419" s="4">
        <v>3</v>
      </c>
      <c r="H1419">
        <v>84.641531000000015</v>
      </c>
      <c r="I1419" s="3">
        <v>4</v>
      </c>
      <c r="P1419">
        <v>2</v>
      </c>
      <c r="Q1419" t="str">
        <f t="shared" si="23"/>
        <v>34</v>
      </c>
    </row>
    <row r="1420" spans="1:17" x14ac:dyDescent="0.25">
      <c r="A1420">
        <v>1419</v>
      </c>
      <c r="F1420">
        <v>80.996888000000013</v>
      </c>
      <c r="G1420" s="4">
        <v>3</v>
      </c>
      <c r="H1420">
        <v>84.643776000000003</v>
      </c>
      <c r="I1420" s="3">
        <v>4</v>
      </c>
      <c r="P1420">
        <v>2</v>
      </c>
      <c r="Q1420" t="str">
        <f t="shared" si="23"/>
        <v>34</v>
      </c>
    </row>
    <row r="1421" spans="1:17" x14ac:dyDescent="0.25">
      <c r="A1421">
        <v>1420</v>
      </c>
      <c r="F1421">
        <v>80.980919</v>
      </c>
      <c r="G1421" s="4">
        <v>3</v>
      </c>
      <c r="H1421">
        <v>84.653980000000004</v>
      </c>
      <c r="I1421" s="3">
        <v>4</v>
      </c>
      <c r="P1421">
        <v>2</v>
      </c>
      <c r="Q1421" t="str">
        <f t="shared" si="23"/>
        <v>34</v>
      </c>
    </row>
    <row r="1422" spans="1:17" x14ac:dyDescent="0.25">
      <c r="A1422">
        <v>1421</v>
      </c>
      <c r="F1422">
        <v>81.002704000000008</v>
      </c>
      <c r="G1422" s="4">
        <v>3</v>
      </c>
      <c r="H1422">
        <v>84.634336000000005</v>
      </c>
      <c r="I1422" s="3">
        <v>4</v>
      </c>
      <c r="P1422">
        <v>2</v>
      </c>
      <c r="Q1422" t="str">
        <f t="shared" si="23"/>
        <v>34</v>
      </c>
    </row>
    <row r="1423" spans="1:17" x14ac:dyDescent="0.25">
      <c r="A1423">
        <v>1422</v>
      </c>
      <c r="F1423">
        <v>81.017500000000013</v>
      </c>
      <c r="G1423" s="4">
        <v>3</v>
      </c>
      <c r="H1423">
        <v>84.599848000000009</v>
      </c>
      <c r="I1423" s="3">
        <v>4</v>
      </c>
      <c r="P1423">
        <v>2</v>
      </c>
      <c r="Q1423" t="str">
        <f t="shared" si="23"/>
        <v>34</v>
      </c>
    </row>
    <row r="1424" spans="1:17" x14ac:dyDescent="0.25">
      <c r="A1424">
        <v>1423</v>
      </c>
      <c r="D1424">
        <v>71.089847000000006</v>
      </c>
      <c r="E1424" s="5">
        <v>2</v>
      </c>
      <c r="F1424">
        <v>80.970256000000006</v>
      </c>
      <c r="G1424" s="4">
        <v>3</v>
      </c>
      <c r="H1424">
        <v>84.664438000000004</v>
      </c>
      <c r="I1424" s="3">
        <v>4</v>
      </c>
      <c r="P1424">
        <v>3</v>
      </c>
      <c r="Q1424" t="str">
        <f t="shared" si="23"/>
        <v>234</v>
      </c>
    </row>
    <row r="1425" spans="1:17" x14ac:dyDescent="0.25">
      <c r="A1425">
        <v>1424</v>
      </c>
      <c r="D1425">
        <v>71.036275000000003</v>
      </c>
      <c r="E1425" s="5">
        <v>2</v>
      </c>
      <c r="F1425">
        <v>80.953214000000003</v>
      </c>
      <c r="G1425" s="4">
        <v>3</v>
      </c>
      <c r="H1425">
        <v>84.664438000000004</v>
      </c>
      <c r="I1425" s="3">
        <v>4</v>
      </c>
      <c r="P1425">
        <v>3</v>
      </c>
      <c r="Q1425" t="str">
        <f t="shared" si="23"/>
        <v>234</v>
      </c>
    </row>
    <row r="1426" spans="1:17" x14ac:dyDescent="0.25">
      <c r="A1426">
        <v>1425</v>
      </c>
      <c r="D1426">
        <v>71.035663000000014</v>
      </c>
      <c r="E1426" s="5">
        <v>2</v>
      </c>
      <c r="F1426">
        <v>80.972755000000006</v>
      </c>
      <c r="G1426" s="4">
        <v>3</v>
      </c>
      <c r="P1426">
        <v>2</v>
      </c>
      <c r="Q1426" t="str">
        <f t="shared" si="23"/>
        <v>23</v>
      </c>
    </row>
    <row r="1427" spans="1:17" x14ac:dyDescent="0.25">
      <c r="A1427">
        <v>1426</v>
      </c>
      <c r="D1427">
        <v>71.049745000000001</v>
      </c>
      <c r="E1427" s="5">
        <v>2</v>
      </c>
      <c r="F1427">
        <v>80.992143000000013</v>
      </c>
      <c r="G1427" s="4">
        <v>3</v>
      </c>
      <c r="P1427">
        <v>2</v>
      </c>
      <c r="Q1427" t="str">
        <f t="shared" si="23"/>
        <v>23</v>
      </c>
    </row>
    <row r="1428" spans="1:17" x14ac:dyDescent="0.25">
      <c r="A1428">
        <v>1427</v>
      </c>
      <c r="D1428">
        <v>71.071428000000012</v>
      </c>
      <c r="E1428" s="5">
        <v>2</v>
      </c>
      <c r="F1428">
        <v>80.979286000000002</v>
      </c>
      <c r="G1428" s="4">
        <v>3</v>
      </c>
      <c r="P1428">
        <v>2</v>
      </c>
      <c r="Q1428" t="str">
        <f t="shared" si="23"/>
        <v>23</v>
      </c>
    </row>
    <row r="1429" spans="1:17" x14ac:dyDescent="0.25">
      <c r="A1429">
        <v>1428</v>
      </c>
      <c r="D1429">
        <v>71.003265000000013</v>
      </c>
      <c r="E1429" s="5">
        <v>2</v>
      </c>
      <c r="F1429">
        <v>80.951836</v>
      </c>
      <c r="G1429" s="4">
        <v>3</v>
      </c>
      <c r="P1429">
        <v>2</v>
      </c>
      <c r="Q1429" t="str">
        <f t="shared" si="23"/>
        <v>23</v>
      </c>
    </row>
    <row r="1430" spans="1:17" x14ac:dyDescent="0.25">
      <c r="A1430">
        <v>1429</v>
      </c>
      <c r="D1430">
        <v>71.000969000000012</v>
      </c>
      <c r="E1430" s="5">
        <v>2</v>
      </c>
      <c r="F1430">
        <v>80.934898000000004</v>
      </c>
      <c r="G1430" s="4">
        <v>3</v>
      </c>
      <c r="P1430">
        <v>2</v>
      </c>
      <c r="Q1430" t="str">
        <f t="shared" si="23"/>
        <v>23</v>
      </c>
    </row>
    <row r="1431" spans="1:17" x14ac:dyDescent="0.25">
      <c r="A1431">
        <v>1430</v>
      </c>
      <c r="D1431">
        <v>71.042500000000004</v>
      </c>
      <c r="E1431" s="5">
        <v>2</v>
      </c>
      <c r="F1431">
        <v>81.030459000000008</v>
      </c>
      <c r="G1431" s="4">
        <v>3</v>
      </c>
      <c r="P1431">
        <v>2</v>
      </c>
      <c r="Q1431" t="str">
        <f t="shared" si="23"/>
        <v>23</v>
      </c>
    </row>
    <row r="1432" spans="1:17" x14ac:dyDescent="0.25">
      <c r="A1432">
        <v>1431</v>
      </c>
      <c r="D1432">
        <v>71.055969000000005</v>
      </c>
      <c r="E1432" s="5">
        <v>2</v>
      </c>
      <c r="P1432">
        <v>1</v>
      </c>
      <c r="Q1432" t="str">
        <f t="shared" si="23"/>
        <v>2</v>
      </c>
    </row>
    <row r="1433" spans="1:17" x14ac:dyDescent="0.25">
      <c r="A1433">
        <v>1432</v>
      </c>
      <c r="D1433">
        <v>71.072908000000012</v>
      </c>
      <c r="E1433" s="5">
        <v>2</v>
      </c>
      <c r="P1433">
        <v>1</v>
      </c>
      <c r="Q1433" t="str">
        <f t="shared" si="23"/>
        <v>2</v>
      </c>
    </row>
    <row r="1434" spans="1:17" x14ac:dyDescent="0.25">
      <c r="A1434">
        <v>1433</v>
      </c>
      <c r="D1434">
        <v>71.068061</v>
      </c>
      <c r="E1434" s="5">
        <v>2</v>
      </c>
      <c r="P1434">
        <v>1</v>
      </c>
      <c r="Q1434" t="str">
        <f t="shared" si="23"/>
        <v>2</v>
      </c>
    </row>
    <row r="1435" spans="1:17" x14ac:dyDescent="0.25">
      <c r="A1435">
        <v>1434</v>
      </c>
      <c r="D1435">
        <v>71.062959000000006</v>
      </c>
      <c r="E1435" s="5">
        <v>2</v>
      </c>
      <c r="P1435">
        <v>1</v>
      </c>
      <c r="Q1435" t="str">
        <f t="shared" si="23"/>
        <v>2</v>
      </c>
    </row>
    <row r="1436" spans="1:17" x14ac:dyDescent="0.25">
      <c r="A1436">
        <v>1435</v>
      </c>
      <c r="B1436">
        <v>63.164916000000005</v>
      </c>
      <c r="C1436" s="2">
        <v>1</v>
      </c>
      <c r="D1436">
        <v>71.082244000000003</v>
      </c>
      <c r="E1436" s="5">
        <v>2</v>
      </c>
      <c r="P1436">
        <v>2</v>
      </c>
      <c r="Q1436" t="str">
        <f t="shared" si="23"/>
        <v>12</v>
      </c>
    </row>
    <row r="1437" spans="1:17" x14ac:dyDescent="0.25">
      <c r="A1437">
        <v>1436</v>
      </c>
      <c r="B1437">
        <v>63.236343000000005</v>
      </c>
      <c r="C1437" s="2">
        <v>1</v>
      </c>
      <c r="D1437">
        <v>71.10392800000001</v>
      </c>
      <c r="E1437" s="5">
        <v>2</v>
      </c>
      <c r="P1437">
        <v>2</v>
      </c>
      <c r="Q1437" t="str">
        <f t="shared" si="23"/>
        <v>12</v>
      </c>
    </row>
    <row r="1438" spans="1:17" x14ac:dyDescent="0.25">
      <c r="A1438">
        <v>1437</v>
      </c>
      <c r="B1438">
        <v>63.236759000000006</v>
      </c>
      <c r="C1438" s="2">
        <v>1</v>
      </c>
      <c r="D1438">
        <v>71.089847000000006</v>
      </c>
      <c r="E1438" s="5">
        <v>2</v>
      </c>
      <c r="P1438">
        <v>2</v>
      </c>
      <c r="Q1438" t="str">
        <f t="shared" si="23"/>
        <v>12</v>
      </c>
    </row>
    <row r="1439" spans="1:17" x14ac:dyDescent="0.25">
      <c r="A1439">
        <v>1438</v>
      </c>
      <c r="B1439">
        <v>63.249950000000005</v>
      </c>
      <c r="C1439" s="2">
        <v>1</v>
      </c>
      <c r="P1439">
        <v>1</v>
      </c>
      <c r="Q1439" t="str">
        <f t="shared" si="23"/>
        <v>1</v>
      </c>
    </row>
    <row r="1440" spans="1:17" x14ac:dyDescent="0.25">
      <c r="A1440">
        <v>1439</v>
      </c>
      <c r="B1440">
        <v>63.220729000000006</v>
      </c>
      <c r="C1440" s="2">
        <v>1</v>
      </c>
      <c r="P1440">
        <v>1</v>
      </c>
      <c r="Q1440" t="str">
        <f t="shared" si="23"/>
        <v>1</v>
      </c>
    </row>
    <row r="1441" spans="1:17" x14ac:dyDescent="0.25">
      <c r="A1441">
        <v>1440</v>
      </c>
      <c r="B1441">
        <v>63.211399000000007</v>
      </c>
      <c r="C1441" s="2">
        <v>1</v>
      </c>
      <c r="H1441">
        <v>70.329949000000013</v>
      </c>
      <c r="I1441" s="3">
        <v>4</v>
      </c>
      <c r="P1441">
        <v>2</v>
      </c>
      <c r="Q1441" t="str">
        <f t="shared" si="23"/>
        <v>14</v>
      </c>
    </row>
    <row r="1442" spans="1:17" x14ac:dyDescent="0.25">
      <c r="A1442">
        <v>1441</v>
      </c>
      <c r="B1442">
        <v>63.178157000000006</v>
      </c>
      <c r="C1442" s="2">
        <v>1</v>
      </c>
      <c r="H1442">
        <v>70.345459000000005</v>
      </c>
      <c r="I1442" s="3">
        <v>4</v>
      </c>
      <c r="P1442">
        <v>2</v>
      </c>
      <c r="Q1442" t="str">
        <f t="shared" si="23"/>
        <v>14</v>
      </c>
    </row>
    <row r="1443" spans="1:17" x14ac:dyDescent="0.25">
      <c r="A1443">
        <v>1442</v>
      </c>
      <c r="B1443">
        <v>63.233455000000006</v>
      </c>
      <c r="C1443" s="2">
        <v>1</v>
      </c>
      <c r="H1443">
        <v>70.351377000000014</v>
      </c>
      <c r="I1443" s="3">
        <v>4</v>
      </c>
      <c r="P1443">
        <v>2</v>
      </c>
      <c r="Q1443" t="str">
        <f t="shared" si="23"/>
        <v>14</v>
      </c>
    </row>
    <row r="1444" spans="1:17" x14ac:dyDescent="0.25">
      <c r="A1444">
        <v>1443</v>
      </c>
      <c r="B1444">
        <v>63.220420000000004</v>
      </c>
      <c r="C1444" s="2">
        <v>1</v>
      </c>
      <c r="H1444">
        <v>70.299336000000011</v>
      </c>
      <c r="I1444" s="3">
        <v>4</v>
      </c>
      <c r="P1444">
        <v>2</v>
      </c>
      <c r="Q1444" t="str">
        <f t="shared" si="23"/>
        <v>14</v>
      </c>
    </row>
    <row r="1445" spans="1:17" x14ac:dyDescent="0.25">
      <c r="A1445">
        <v>1444</v>
      </c>
      <c r="B1445">
        <v>63.223926000000006</v>
      </c>
      <c r="C1445" s="2">
        <v>1</v>
      </c>
      <c r="H1445">
        <v>70.286836000000008</v>
      </c>
      <c r="I1445" s="3">
        <v>4</v>
      </c>
      <c r="P1445">
        <v>2</v>
      </c>
      <c r="Q1445" t="str">
        <f t="shared" si="23"/>
        <v>14</v>
      </c>
    </row>
    <row r="1446" spans="1:17" x14ac:dyDescent="0.25">
      <c r="A1446">
        <v>1445</v>
      </c>
      <c r="B1446">
        <v>63.212947000000007</v>
      </c>
      <c r="C1446" s="2">
        <v>1</v>
      </c>
      <c r="H1446">
        <v>70.308622000000014</v>
      </c>
      <c r="I1446" s="3">
        <v>4</v>
      </c>
      <c r="P1446">
        <v>2</v>
      </c>
      <c r="Q1446" t="str">
        <f t="shared" si="23"/>
        <v>14</v>
      </c>
    </row>
    <row r="1447" spans="1:17" x14ac:dyDescent="0.25">
      <c r="A1447">
        <v>1446</v>
      </c>
      <c r="B1447">
        <v>63.258399000000004</v>
      </c>
      <c r="C1447" s="2">
        <v>1</v>
      </c>
      <c r="H1447">
        <v>70.315357000000006</v>
      </c>
      <c r="I1447" s="3">
        <v>4</v>
      </c>
      <c r="P1447">
        <v>2</v>
      </c>
      <c r="Q1447" t="str">
        <f t="shared" si="23"/>
        <v>14</v>
      </c>
    </row>
    <row r="1448" spans="1:17" x14ac:dyDescent="0.25">
      <c r="A1448">
        <v>1447</v>
      </c>
      <c r="B1448">
        <v>63.232013000000002</v>
      </c>
      <c r="C1448" s="2">
        <v>1</v>
      </c>
      <c r="H1448">
        <v>70.311734000000001</v>
      </c>
      <c r="I1448" s="3">
        <v>4</v>
      </c>
      <c r="P1448">
        <v>2</v>
      </c>
      <c r="Q1448" t="str">
        <f t="shared" si="23"/>
        <v>14</v>
      </c>
    </row>
    <row r="1449" spans="1:17" x14ac:dyDescent="0.25">
      <c r="A1449">
        <v>1448</v>
      </c>
      <c r="B1449">
        <v>63.164916000000005</v>
      </c>
      <c r="C1449" s="2">
        <v>1</v>
      </c>
      <c r="H1449">
        <v>70.302857000000003</v>
      </c>
      <c r="I1449" s="3">
        <v>4</v>
      </c>
      <c r="P1449">
        <v>2</v>
      </c>
      <c r="Q1449" t="str">
        <f t="shared" si="23"/>
        <v>14</v>
      </c>
    </row>
    <row r="1450" spans="1:17" x14ac:dyDescent="0.25">
      <c r="A1450">
        <v>1449</v>
      </c>
      <c r="F1450">
        <v>63.374977000000001</v>
      </c>
      <c r="G1450" s="4">
        <v>3</v>
      </c>
      <c r="H1450">
        <v>70.339183000000006</v>
      </c>
      <c r="I1450" s="3">
        <v>4</v>
      </c>
      <c r="P1450">
        <v>2</v>
      </c>
      <c r="Q1450" t="str">
        <f t="shared" si="23"/>
        <v>34</v>
      </c>
    </row>
    <row r="1451" spans="1:17" x14ac:dyDescent="0.25">
      <c r="A1451">
        <v>1450</v>
      </c>
      <c r="F1451">
        <v>63.397083000000002</v>
      </c>
      <c r="G1451" s="4">
        <v>3</v>
      </c>
      <c r="H1451">
        <v>70.353265000000007</v>
      </c>
      <c r="I1451" s="3">
        <v>4</v>
      </c>
      <c r="P1451">
        <v>2</v>
      </c>
      <c r="Q1451" t="str">
        <f t="shared" si="23"/>
        <v>34</v>
      </c>
    </row>
    <row r="1452" spans="1:17" x14ac:dyDescent="0.25">
      <c r="A1452">
        <v>1451</v>
      </c>
      <c r="F1452">
        <v>63.448619000000008</v>
      </c>
      <c r="G1452" s="4">
        <v>3</v>
      </c>
      <c r="H1452">
        <v>70.335816000000008</v>
      </c>
      <c r="I1452" s="3">
        <v>4</v>
      </c>
      <c r="P1452">
        <v>2</v>
      </c>
      <c r="Q1452" t="str">
        <f t="shared" si="23"/>
        <v>34</v>
      </c>
    </row>
    <row r="1453" spans="1:17" x14ac:dyDescent="0.25">
      <c r="A1453">
        <v>1452</v>
      </c>
      <c r="F1453">
        <v>63.450889000000004</v>
      </c>
      <c r="G1453" s="4">
        <v>3</v>
      </c>
      <c r="H1453">
        <v>70.30954100000001</v>
      </c>
      <c r="I1453" s="3">
        <v>4</v>
      </c>
      <c r="P1453">
        <v>2</v>
      </c>
      <c r="Q1453" t="str">
        <f t="shared" si="23"/>
        <v>34</v>
      </c>
    </row>
    <row r="1454" spans="1:17" x14ac:dyDescent="0.25">
      <c r="A1454">
        <v>1453</v>
      </c>
      <c r="D1454">
        <v>51.172569000000003</v>
      </c>
      <c r="E1454" s="5">
        <v>2</v>
      </c>
      <c r="F1454">
        <v>63.457332000000001</v>
      </c>
      <c r="G1454" s="4">
        <v>3</v>
      </c>
      <c r="H1454">
        <v>70.329949000000013</v>
      </c>
      <c r="I1454" s="3">
        <v>4</v>
      </c>
      <c r="P1454">
        <v>3</v>
      </c>
      <c r="Q1454" t="str">
        <f t="shared" si="23"/>
        <v>234</v>
      </c>
    </row>
    <row r="1455" spans="1:17" x14ac:dyDescent="0.25">
      <c r="A1455">
        <v>1454</v>
      </c>
      <c r="D1455">
        <v>51.203903000000004</v>
      </c>
      <c r="E1455" s="5">
        <v>2</v>
      </c>
      <c r="F1455">
        <v>63.452537000000007</v>
      </c>
      <c r="G1455" s="4">
        <v>3</v>
      </c>
      <c r="H1455">
        <v>70.329949000000013</v>
      </c>
      <c r="I1455" s="3">
        <v>4</v>
      </c>
      <c r="P1455">
        <v>3</v>
      </c>
      <c r="Q1455" t="str">
        <f t="shared" si="23"/>
        <v>234</v>
      </c>
    </row>
    <row r="1456" spans="1:17" x14ac:dyDescent="0.25">
      <c r="A1456">
        <v>1455</v>
      </c>
      <c r="D1456">
        <v>51.185813000000003</v>
      </c>
      <c r="E1456" s="5">
        <v>2</v>
      </c>
      <c r="F1456">
        <v>63.466197000000001</v>
      </c>
      <c r="G1456" s="4">
        <v>3</v>
      </c>
      <c r="P1456">
        <v>2</v>
      </c>
      <c r="Q1456" t="str">
        <f t="shared" si="23"/>
        <v>23</v>
      </c>
    </row>
    <row r="1457" spans="1:17" x14ac:dyDescent="0.25">
      <c r="A1457">
        <v>1456</v>
      </c>
      <c r="D1457">
        <v>51.198749000000007</v>
      </c>
      <c r="E1457" s="5">
        <v>2</v>
      </c>
      <c r="F1457">
        <v>63.420021000000006</v>
      </c>
      <c r="G1457" s="4">
        <v>3</v>
      </c>
      <c r="P1457">
        <v>2</v>
      </c>
      <c r="Q1457" t="str">
        <f t="shared" si="23"/>
        <v>23</v>
      </c>
    </row>
    <row r="1458" spans="1:17" x14ac:dyDescent="0.25">
      <c r="A1458">
        <v>1457</v>
      </c>
      <c r="D1458">
        <v>51.184783000000003</v>
      </c>
      <c r="E1458" s="5">
        <v>2</v>
      </c>
      <c r="F1458">
        <v>63.432746000000002</v>
      </c>
      <c r="G1458" s="4">
        <v>3</v>
      </c>
      <c r="P1458">
        <v>2</v>
      </c>
      <c r="Q1458" t="str">
        <f t="shared" si="23"/>
        <v>23</v>
      </c>
    </row>
    <row r="1459" spans="1:17" x14ac:dyDescent="0.25">
      <c r="A1459">
        <v>1458</v>
      </c>
      <c r="D1459">
        <v>51.148036000000005</v>
      </c>
      <c r="E1459" s="5">
        <v>2</v>
      </c>
      <c r="F1459">
        <v>63.453876000000001</v>
      </c>
      <c r="G1459" s="4">
        <v>3</v>
      </c>
      <c r="P1459">
        <v>2</v>
      </c>
      <c r="Q1459" t="str">
        <f t="shared" si="23"/>
        <v>23</v>
      </c>
    </row>
    <row r="1460" spans="1:17" x14ac:dyDescent="0.25">
      <c r="A1460">
        <v>1459</v>
      </c>
      <c r="D1460">
        <v>51.165405000000007</v>
      </c>
      <c r="E1460" s="5">
        <v>2</v>
      </c>
      <c r="F1460">
        <v>63.469493000000007</v>
      </c>
      <c r="G1460" s="4">
        <v>3</v>
      </c>
      <c r="P1460">
        <v>2</v>
      </c>
      <c r="Q1460" t="str">
        <f t="shared" si="23"/>
        <v>23</v>
      </c>
    </row>
    <row r="1461" spans="1:17" x14ac:dyDescent="0.25">
      <c r="A1461">
        <v>1460</v>
      </c>
      <c r="D1461">
        <v>51.162826000000003</v>
      </c>
      <c r="E1461" s="5">
        <v>2</v>
      </c>
      <c r="F1461">
        <v>63.470622000000006</v>
      </c>
      <c r="G1461" s="4">
        <v>3</v>
      </c>
      <c r="P1461">
        <v>2</v>
      </c>
      <c r="Q1461" t="str">
        <f t="shared" si="23"/>
        <v>23</v>
      </c>
    </row>
    <row r="1462" spans="1:17" x14ac:dyDescent="0.25">
      <c r="A1462">
        <v>1461</v>
      </c>
      <c r="D1462">
        <v>51.165458000000001</v>
      </c>
      <c r="E1462" s="5">
        <v>2</v>
      </c>
      <c r="F1462">
        <v>63.434963000000003</v>
      </c>
      <c r="G1462" s="4">
        <v>3</v>
      </c>
      <c r="P1462">
        <v>2</v>
      </c>
      <c r="Q1462" t="str">
        <f t="shared" si="23"/>
        <v>23</v>
      </c>
    </row>
    <row r="1463" spans="1:17" x14ac:dyDescent="0.25">
      <c r="A1463">
        <v>1462</v>
      </c>
      <c r="D1463">
        <v>51.168239000000007</v>
      </c>
      <c r="E1463" s="5">
        <v>2</v>
      </c>
      <c r="F1463">
        <v>63.416202000000006</v>
      </c>
      <c r="G1463" s="4">
        <v>3</v>
      </c>
      <c r="P1463">
        <v>2</v>
      </c>
      <c r="Q1463" t="str">
        <f t="shared" si="23"/>
        <v>23</v>
      </c>
    </row>
    <row r="1464" spans="1:17" x14ac:dyDescent="0.25">
      <c r="A1464">
        <v>1463</v>
      </c>
      <c r="D1464">
        <v>51.166126000000006</v>
      </c>
      <c r="E1464" s="5">
        <v>2</v>
      </c>
      <c r="F1464">
        <v>63.374977000000001</v>
      </c>
      <c r="G1464" s="4">
        <v>3</v>
      </c>
      <c r="P1464">
        <v>2</v>
      </c>
      <c r="Q1464" t="str">
        <f t="shared" si="23"/>
        <v>23</v>
      </c>
    </row>
    <row r="1465" spans="1:17" x14ac:dyDescent="0.25">
      <c r="A1465">
        <v>1464</v>
      </c>
      <c r="D1465">
        <v>51.193542000000008</v>
      </c>
      <c r="E1465" s="5">
        <v>2</v>
      </c>
      <c r="F1465">
        <v>63.374977000000001</v>
      </c>
      <c r="G1465" s="4">
        <v>3</v>
      </c>
      <c r="P1465">
        <v>2</v>
      </c>
      <c r="Q1465" t="str">
        <f t="shared" si="23"/>
        <v>23</v>
      </c>
    </row>
    <row r="1466" spans="1:17" x14ac:dyDescent="0.25">
      <c r="A1466">
        <v>1465</v>
      </c>
      <c r="D1466">
        <v>51.193130000000004</v>
      </c>
      <c r="E1466" s="5">
        <v>2</v>
      </c>
      <c r="P1466">
        <v>1</v>
      </c>
      <c r="Q1466" t="str">
        <f t="shared" si="23"/>
        <v>2</v>
      </c>
    </row>
    <row r="1467" spans="1:17" x14ac:dyDescent="0.25">
      <c r="A1467">
        <v>1466</v>
      </c>
      <c r="B1467">
        <v>43.000595000000004</v>
      </c>
      <c r="C1467" s="2">
        <v>1</v>
      </c>
      <c r="D1467">
        <v>51.177154000000002</v>
      </c>
      <c r="E1467" s="5">
        <v>2</v>
      </c>
      <c r="P1467">
        <v>2</v>
      </c>
      <c r="Q1467" t="str">
        <f t="shared" si="23"/>
        <v>12</v>
      </c>
    </row>
    <row r="1468" spans="1:17" x14ac:dyDescent="0.25">
      <c r="A1468">
        <v>1467</v>
      </c>
      <c r="B1468">
        <v>42.954830000000001</v>
      </c>
      <c r="C1468" s="2">
        <v>1</v>
      </c>
      <c r="D1468">
        <v>51.172569000000003</v>
      </c>
      <c r="E1468" s="5">
        <v>2</v>
      </c>
      <c r="P1468">
        <v>2</v>
      </c>
      <c r="Q1468" t="str">
        <f t="shared" si="23"/>
        <v>12</v>
      </c>
    </row>
    <row r="1469" spans="1:17" x14ac:dyDescent="0.25">
      <c r="A1469">
        <v>1468</v>
      </c>
      <c r="B1469">
        <v>42.981063000000006</v>
      </c>
      <c r="C1469" s="2">
        <v>1</v>
      </c>
      <c r="D1469">
        <v>51.172569000000003</v>
      </c>
      <c r="E1469" s="5">
        <v>2</v>
      </c>
      <c r="P1469">
        <v>2</v>
      </c>
      <c r="Q1469" t="str">
        <f t="shared" si="23"/>
        <v>12</v>
      </c>
    </row>
    <row r="1470" spans="1:17" x14ac:dyDescent="0.25">
      <c r="A1470">
        <v>1469</v>
      </c>
      <c r="B1470">
        <v>42.991420000000005</v>
      </c>
      <c r="C1470" s="2">
        <v>1</v>
      </c>
      <c r="P1470">
        <v>1</v>
      </c>
      <c r="Q1470" t="str">
        <f t="shared" si="23"/>
        <v>1</v>
      </c>
    </row>
    <row r="1471" spans="1:17" x14ac:dyDescent="0.25">
      <c r="A1471">
        <v>1470</v>
      </c>
      <c r="B1471">
        <v>42.977455000000006</v>
      </c>
      <c r="C1471" s="2">
        <v>1</v>
      </c>
      <c r="P1471">
        <v>1</v>
      </c>
      <c r="Q1471" t="str">
        <f t="shared" si="23"/>
        <v>1</v>
      </c>
    </row>
    <row r="1472" spans="1:17" x14ac:dyDescent="0.25">
      <c r="A1472">
        <v>1471</v>
      </c>
      <c r="B1472">
        <v>42.983947000000008</v>
      </c>
      <c r="C1472" s="2">
        <v>1</v>
      </c>
      <c r="H1472">
        <v>49.750190000000003</v>
      </c>
      <c r="I1472" s="3">
        <v>4</v>
      </c>
      <c r="P1472">
        <v>2</v>
      </c>
      <c r="Q1472" t="str">
        <f t="shared" si="23"/>
        <v>14</v>
      </c>
    </row>
    <row r="1473" spans="1:17" x14ac:dyDescent="0.25">
      <c r="A1473">
        <v>1472</v>
      </c>
      <c r="B1473">
        <v>43.007602000000006</v>
      </c>
      <c r="C1473" s="2">
        <v>1</v>
      </c>
      <c r="H1473">
        <v>49.721176000000007</v>
      </c>
      <c r="I1473" s="3">
        <v>4</v>
      </c>
      <c r="P1473">
        <v>2</v>
      </c>
      <c r="Q1473" t="str">
        <f t="shared" si="23"/>
        <v>14</v>
      </c>
    </row>
    <row r="1474" spans="1:17" x14ac:dyDescent="0.25">
      <c r="A1474">
        <v>1473</v>
      </c>
      <c r="B1474">
        <v>42.970497000000002</v>
      </c>
      <c r="C1474" s="2">
        <v>1</v>
      </c>
      <c r="H1474">
        <v>49.719116000000007</v>
      </c>
      <c r="I1474" s="3">
        <v>4</v>
      </c>
      <c r="P1474">
        <v>2</v>
      </c>
      <c r="Q1474" t="str">
        <f t="shared" ref="Q1474:Q1537" si="24">CONCATENATE(C1474,E1474,G1474,I1474)</f>
        <v>14</v>
      </c>
    </row>
    <row r="1475" spans="1:17" x14ac:dyDescent="0.25">
      <c r="A1475">
        <v>1474</v>
      </c>
      <c r="B1475">
        <v>43.027137000000003</v>
      </c>
      <c r="C1475" s="2">
        <v>1</v>
      </c>
      <c r="H1475">
        <v>49.709529000000003</v>
      </c>
      <c r="I1475" s="3">
        <v>4</v>
      </c>
      <c r="P1475">
        <v>2</v>
      </c>
      <c r="Q1475" t="str">
        <f t="shared" si="24"/>
        <v>14</v>
      </c>
    </row>
    <row r="1476" spans="1:17" x14ac:dyDescent="0.25">
      <c r="A1476">
        <v>1475</v>
      </c>
      <c r="B1476">
        <v>43.012653000000007</v>
      </c>
      <c r="C1476" s="2">
        <v>1</v>
      </c>
      <c r="H1476">
        <v>49.736534000000006</v>
      </c>
      <c r="I1476" s="3">
        <v>4</v>
      </c>
      <c r="P1476">
        <v>2</v>
      </c>
      <c r="Q1476" t="str">
        <f t="shared" si="24"/>
        <v>14</v>
      </c>
    </row>
    <row r="1477" spans="1:17" x14ac:dyDescent="0.25">
      <c r="A1477">
        <v>1476</v>
      </c>
      <c r="B1477">
        <v>42.968334000000006</v>
      </c>
      <c r="C1477" s="2">
        <v>1</v>
      </c>
      <c r="H1477">
        <v>49.743179000000005</v>
      </c>
      <c r="I1477" s="3">
        <v>4</v>
      </c>
      <c r="P1477">
        <v>2</v>
      </c>
      <c r="Q1477" t="str">
        <f t="shared" si="24"/>
        <v>14</v>
      </c>
    </row>
    <row r="1478" spans="1:17" x14ac:dyDescent="0.25">
      <c r="A1478">
        <v>1477</v>
      </c>
      <c r="B1478">
        <v>43.007190000000001</v>
      </c>
      <c r="C1478" s="2">
        <v>1</v>
      </c>
      <c r="H1478">
        <v>49.734111000000006</v>
      </c>
      <c r="I1478" s="3">
        <v>4</v>
      </c>
      <c r="P1478">
        <v>2</v>
      </c>
      <c r="Q1478" t="str">
        <f t="shared" si="24"/>
        <v>14</v>
      </c>
    </row>
    <row r="1479" spans="1:17" x14ac:dyDescent="0.25">
      <c r="A1479">
        <v>1478</v>
      </c>
      <c r="B1479">
        <v>42.949367000000002</v>
      </c>
      <c r="C1479" s="2">
        <v>1</v>
      </c>
      <c r="H1479">
        <v>49.709529000000003</v>
      </c>
      <c r="I1479" s="3">
        <v>4</v>
      </c>
      <c r="P1479">
        <v>2</v>
      </c>
      <c r="Q1479" t="str">
        <f t="shared" si="24"/>
        <v>14</v>
      </c>
    </row>
    <row r="1480" spans="1:17" x14ac:dyDescent="0.25">
      <c r="A1480">
        <v>1479</v>
      </c>
      <c r="B1480">
        <v>42.990753000000005</v>
      </c>
      <c r="C1480" s="2">
        <v>1</v>
      </c>
      <c r="H1480">
        <v>49.703807000000005</v>
      </c>
      <c r="I1480" s="3">
        <v>4</v>
      </c>
      <c r="P1480">
        <v>2</v>
      </c>
      <c r="Q1480" t="str">
        <f t="shared" si="24"/>
        <v>14</v>
      </c>
    </row>
    <row r="1481" spans="1:17" x14ac:dyDescent="0.25">
      <c r="A1481">
        <v>1480</v>
      </c>
      <c r="B1481">
        <v>43.000595000000004</v>
      </c>
      <c r="C1481" s="2">
        <v>1</v>
      </c>
      <c r="H1481">
        <v>49.705562000000008</v>
      </c>
      <c r="I1481" s="3">
        <v>4</v>
      </c>
      <c r="P1481">
        <v>2</v>
      </c>
      <c r="Q1481" t="str">
        <f t="shared" si="24"/>
        <v>14</v>
      </c>
    </row>
    <row r="1482" spans="1:17" x14ac:dyDescent="0.25">
      <c r="A1482">
        <v>1481</v>
      </c>
      <c r="H1482">
        <v>49.680980000000005</v>
      </c>
      <c r="I1482" s="3">
        <v>4</v>
      </c>
      <c r="P1482">
        <v>1</v>
      </c>
      <c r="Q1482" t="str">
        <f t="shared" si="24"/>
        <v>4</v>
      </c>
    </row>
    <row r="1483" spans="1:17" x14ac:dyDescent="0.25">
      <c r="A1483">
        <v>1482</v>
      </c>
      <c r="F1483">
        <v>42.075378000000008</v>
      </c>
      <c r="G1483" s="4">
        <v>3</v>
      </c>
      <c r="H1483">
        <v>49.698036000000002</v>
      </c>
      <c r="I1483" s="3">
        <v>4</v>
      </c>
      <c r="P1483">
        <v>2</v>
      </c>
      <c r="Q1483" t="str">
        <f t="shared" si="24"/>
        <v>34</v>
      </c>
    </row>
    <row r="1484" spans="1:17" x14ac:dyDescent="0.25">
      <c r="A1484">
        <v>1483</v>
      </c>
      <c r="F1484">
        <v>42.032657000000007</v>
      </c>
      <c r="G1484" s="4">
        <v>3</v>
      </c>
      <c r="H1484">
        <v>49.719940000000001</v>
      </c>
      <c r="I1484" s="3">
        <v>4</v>
      </c>
      <c r="P1484">
        <v>2</v>
      </c>
      <c r="Q1484" t="str">
        <f t="shared" si="24"/>
        <v>34</v>
      </c>
    </row>
    <row r="1485" spans="1:17" x14ac:dyDescent="0.25">
      <c r="A1485">
        <v>1484</v>
      </c>
      <c r="D1485">
        <v>31.812149000000005</v>
      </c>
      <c r="E1485" s="5">
        <v>2</v>
      </c>
      <c r="F1485">
        <v>42.058269000000003</v>
      </c>
      <c r="G1485" s="4">
        <v>3</v>
      </c>
      <c r="H1485">
        <v>49.662734000000007</v>
      </c>
      <c r="I1485" s="3">
        <v>4</v>
      </c>
      <c r="P1485">
        <v>3</v>
      </c>
      <c r="Q1485" t="str">
        <f t="shared" si="24"/>
        <v>234</v>
      </c>
    </row>
    <row r="1486" spans="1:17" x14ac:dyDescent="0.25">
      <c r="A1486">
        <v>1485</v>
      </c>
      <c r="D1486">
        <v>31.801738</v>
      </c>
      <c r="E1486" s="5">
        <v>2</v>
      </c>
      <c r="F1486">
        <v>42.056827000000006</v>
      </c>
      <c r="G1486" s="4">
        <v>3</v>
      </c>
      <c r="H1486">
        <v>49.665157000000008</v>
      </c>
      <c r="I1486" s="3">
        <v>4</v>
      </c>
      <c r="P1486">
        <v>3</v>
      </c>
      <c r="Q1486" t="str">
        <f t="shared" si="24"/>
        <v>234</v>
      </c>
    </row>
    <row r="1487" spans="1:17" x14ac:dyDescent="0.25">
      <c r="A1487">
        <v>1486</v>
      </c>
      <c r="D1487">
        <v>31.765457000000005</v>
      </c>
      <c r="E1487" s="5">
        <v>2</v>
      </c>
      <c r="F1487">
        <v>42.047187000000001</v>
      </c>
      <c r="G1487" s="4">
        <v>3</v>
      </c>
      <c r="H1487">
        <v>49.750190000000003</v>
      </c>
      <c r="I1487" s="3">
        <v>4</v>
      </c>
      <c r="P1487">
        <v>3</v>
      </c>
      <c r="Q1487" t="str">
        <f t="shared" si="24"/>
        <v>234</v>
      </c>
    </row>
    <row r="1488" spans="1:17" x14ac:dyDescent="0.25">
      <c r="A1488">
        <v>1487</v>
      </c>
      <c r="D1488">
        <v>31.747112000000001</v>
      </c>
      <c r="E1488" s="5">
        <v>2</v>
      </c>
      <c r="F1488">
        <v>42.064559000000003</v>
      </c>
      <c r="G1488" s="4">
        <v>3</v>
      </c>
      <c r="H1488">
        <v>49.750190000000003</v>
      </c>
      <c r="I1488" s="3">
        <v>4</v>
      </c>
      <c r="P1488">
        <v>3</v>
      </c>
      <c r="Q1488" t="str">
        <f t="shared" si="24"/>
        <v>234</v>
      </c>
    </row>
    <row r="1489" spans="1:17" x14ac:dyDescent="0.25">
      <c r="A1489">
        <v>1488</v>
      </c>
      <c r="D1489">
        <v>31.747163</v>
      </c>
      <c r="E1489" s="5">
        <v>2</v>
      </c>
      <c r="F1489">
        <v>42.074760000000005</v>
      </c>
      <c r="G1489" s="4">
        <v>3</v>
      </c>
      <c r="P1489">
        <v>2</v>
      </c>
      <c r="Q1489" t="str">
        <f t="shared" si="24"/>
        <v>23</v>
      </c>
    </row>
    <row r="1490" spans="1:17" x14ac:dyDescent="0.25">
      <c r="A1490">
        <v>1489</v>
      </c>
      <c r="D1490">
        <v>31.746337000000004</v>
      </c>
      <c r="E1490" s="5">
        <v>2</v>
      </c>
      <c r="F1490">
        <v>42.060176000000006</v>
      </c>
      <c r="G1490" s="4">
        <v>3</v>
      </c>
      <c r="P1490">
        <v>2</v>
      </c>
      <c r="Q1490" t="str">
        <f t="shared" si="24"/>
        <v>23</v>
      </c>
    </row>
    <row r="1491" spans="1:17" x14ac:dyDescent="0.25">
      <c r="A1491">
        <v>1490</v>
      </c>
      <c r="D1491">
        <v>31.827352000000005</v>
      </c>
      <c r="E1491" s="5">
        <v>2</v>
      </c>
      <c r="F1491">
        <v>42.053218000000001</v>
      </c>
      <c r="G1491" s="4">
        <v>3</v>
      </c>
      <c r="P1491">
        <v>2</v>
      </c>
      <c r="Q1491" t="str">
        <f t="shared" si="24"/>
        <v>23</v>
      </c>
    </row>
    <row r="1492" spans="1:17" x14ac:dyDescent="0.25">
      <c r="A1492">
        <v>1491</v>
      </c>
      <c r="D1492">
        <v>31.795503000000004</v>
      </c>
      <c r="E1492" s="5">
        <v>2</v>
      </c>
      <c r="F1492">
        <v>42.058166000000007</v>
      </c>
      <c r="G1492" s="4">
        <v>3</v>
      </c>
      <c r="P1492">
        <v>2</v>
      </c>
      <c r="Q1492" t="str">
        <f t="shared" si="24"/>
        <v>23</v>
      </c>
    </row>
    <row r="1493" spans="1:17" x14ac:dyDescent="0.25">
      <c r="A1493">
        <v>1492</v>
      </c>
      <c r="D1493">
        <v>31.805141000000006</v>
      </c>
      <c r="E1493" s="5">
        <v>2</v>
      </c>
      <c r="F1493">
        <v>42.056465000000003</v>
      </c>
      <c r="G1493" s="4">
        <v>3</v>
      </c>
      <c r="P1493">
        <v>2</v>
      </c>
      <c r="Q1493" t="str">
        <f t="shared" si="24"/>
        <v>23</v>
      </c>
    </row>
    <row r="1494" spans="1:17" x14ac:dyDescent="0.25">
      <c r="A1494">
        <v>1493</v>
      </c>
      <c r="D1494">
        <v>31.825960000000009</v>
      </c>
      <c r="E1494" s="5">
        <v>2</v>
      </c>
      <c r="F1494">
        <v>42.047447000000005</v>
      </c>
      <c r="G1494" s="4">
        <v>3</v>
      </c>
      <c r="P1494">
        <v>2</v>
      </c>
      <c r="Q1494" t="str">
        <f t="shared" si="24"/>
        <v>23</v>
      </c>
    </row>
    <row r="1495" spans="1:17" x14ac:dyDescent="0.25">
      <c r="A1495">
        <v>1494</v>
      </c>
      <c r="D1495">
        <v>31.788906000000004</v>
      </c>
      <c r="E1495" s="5">
        <v>2</v>
      </c>
      <c r="F1495">
        <v>42.062084000000006</v>
      </c>
      <c r="G1495" s="4">
        <v>3</v>
      </c>
      <c r="P1495">
        <v>2</v>
      </c>
      <c r="Q1495" t="str">
        <f t="shared" si="24"/>
        <v>23</v>
      </c>
    </row>
    <row r="1496" spans="1:17" x14ac:dyDescent="0.25">
      <c r="A1496">
        <v>1495</v>
      </c>
      <c r="D1496">
        <v>31.782876000000002</v>
      </c>
      <c r="E1496" s="5">
        <v>2</v>
      </c>
      <c r="F1496">
        <v>42.061103000000003</v>
      </c>
      <c r="G1496" s="4">
        <v>3</v>
      </c>
      <c r="P1496">
        <v>2</v>
      </c>
      <c r="Q1496" t="str">
        <f t="shared" si="24"/>
        <v>23</v>
      </c>
    </row>
    <row r="1497" spans="1:17" x14ac:dyDescent="0.25">
      <c r="A1497">
        <v>1496</v>
      </c>
      <c r="D1497">
        <v>31.752830000000003</v>
      </c>
      <c r="E1497" s="5">
        <v>2</v>
      </c>
      <c r="F1497">
        <v>42.043273000000006</v>
      </c>
      <c r="G1497" s="4">
        <v>3</v>
      </c>
      <c r="P1497">
        <v>2</v>
      </c>
      <c r="Q1497" t="str">
        <f t="shared" si="24"/>
        <v>23</v>
      </c>
    </row>
    <row r="1498" spans="1:17" x14ac:dyDescent="0.25">
      <c r="A1498">
        <v>1497</v>
      </c>
      <c r="B1498">
        <v>25.998693000000003</v>
      </c>
      <c r="C1498" s="2">
        <v>1</v>
      </c>
      <c r="D1498">
        <v>31.744483000000002</v>
      </c>
      <c r="E1498" s="5">
        <v>2</v>
      </c>
      <c r="F1498">
        <v>42.011062000000003</v>
      </c>
      <c r="G1498" s="4">
        <v>3</v>
      </c>
      <c r="P1498">
        <v>3</v>
      </c>
      <c r="Q1498" t="str">
        <f t="shared" si="24"/>
        <v>123</v>
      </c>
    </row>
    <row r="1499" spans="1:17" x14ac:dyDescent="0.25">
      <c r="A1499">
        <v>1498</v>
      </c>
      <c r="B1499">
        <v>25.969060000000006</v>
      </c>
      <c r="C1499" s="2">
        <v>1</v>
      </c>
      <c r="D1499">
        <v>31.767364000000001</v>
      </c>
      <c r="E1499" s="5">
        <v>2</v>
      </c>
      <c r="F1499">
        <v>42.005805000000002</v>
      </c>
      <c r="G1499" s="4">
        <v>3</v>
      </c>
      <c r="P1499">
        <v>3</v>
      </c>
      <c r="Q1499" t="str">
        <f t="shared" si="24"/>
        <v>123</v>
      </c>
    </row>
    <row r="1500" spans="1:17" x14ac:dyDescent="0.25">
      <c r="A1500">
        <v>1499</v>
      </c>
      <c r="B1500">
        <v>25.976635999999999</v>
      </c>
      <c r="C1500" s="2">
        <v>1</v>
      </c>
      <c r="D1500">
        <v>31.772363000000006</v>
      </c>
      <c r="E1500" s="5">
        <v>2</v>
      </c>
      <c r="F1500">
        <v>42.075378000000008</v>
      </c>
      <c r="G1500" s="4">
        <v>3</v>
      </c>
      <c r="P1500">
        <v>3</v>
      </c>
      <c r="Q1500" t="str">
        <f t="shared" si="24"/>
        <v>123</v>
      </c>
    </row>
    <row r="1501" spans="1:17" x14ac:dyDescent="0.25">
      <c r="A1501">
        <v>1500</v>
      </c>
      <c r="B1501">
        <v>25.987974000000008</v>
      </c>
      <c r="C1501" s="2">
        <v>1</v>
      </c>
      <c r="D1501">
        <v>31.748039000000006</v>
      </c>
      <c r="E1501" s="5">
        <v>2</v>
      </c>
      <c r="P1501">
        <v>2</v>
      </c>
      <c r="Q1501" t="str">
        <f t="shared" si="24"/>
        <v>12</v>
      </c>
    </row>
    <row r="1502" spans="1:17" x14ac:dyDescent="0.25">
      <c r="A1502">
        <v>1501</v>
      </c>
      <c r="B1502">
        <v>25.978336000000006</v>
      </c>
      <c r="C1502" s="2">
        <v>1</v>
      </c>
      <c r="D1502">
        <v>31.691709000000003</v>
      </c>
      <c r="E1502" s="5">
        <v>2</v>
      </c>
      <c r="P1502">
        <v>2</v>
      </c>
      <c r="Q1502" t="str">
        <f t="shared" si="24"/>
        <v>12</v>
      </c>
    </row>
    <row r="1503" spans="1:17" x14ac:dyDescent="0.25">
      <c r="A1503">
        <v>1502</v>
      </c>
      <c r="B1503">
        <v>25.982357000000007</v>
      </c>
      <c r="C1503" s="2">
        <v>1</v>
      </c>
      <c r="D1503">
        <v>31.665013999999999</v>
      </c>
      <c r="E1503" s="5">
        <v>2</v>
      </c>
      <c r="P1503">
        <v>2</v>
      </c>
      <c r="Q1503" t="str">
        <f t="shared" si="24"/>
        <v>12</v>
      </c>
    </row>
    <row r="1504" spans="1:17" x14ac:dyDescent="0.25">
      <c r="A1504">
        <v>1503</v>
      </c>
      <c r="B1504">
        <v>25.980760000000004</v>
      </c>
      <c r="C1504" s="2">
        <v>1</v>
      </c>
      <c r="P1504">
        <v>1</v>
      </c>
      <c r="Q1504" t="str">
        <f t="shared" si="24"/>
        <v>1</v>
      </c>
    </row>
    <row r="1505" spans="1:17" x14ac:dyDescent="0.25">
      <c r="A1505">
        <v>1504</v>
      </c>
      <c r="B1505">
        <v>26.003332</v>
      </c>
      <c r="C1505" s="2">
        <v>1</v>
      </c>
      <c r="H1505">
        <v>31.563026000000008</v>
      </c>
      <c r="I1505" s="3">
        <v>4</v>
      </c>
      <c r="P1505">
        <v>2</v>
      </c>
      <c r="Q1505" t="str">
        <f t="shared" si="24"/>
        <v>14</v>
      </c>
    </row>
    <row r="1506" spans="1:17" x14ac:dyDescent="0.25">
      <c r="A1506">
        <v>1505</v>
      </c>
      <c r="B1506">
        <v>26.003332</v>
      </c>
      <c r="C1506" s="2">
        <v>1</v>
      </c>
      <c r="H1506">
        <v>31.563026000000008</v>
      </c>
      <c r="I1506" s="3">
        <v>4</v>
      </c>
      <c r="J1506">
        <v>38.197132000000003</v>
      </c>
      <c r="K1506" t="s">
        <v>22</v>
      </c>
      <c r="Q1506" t="str">
        <f t="shared" si="24"/>
        <v>14</v>
      </c>
    </row>
    <row r="1507" spans="1:17" x14ac:dyDescent="0.25">
      <c r="A1507">
        <v>1506</v>
      </c>
      <c r="Q1507" t="str">
        <f t="shared" si="24"/>
        <v/>
      </c>
    </row>
    <row r="1508" spans="1:17" x14ac:dyDescent="0.25">
      <c r="A1508">
        <v>1507</v>
      </c>
      <c r="J1508">
        <v>38.713672000000003</v>
      </c>
      <c r="K1508" t="s">
        <v>22</v>
      </c>
      <c r="Q1508" t="str">
        <f t="shared" si="24"/>
        <v/>
      </c>
    </row>
    <row r="1509" spans="1:17" x14ac:dyDescent="0.25">
      <c r="A1509">
        <v>1508</v>
      </c>
      <c r="Q1509" t="str">
        <f t="shared" si="24"/>
        <v/>
      </c>
    </row>
    <row r="1510" spans="1:17" x14ac:dyDescent="0.25">
      <c r="A1510">
        <v>1509</v>
      </c>
      <c r="F1510">
        <v>32.932941</v>
      </c>
      <c r="G1510" s="4">
        <v>3</v>
      </c>
      <c r="P1510">
        <v>1</v>
      </c>
      <c r="Q1510" t="str">
        <f t="shared" si="24"/>
        <v>3</v>
      </c>
    </row>
    <row r="1511" spans="1:17" x14ac:dyDescent="0.25">
      <c r="A1511">
        <v>1510</v>
      </c>
      <c r="F1511">
        <v>32.932941</v>
      </c>
      <c r="G1511" s="4">
        <v>3</v>
      </c>
      <c r="P1511">
        <v>1</v>
      </c>
      <c r="Q1511" t="str">
        <f t="shared" si="24"/>
        <v>3</v>
      </c>
    </row>
    <row r="1512" spans="1:17" x14ac:dyDescent="0.25">
      <c r="A1512">
        <v>1511</v>
      </c>
      <c r="D1512">
        <v>44.607467000000007</v>
      </c>
      <c r="E1512" s="5">
        <v>2</v>
      </c>
      <c r="F1512">
        <v>32.983701000000003</v>
      </c>
      <c r="G1512" s="4">
        <v>3</v>
      </c>
      <c r="P1512">
        <v>2</v>
      </c>
      <c r="Q1512" t="str">
        <f t="shared" si="24"/>
        <v>23</v>
      </c>
    </row>
    <row r="1513" spans="1:17" x14ac:dyDescent="0.25">
      <c r="A1513">
        <v>1512</v>
      </c>
      <c r="D1513">
        <v>44.635349000000005</v>
      </c>
      <c r="E1513" s="5">
        <v>2</v>
      </c>
      <c r="F1513">
        <v>32.970563000000006</v>
      </c>
      <c r="G1513" s="4">
        <v>3</v>
      </c>
      <c r="P1513">
        <v>2</v>
      </c>
      <c r="Q1513" t="str">
        <f t="shared" si="24"/>
        <v>23</v>
      </c>
    </row>
    <row r="1514" spans="1:17" x14ac:dyDescent="0.25">
      <c r="A1514">
        <v>1513</v>
      </c>
      <c r="D1514">
        <v>44.637874000000004</v>
      </c>
      <c r="E1514" s="5">
        <v>2</v>
      </c>
      <c r="F1514">
        <v>32.973344000000004</v>
      </c>
      <c r="G1514" s="4">
        <v>3</v>
      </c>
      <c r="P1514">
        <v>2</v>
      </c>
      <c r="Q1514" t="str">
        <f t="shared" si="24"/>
        <v>23</v>
      </c>
    </row>
    <row r="1515" spans="1:17" x14ac:dyDescent="0.25">
      <c r="A1515">
        <v>1514</v>
      </c>
      <c r="D1515">
        <v>44.628189000000006</v>
      </c>
      <c r="E1515" s="5">
        <v>2</v>
      </c>
      <c r="F1515">
        <v>32.962264000000005</v>
      </c>
      <c r="G1515" s="4">
        <v>3</v>
      </c>
      <c r="P1515">
        <v>2</v>
      </c>
      <c r="Q1515" t="str">
        <f t="shared" si="24"/>
        <v>23</v>
      </c>
    </row>
    <row r="1516" spans="1:17" x14ac:dyDescent="0.25">
      <c r="A1516">
        <v>1515</v>
      </c>
      <c r="D1516">
        <v>44.621952000000007</v>
      </c>
      <c r="E1516" s="5">
        <v>2</v>
      </c>
      <c r="F1516">
        <v>32.955873000000004</v>
      </c>
      <c r="G1516" s="4">
        <v>3</v>
      </c>
      <c r="P1516">
        <v>2</v>
      </c>
      <c r="Q1516" t="str">
        <f t="shared" si="24"/>
        <v>23</v>
      </c>
    </row>
    <row r="1517" spans="1:17" x14ac:dyDescent="0.25">
      <c r="A1517">
        <v>1516</v>
      </c>
      <c r="D1517">
        <v>44.605926000000004</v>
      </c>
      <c r="E1517" s="5">
        <v>2</v>
      </c>
      <c r="F1517">
        <v>32.983909000000004</v>
      </c>
      <c r="G1517" s="4">
        <v>3</v>
      </c>
      <c r="P1517">
        <v>2</v>
      </c>
      <c r="Q1517" t="str">
        <f t="shared" si="24"/>
        <v>23</v>
      </c>
    </row>
    <row r="1518" spans="1:17" x14ac:dyDescent="0.25">
      <c r="A1518">
        <v>1517</v>
      </c>
      <c r="D1518">
        <v>44.622829000000003</v>
      </c>
      <c r="E1518" s="5">
        <v>2</v>
      </c>
      <c r="F1518">
        <v>32.990659000000008</v>
      </c>
      <c r="G1518" s="4">
        <v>3</v>
      </c>
      <c r="P1518">
        <v>2</v>
      </c>
      <c r="Q1518" t="str">
        <f t="shared" si="24"/>
        <v>23</v>
      </c>
    </row>
    <row r="1519" spans="1:17" x14ac:dyDescent="0.25">
      <c r="A1519">
        <v>1518</v>
      </c>
      <c r="D1519">
        <v>44.657405000000004</v>
      </c>
      <c r="E1519" s="5">
        <v>2</v>
      </c>
      <c r="F1519">
        <v>32.972986000000006</v>
      </c>
      <c r="G1519" s="4">
        <v>3</v>
      </c>
      <c r="P1519">
        <v>2</v>
      </c>
      <c r="Q1519" t="str">
        <f t="shared" si="24"/>
        <v>23</v>
      </c>
    </row>
    <row r="1520" spans="1:17" x14ac:dyDescent="0.25">
      <c r="A1520">
        <v>1519</v>
      </c>
      <c r="D1520">
        <v>44.608242000000004</v>
      </c>
      <c r="E1520" s="5">
        <v>2</v>
      </c>
      <c r="F1520">
        <v>32.983394000000004</v>
      </c>
      <c r="G1520" s="4">
        <v>3</v>
      </c>
      <c r="P1520">
        <v>2</v>
      </c>
      <c r="Q1520" t="str">
        <f t="shared" si="24"/>
        <v>23</v>
      </c>
    </row>
    <row r="1521" spans="1:17" x14ac:dyDescent="0.25">
      <c r="A1521">
        <v>1520</v>
      </c>
      <c r="D1521">
        <v>44.607521000000006</v>
      </c>
      <c r="E1521" s="5">
        <v>2</v>
      </c>
      <c r="F1521">
        <v>33.010501000000005</v>
      </c>
      <c r="G1521" s="4">
        <v>3</v>
      </c>
      <c r="P1521">
        <v>2</v>
      </c>
      <c r="Q1521" t="str">
        <f t="shared" si="24"/>
        <v>23</v>
      </c>
    </row>
    <row r="1522" spans="1:17" x14ac:dyDescent="0.25">
      <c r="A1522">
        <v>1521</v>
      </c>
      <c r="D1522">
        <v>44.628288000000005</v>
      </c>
      <c r="E1522" s="5">
        <v>2</v>
      </c>
      <c r="F1522">
        <v>32.984529000000009</v>
      </c>
      <c r="G1522" s="4">
        <v>3</v>
      </c>
      <c r="P1522">
        <v>2</v>
      </c>
      <c r="Q1522" t="str">
        <f t="shared" si="24"/>
        <v>23</v>
      </c>
    </row>
    <row r="1523" spans="1:17" x14ac:dyDescent="0.25">
      <c r="A1523">
        <v>1522</v>
      </c>
      <c r="D1523">
        <v>44.657974000000003</v>
      </c>
      <c r="E1523" s="5">
        <v>2</v>
      </c>
      <c r="F1523">
        <v>32.97370500000001</v>
      </c>
      <c r="G1523" s="4">
        <v>3</v>
      </c>
      <c r="P1523">
        <v>2</v>
      </c>
      <c r="Q1523" t="str">
        <f t="shared" si="24"/>
        <v>23</v>
      </c>
    </row>
    <row r="1524" spans="1:17" x14ac:dyDescent="0.25">
      <c r="A1524">
        <v>1523</v>
      </c>
      <c r="D1524">
        <v>44.651844000000004</v>
      </c>
      <c r="E1524" s="5">
        <v>2</v>
      </c>
      <c r="F1524">
        <v>32.952886000000007</v>
      </c>
      <c r="G1524" s="4">
        <v>3</v>
      </c>
      <c r="P1524">
        <v>2</v>
      </c>
      <c r="Q1524" t="str">
        <f t="shared" si="24"/>
        <v>23</v>
      </c>
    </row>
    <row r="1525" spans="1:17" x14ac:dyDescent="0.25">
      <c r="A1525">
        <v>1524</v>
      </c>
      <c r="D1525">
        <v>44.648338000000003</v>
      </c>
      <c r="E1525" s="5">
        <v>2</v>
      </c>
      <c r="F1525">
        <v>32.951030000000003</v>
      </c>
      <c r="G1525" s="4">
        <v>3</v>
      </c>
      <c r="P1525">
        <v>2</v>
      </c>
      <c r="Q1525" t="str">
        <f t="shared" si="24"/>
        <v>23</v>
      </c>
    </row>
    <row r="1526" spans="1:17" x14ac:dyDescent="0.25">
      <c r="A1526">
        <v>1525</v>
      </c>
      <c r="D1526">
        <v>44.667045000000002</v>
      </c>
      <c r="E1526" s="5">
        <v>2</v>
      </c>
      <c r="F1526">
        <v>32.932941</v>
      </c>
      <c r="G1526" s="4">
        <v>3</v>
      </c>
      <c r="P1526">
        <v>2</v>
      </c>
      <c r="Q1526" t="str">
        <f t="shared" si="24"/>
        <v>23</v>
      </c>
    </row>
    <row r="1527" spans="1:17" x14ac:dyDescent="0.25">
      <c r="A1527">
        <v>1526</v>
      </c>
      <c r="D1527">
        <v>44.607467000000007</v>
      </c>
      <c r="E1527" s="5">
        <v>2</v>
      </c>
      <c r="P1527">
        <v>1</v>
      </c>
      <c r="Q1527" t="str">
        <f t="shared" si="24"/>
        <v>2</v>
      </c>
    </row>
    <row r="1528" spans="1:17" x14ac:dyDescent="0.25">
      <c r="A1528">
        <v>1527</v>
      </c>
      <c r="D1528">
        <v>44.607467000000007</v>
      </c>
      <c r="E1528" s="5">
        <v>2</v>
      </c>
      <c r="P1528">
        <v>1</v>
      </c>
      <c r="Q1528" t="str">
        <f t="shared" si="24"/>
        <v>2</v>
      </c>
    </row>
    <row r="1529" spans="1:17" x14ac:dyDescent="0.25">
      <c r="A1529">
        <v>1528</v>
      </c>
      <c r="B1529">
        <v>54.278659000000005</v>
      </c>
      <c r="C1529" s="2">
        <v>1</v>
      </c>
      <c r="P1529">
        <v>1</v>
      </c>
      <c r="Q1529" t="str">
        <f t="shared" si="24"/>
        <v>1</v>
      </c>
    </row>
    <row r="1530" spans="1:17" x14ac:dyDescent="0.25">
      <c r="A1530">
        <v>1529</v>
      </c>
      <c r="B1530">
        <v>54.301387000000005</v>
      </c>
      <c r="C1530" s="2">
        <v>1</v>
      </c>
      <c r="H1530">
        <v>45.023876000000001</v>
      </c>
      <c r="I1530" s="3">
        <v>4</v>
      </c>
      <c r="P1530">
        <v>2</v>
      </c>
      <c r="Q1530" t="str">
        <f t="shared" si="24"/>
        <v>14</v>
      </c>
    </row>
    <row r="1531" spans="1:17" x14ac:dyDescent="0.25">
      <c r="A1531">
        <v>1530</v>
      </c>
      <c r="B1531">
        <v>54.298706000000003</v>
      </c>
      <c r="C1531" s="2">
        <v>1</v>
      </c>
      <c r="H1531">
        <v>45.092418000000002</v>
      </c>
      <c r="I1531" s="3">
        <v>4</v>
      </c>
      <c r="P1531">
        <v>2</v>
      </c>
      <c r="Q1531" t="str">
        <f t="shared" si="24"/>
        <v>14</v>
      </c>
    </row>
    <row r="1532" spans="1:17" x14ac:dyDescent="0.25">
      <c r="A1532">
        <v>1531</v>
      </c>
      <c r="B1532">
        <v>54.312725000000007</v>
      </c>
      <c r="C1532" s="2">
        <v>1</v>
      </c>
      <c r="H1532">
        <v>45.043411000000006</v>
      </c>
      <c r="I1532" s="3">
        <v>4</v>
      </c>
      <c r="P1532">
        <v>2</v>
      </c>
      <c r="Q1532" t="str">
        <f t="shared" si="24"/>
        <v>14</v>
      </c>
    </row>
    <row r="1533" spans="1:17" x14ac:dyDescent="0.25">
      <c r="A1533">
        <v>1532</v>
      </c>
      <c r="B1533">
        <v>54.280414000000007</v>
      </c>
      <c r="C1533" s="2">
        <v>1</v>
      </c>
      <c r="H1533">
        <v>45.029495000000004</v>
      </c>
      <c r="I1533" s="3">
        <v>4</v>
      </c>
      <c r="P1533">
        <v>2</v>
      </c>
      <c r="Q1533" t="str">
        <f t="shared" si="24"/>
        <v>14</v>
      </c>
    </row>
    <row r="1534" spans="1:17" x14ac:dyDescent="0.25">
      <c r="A1534">
        <v>1533</v>
      </c>
      <c r="B1534">
        <v>54.259643000000004</v>
      </c>
      <c r="C1534" s="2">
        <v>1</v>
      </c>
      <c r="H1534">
        <v>45.043872000000007</v>
      </c>
      <c r="I1534" s="3">
        <v>4</v>
      </c>
      <c r="P1534">
        <v>2</v>
      </c>
      <c r="Q1534" t="str">
        <f t="shared" si="24"/>
        <v>14</v>
      </c>
    </row>
    <row r="1535" spans="1:17" x14ac:dyDescent="0.25">
      <c r="A1535">
        <v>1534</v>
      </c>
      <c r="B1535">
        <v>54.226608000000006</v>
      </c>
      <c r="C1535" s="2">
        <v>1</v>
      </c>
      <c r="H1535">
        <v>45.062736000000001</v>
      </c>
      <c r="I1535" s="3">
        <v>4</v>
      </c>
      <c r="P1535">
        <v>2</v>
      </c>
      <c r="Q1535" t="str">
        <f t="shared" si="24"/>
        <v>14</v>
      </c>
    </row>
    <row r="1536" spans="1:17" x14ac:dyDescent="0.25">
      <c r="A1536">
        <v>1535</v>
      </c>
      <c r="B1536">
        <v>54.230731000000006</v>
      </c>
      <c r="C1536" s="2">
        <v>1</v>
      </c>
      <c r="H1536">
        <v>45.071651000000003</v>
      </c>
      <c r="I1536" s="3">
        <v>4</v>
      </c>
      <c r="P1536">
        <v>2</v>
      </c>
      <c r="Q1536" t="str">
        <f t="shared" si="24"/>
        <v>14</v>
      </c>
    </row>
    <row r="1537" spans="1:17" x14ac:dyDescent="0.25">
      <c r="A1537">
        <v>1536</v>
      </c>
      <c r="B1537">
        <v>54.271137000000003</v>
      </c>
      <c r="C1537" s="2">
        <v>1</v>
      </c>
      <c r="H1537">
        <v>45.161785000000002</v>
      </c>
      <c r="I1537" s="3">
        <v>4</v>
      </c>
      <c r="P1537">
        <v>2</v>
      </c>
      <c r="Q1537" t="str">
        <f t="shared" si="24"/>
        <v>14</v>
      </c>
    </row>
    <row r="1538" spans="1:17" x14ac:dyDescent="0.25">
      <c r="A1538">
        <v>1537</v>
      </c>
      <c r="B1538">
        <v>54.264801000000006</v>
      </c>
      <c r="C1538" s="2">
        <v>1</v>
      </c>
      <c r="H1538">
        <v>45.144626000000002</v>
      </c>
      <c r="I1538" s="3">
        <v>4</v>
      </c>
      <c r="P1538">
        <v>2</v>
      </c>
      <c r="Q1538" t="str">
        <f t="shared" ref="Q1538:Q1601" si="25">CONCATENATE(C1538,E1538,G1538,I1538)</f>
        <v>14</v>
      </c>
    </row>
    <row r="1539" spans="1:17" x14ac:dyDescent="0.25">
      <c r="A1539">
        <v>1538</v>
      </c>
      <c r="B1539">
        <v>54.331230000000005</v>
      </c>
      <c r="C1539" s="2">
        <v>1</v>
      </c>
      <c r="H1539">
        <v>45.076751000000002</v>
      </c>
      <c r="I1539" s="3">
        <v>4</v>
      </c>
      <c r="P1539">
        <v>2</v>
      </c>
      <c r="Q1539" t="str">
        <f t="shared" si="25"/>
        <v>14</v>
      </c>
    </row>
    <row r="1540" spans="1:17" x14ac:dyDescent="0.25">
      <c r="A1540">
        <v>1539</v>
      </c>
      <c r="B1540">
        <v>54.307365000000004</v>
      </c>
      <c r="C1540" s="2">
        <v>1</v>
      </c>
      <c r="H1540">
        <v>45.023876000000001</v>
      </c>
      <c r="I1540" s="3">
        <v>4</v>
      </c>
      <c r="P1540">
        <v>2</v>
      </c>
      <c r="Q1540" t="str">
        <f t="shared" si="25"/>
        <v>14</v>
      </c>
    </row>
    <row r="1541" spans="1:17" x14ac:dyDescent="0.25">
      <c r="A1541">
        <v>1540</v>
      </c>
      <c r="B1541">
        <v>54.278659000000005</v>
      </c>
      <c r="C1541" s="2">
        <v>1</v>
      </c>
      <c r="H1541">
        <v>45.023876000000001</v>
      </c>
      <c r="I1541" s="3">
        <v>4</v>
      </c>
      <c r="P1541">
        <v>2</v>
      </c>
      <c r="Q1541" t="str">
        <f t="shared" si="25"/>
        <v>14</v>
      </c>
    </row>
    <row r="1542" spans="1:17" x14ac:dyDescent="0.25">
      <c r="A1542">
        <v>1541</v>
      </c>
      <c r="H1542">
        <v>45.023876000000001</v>
      </c>
      <c r="I1542" s="3">
        <v>4</v>
      </c>
      <c r="P1542">
        <v>1</v>
      </c>
      <c r="Q1542" t="str">
        <f t="shared" si="25"/>
        <v>4</v>
      </c>
    </row>
    <row r="1543" spans="1:17" x14ac:dyDescent="0.25">
      <c r="A1543">
        <v>1542</v>
      </c>
      <c r="H1543">
        <v>45.023876000000001</v>
      </c>
      <c r="I1543" s="3">
        <v>4</v>
      </c>
      <c r="P1543">
        <v>1</v>
      </c>
      <c r="Q1543" t="str">
        <f t="shared" si="25"/>
        <v>4</v>
      </c>
    </row>
    <row r="1544" spans="1:17" x14ac:dyDescent="0.25">
      <c r="A1544">
        <v>1543</v>
      </c>
      <c r="H1544">
        <v>45.002643000000006</v>
      </c>
      <c r="I1544" s="3">
        <v>4</v>
      </c>
      <c r="P1544">
        <v>1</v>
      </c>
      <c r="Q1544" t="str">
        <f t="shared" si="25"/>
        <v>4</v>
      </c>
    </row>
    <row r="1545" spans="1:17" x14ac:dyDescent="0.25">
      <c r="A1545">
        <v>1544</v>
      </c>
      <c r="F1545">
        <v>56.672225000000005</v>
      </c>
      <c r="G1545" s="4">
        <v>3</v>
      </c>
      <c r="P1545">
        <v>1</v>
      </c>
      <c r="Q1545" t="str">
        <f t="shared" si="25"/>
        <v>3</v>
      </c>
    </row>
    <row r="1546" spans="1:17" x14ac:dyDescent="0.25">
      <c r="A1546">
        <v>1545</v>
      </c>
      <c r="D1546">
        <v>69.020255000000006</v>
      </c>
      <c r="E1546" s="5">
        <v>2</v>
      </c>
      <c r="F1546">
        <v>56.710876000000006</v>
      </c>
      <c r="G1546" s="4">
        <v>3</v>
      </c>
      <c r="P1546">
        <v>2</v>
      </c>
      <c r="Q1546" t="str">
        <f t="shared" si="25"/>
        <v>23</v>
      </c>
    </row>
    <row r="1547" spans="1:17" x14ac:dyDescent="0.25">
      <c r="A1547">
        <v>1546</v>
      </c>
      <c r="D1547">
        <v>68.960663000000011</v>
      </c>
      <c r="E1547" s="5">
        <v>2</v>
      </c>
      <c r="F1547">
        <v>56.708969000000003</v>
      </c>
      <c r="G1547" s="4">
        <v>3</v>
      </c>
      <c r="P1547">
        <v>2</v>
      </c>
      <c r="Q1547" t="str">
        <f t="shared" si="25"/>
        <v>23</v>
      </c>
    </row>
    <row r="1548" spans="1:17" x14ac:dyDescent="0.25">
      <c r="A1548">
        <v>1547</v>
      </c>
      <c r="D1548">
        <v>68.984949</v>
      </c>
      <c r="E1548" s="5">
        <v>2</v>
      </c>
      <c r="F1548">
        <v>56.703044000000006</v>
      </c>
      <c r="G1548" s="4">
        <v>3</v>
      </c>
      <c r="P1548">
        <v>2</v>
      </c>
      <c r="Q1548" t="str">
        <f t="shared" si="25"/>
        <v>23</v>
      </c>
    </row>
    <row r="1549" spans="1:17" x14ac:dyDescent="0.25">
      <c r="A1549">
        <v>1548</v>
      </c>
      <c r="D1549">
        <v>68.97489800000001</v>
      </c>
      <c r="E1549" s="5">
        <v>2</v>
      </c>
      <c r="F1549">
        <v>56.651611000000003</v>
      </c>
      <c r="G1549" s="4">
        <v>3</v>
      </c>
      <c r="P1549">
        <v>2</v>
      </c>
      <c r="Q1549" t="str">
        <f t="shared" si="25"/>
        <v>23</v>
      </c>
    </row>
    <row r="1550" spans="1:17" x14ac:dyDescent="0.25">
      <c r="A1550">
        <v>1549</v>
      </c>
      <c r="D1550">
        <v>68.995765000000006</v>
      </c>
      <c r="E1550" s="5">
        <v>2</v>
      </c>
      <c r="F1550">
        <v>56.664855000000003</v>
      </c>
      <c r="G1550" s="4">
        <v>3</v>
      </c>
      <c r="P1550">
        <v>2</v>
      </c>
      <c r="Q1550" t="str">
        <f t="shared" si="25"/>
        <v>23</v>
      </c>
    </row>
    <row r="1551" spans="1:17" x14ac:dyDescent="0.25">
      <c r="A1551">
        <v>1550</v>
      </c>
      <c r="D1551">
        <v>68.959540000000004</v>
      </c>
      <c r="E1551" s="5">
        <v>2</v>
      </c>
      <c r="F1551">
        <v>56.673515000000002</v>
      </c>
      <c r="G1551" s="4">
        <v>3</v>
      </c>
      <c r="P1551">
        <v>2</v>
      </c>
      <c r="Q1551" t="str">
        <f t="shared" si="25"/>
        <v>23</v>
      </c>
    </row>
    <row r="1552" spans="1:17" x14ac:dyDescent="0.25">
      <c r="A1552">
        <v>1551</v>
      </c>
      <c r="D1552">
        <v>68.925408000000004</v>
      </c>
      <c r="E1552" s="5">
        <v>2</v>
      </c>
      <c r="F1552">
        <v>56.714740000000006</v>
      </c>
      <c r="G1552" s="4">
        <v>3</v>
      </c>
      <c r="P1552">
        <v>2</v>
      </c>
      <c r="Q1552" t="str">
        <f t="shared" si="25"/>
        <v>23</v>
      </c>
    </row>
    <row r="1553" spans="1:17" x14ac:dyDescent="0.25">
      <c r="A1553">
        <v>1552</v>
      </c>
      <c r="D1553">
        <v>68.903724000000011</v>
      </c>
      <c r="E1553" s="5">
        <v>2</v>
      </c>
      <c r="F1553">
        <v>56.715206000000002</v>
      </c>
      <c r="G1553" s="4">
        <v>3</v>
      </c>
      <c r="P1553">
        <v>2</v>
      </c>
      <c r="Q1553" t="str">
        <f t="shared" si="25"/>
        <v>23</v>
      </c>
    </row>
    <row r="1554" spans="1:17" x14ac:dyDescent="0.25">
      <c r="A1554">
        <v>1553</v>
      </c>
      <c r="D1554">
        <v>68.932449000000005</v>
      </c>
      <c r="E1554" s="5">
        <v>2</v>
      </c>
      <c r="F1554">
        <v>56.696346000000005</v>
      </c>
      <c r="G1554" s="4">
        <v>3</v>
      </c>
      <c r="P1554">
        <v>2</v>
      </c>
      <c r="Q1554" t="str">
        <f t="shared" si="25"/>
        <v>23</v>
      </c>
    </row>
    <row r="1555" spans="1:17" x14ac:dyDescent="0.25">
      <c r="A1555">
        <v>1554</v>
      </c>
      <c r="D1555">
        <v>68.96714200000001</v>
      </c>
      <c r="E1555" s="5">
        <v>2</v>
      </c>
      <c r="F1555">
        <v>56.695106000000003</v>
      </c>
      <c r="G1555" s="4">
        <v>3</v>
      </c>
      <c r="P1555">
        <v>2</v>
      </c>
      <c r="Q1555" t="str">
        <f t="shared" si="25"/>
        <v>23</v>
      </c>
    </row>
    <row r="1556" spans="1:17" x14ac:dyDescent="0.25">
      <c r="A1556">
        <v>1555</v>
      </c>
      <c r="D1556">
        <v>68.955918000000011</v>
      </c>
      <c r="E1556" s="5">
        <v>2</v>
      </c>
      <c r="F1556">
        <v>56.699642000000004</v>
      </c>
      <c r="G1556" s="4">
        <v>3</v>
      </c>
      <c r="P1556">
        <v>2</v>
      </c>
      <c r="Q1556" t="str">
        <f t="shared" si="25"/>
        <v>23</v>
      </c>
    </row>
    <row r="1557" spans="1:17" x14ac:dyDescent="0.25">
      <c r="A1557">
        <v>1556</v>
      </c>
      <c r="D1557">
        <v>69.047347000000002</v>
      </c>
      <c r="E1557" s="5">
        <v>2</v>
      </c>
      <c r="F1557">
        <v>56.672225000000005</v>
      </c>
      <c r="G1557" s="4">
        <v>3</v>
      </c>
      <c r="P1557">
        <v>2</v>
      </c>
      <c r="Q1557" t="str">
        <f t="shared" si="25"/>
        <v>23</v>
      </c>
    </row>
    <row r="1558" spans="1:17" x14ac:dyDescent="0.25">
      <c r="A1558">
        <v>1557</v>
      </c>
      <c r="D1558">
        <v>69.007755000000003</v>
      </c>
      <c r="E1558" s="5">
        <v>2</v>
      </c>
      <c r="F1558">
        <v>56.672225000000005</v>
      </c>
      <c r="G1558" s="4">
        <v>3</v>
      </c>
      <c r="P1558">
        <v>2</v>
      </c>
      <c r="Q1558" t="str">
        <f t="shared" si="25"/>
        <v>23</v>
      </c>
    </row>
    <row r="1559" spans="1:17" x14ac:dyDescent="0.25">
      <c r="A1559">
        <v>1558</v>
      </c>
      <c r="D1559">
        <v>69.151275000000012</v>
      </c>
      <c r="E1559" s="5">
        <v>2</v>
      </c>
      <c r="P1559">
        <v>1</v>
      </c>
      <c r="Q1559" t="str">
        <f t="shared" si="25"/>
        <v>2</v>
      </c>
    </row>
    <row r="1560" spans="1:17" x14ac:dyDescent="0.25">
      <c r="A1560">
        <v>1559</v>
      </c>
      <c r="B1560">
        <v>75.619847000000007</v>
      </c>
      <c r="C1560" s="2">
        <v>1</v>
      </c>
      <c r="P1560">
        <v>1</v>
      </c>
      <c r="Q1560" t="str">
        <f t="shared" si="25"/>
        <v>1</v>
      </c>
    </row>
    <row r="1561" spans="1:17" x14ac:dyDescent="0.25">
      <c r="A1561">
        <v>1560</v>
      </c>
      <c r="B1561">
        <v>75.629898000000011</v>
      </c>
      <c r="C1561" s="2">
        <v>1</v>
      </c>
      <c r="P1561">
        <v>1</v>
      </c>
      <c r="Q1561" t="str">
        <f t="shared" si="25"/>
        <v>1</v>
      </c>
    </row>
    <row r="1562" spans="1:17" x14ac:dyDescent="0.25">
      <c r="A1562">
        <v>1561</v>
      </c>
      <c r="B1562">
        <v>75.655969000000013</v>
      </c>
      <c r="C1562" s="2">
        <v>1</v>
      </c>
      <c r="P1562">
        <v>1</v>
      </c>
      <c r="Q1562" t="str">
        <f t="shared" si="25"/>
        <v>1</v>
      </c>
    </row>
    <row r="1563" spans="1:17" x14ac:dyDescent="0.25">
      <c r="A1563">
        <v>1562</v>
      </c>
      <c r="B1563">
        <v>75.667398000000006</v>
      </c>
      <c r="C1563" s="2">
        <v>1</v>
      </c>
      <c r="H1563">
        <v>69.967194000000006</v>
      </c>
      <c r="I1563" s="3">
        <v>4</v>
      </c>
      <c r="P1563">
        <v>2</v>
      </c>
      <c r="Q1563" t="str">
        <f t="shared" si="25"/>
        <v>14</v>
      </c>
    </row>
    <row r="1564" spans="1:17" x14ac:dyDescent="0.25">
      <c r="A1564">
        <v>1563</v>
      </c>
      <c r="B1564">
        <v>75.691122000000007</v>
      </c>
      <c r="C1564" s="2">
        <v>1</v>
      </c>
      <c r="H1564">
        <v>69.982040000000012</v>
      </c>
      <c r="I1564" s="3">
        <v>4</v>
      </c>
      <c r="P1564">
        <v>2</v>
      </c>
      <c r="Q1564" t="str">
        <f t="shared" si="25"/>
        <v>14</v>
      </c>
    </row>
    <row r="1565" spans="1:17" x14ac:dyDescent="0.25">
      <c r="A1565">
        <v>1564</v>
      </c>
      <c r="B1565">
        <v>75.70668400000001</v>
      </c>
      <c r="C1565" s="2">
        <v>1</v>
      </c>
      <c r="H1565">
        <v>70.008214000000009</v>
      </c>
      <c r="I1565" s="3">
        <v>4</v>
      </c>
      <c r="P1565">
        <v>2</v>
      </c>
      <c r="Q1565" t="str">
        <f t="shared" si="25"/>
        <v>14</v>
      </c>
    </row>
    <row r="1566" spans="1:17" x14ac:dyDescent="0.25">
      <c r="A1566">
        <v>1565</v>
      </c>
      <c r="B1566">
        <v>75.681020000000004</v>
      </c>
      <c r="C1566" s="2">
        <v>1</v>
      </c>
      <c r="H1566">
        <v>70.006071000000006</v>
      </c>
      <c r="I1566" s="3">
        <v>4</v>
      </c>
      <c r="P1566">
        <v>2</v>
      </c>
      <c r="Q1566" t="str">
        <f t="shared" si="25"/>
        <v>14</v>
      </c>
    </row>
    <row r="1567" spans="1:17" x14ac:dyDescent="0.25">
      <c r="A1567">
        <v>1566</v>
      </c>
      <c r="B1567">
        <v>75.675561000000002</v>
      </c>
      <c r="C1567" s="2">
        <v>1</v>
      </c>
      <c r="H1567">
        <v>69.978418000000005</v>
      </c>
      <c r="I1567" s="3">
        <v>4</v>
      </c>
      <c r="P1567">
        <v>2</v>
      </c>
      <c r="Q1567" t="str">
        <f t="shared" si="25"/>
        <v>14</v>
      </c>
    </row>
    <row r="1568" spans="1:17" x14ac:dyDescent="0.25">
      <c r="A1568">
        <v>1567</v>
      </c>
      <c r="B1568">
        <v>75.679898000000009</v>
      </c>
      <c r="C1568" s="2">
        <v>1</v>
      </c>
      <c r="H1568">
        <v>69.991479000000012</v>
      </c>
      <c r="I1568" s="3">
        <v>4</v>
      </c>
      <c r="P1568">
        <v>2</v>
      </c>
      <c r="Q1568" t="str">
        <f t="shared" si="25"/>
        <v>14</v>
      </c>
    </row>
    <row r="1569" spans="1:17" x14ac:dyDescent="0.25">
      <c r="A1569">
        <v>1568</v>
      </c>
      <c r="B1569">
        <v>75.688113000000001</v>
      </c>
      <c r="C1569" s="2">
        <v>1</v>
      </c>
      <c r="H1569">
        <v>69.98841800000001</v>
      </c>
      <c r="I1569" s="3">
        <v>4</v>
      </c>
      <c r="P1569">
        <v>2</v>
      </c>
      <c r="Q1569" t="str">
        <f t="shared" si="25"/>
        <v>14</v>
      </c>
    </row>
    <row r="1570" spans="1:17" x14ac:dyDescent="0.25">
      <c r="A1570">
        <v>1569</v>
      </c>
      <c r="B1570">
        <v>75.702092000000007</v>
      </c>
      <c r="C1570" s="2">
        <v>1</v>
      </c>
      <c r="H1570">
        <v>69.998112000000006</v>
      </c>
      <c r="I1570" s="3">
        <v>4</v>
      </c>
      <c r="P1570">
        <v>2</v>
      </c>
      <c r="Q1570" t="str">
        <f t="shared" si="25"/>
        <v>14</v>
      </c>
    </row>
    <row r="1571" spans="1:17" x14ac:dyDescent="0.25">
      <c r="A1571">
        <v>1570</v>
      </c>
      <c r="B1571">
        <v>75.619847000000007</v>
      </c>
      <c r="C1571" s="2">
        <v>1</v>
      </c>
      <c r="H1571">
        <v>69.984336000000013</v>
      </c>
      <c r="I1571" s="3">
        <v>4</v>
      </c>
      <c r="P1571">
        <v>2</v>
      </c>
      <c r="Q1571" t="str">
        <f t="shared" si="25"/>
        <v>14</v>
      </c>
    </row>
    <row r="1572" spans="1:17" x14ac:dyDescent="0.25">
      <c r="A1572">
        <v>1571</v>
      </c>
      <c r="B1572">
        <v>75.619847000000007</v>
      </c>
      <c r="C1572" s="2">
        <v>1</v>
      </c>
      <c r="H1572">
        <v>69.991326000000001</v>
      </c>
      <c r="I1572" s="3">
        <v>4</v>
      </c>
      <c r="P1572">
        <v>2</v>
      </c>
      <c r="Q1572" t="str">
        <f t="shared" si="25"/>
        <v>14</v>
      </c>
    </row>
    <row r="1573" spans="1:17" x14ac:dyDescent="0.25">
      <c r="A1573">
        <v>1572</v>
      </c>
      <c r="H1573">
        <v>69.967194000000006</v>
      </c>
      <c r="I1573" s="3">
        <v>4</v>
      </c>
      <c r="P1573">
        <v>1</v>
      </c>
      <c r="Q1573" t="str">
        <f t="shared" si="25"/>
        <v>4</v>
      </c>
    </row>
    <row r="1574" spans="1:17" x14ac:dyDescent="0.25">
      <c r="A1574">
        <v>1573</v>
      </c>
      <c r="F1574">
        <v>77.124031000000002</v>
      </c>
      <c r="G1574" s="4">
        <v>3</v>
      </c>
      <c r="H1574">
        <v>69.967194000000006</v>
      </c>
      <c r="I1574" s="3">
        <v>4</v>
      </c>
      <c r="P1574">
        <v>2</v>
      </c>
      <c r="Q1574" t="str">
        <f t="shared" si="25"/>
        <v>34</v>
      </c>
    </row>
    <row r="1575" spans="1:17" x14ac:dyDescent="0.25">
      <c r="A1575">
        <v>1574</v>
      </c>
      <c r="F1575">
        <v>77.098724000000004</v>
      </c>
      <c r="G1575" s="4">
        <v>3</v>
      </c>
      <c r="H1575">
        <v>69.967194000000006</v>
      </c>
      <c r="I1575" s="3">
        <v>4</v>
      </c>
      <c r="P1575">
        <v>2</v>
      </c>
      <c r="Q1575" t="str">
        <f t="shared" si="25"/>
        <v>34</v>
      </c>
    </row>
    <row r="1576" spans="1:17" x14ac:dyDescent="0.25">
      <c r="A1576">
        <v>1575</v>
      </c>
      <c r="F1576">
        <v>77.208163000000013</v>
      </c>
      <c r="G1576" s="4">
        <v>3</v>
      </c>
      <c r="P1576">
        <v>1</v>
      </c>
      <c r="Q1576" t="str">
        <f t="shared" si="25"/>
        <v>3</v>
      </c>
    </row>
    <row r="1577" spans="1:17" x14ac:dyDescent="0.25">
      <c r="A1577">
        <v>1576</v>
      </c>
      <c r="F1577">
        <v>77.232959000000008</v>
      </c>
      <c r="G1577" s="4">
        <v>3</v>
      </c>
      <c r="P1577">
        <v>1</v>
      </c>
      <c r="Q1577" t="str">
        <f t="shared" si="25"/>
        <v>3</v>
      </c>
    </row>
    <row r="1578" spans="1:17" x14ac:dyDescent="0.25">
      <c r="A1578">
        <v>1577</v>
      </c>
      <c r="D1578">
        <v>86.870561000000009</v>
      </c>
      <c r="E1578" s="5">
        <v>2</v>
      </c>
      <c r="F1578">
        <v>77.179438000000005</v>
      </c>
      <c r="G1578" s="4">
        <v>3</v>
      </c>
      <c r="P1578">
        <v>2</v>
      </c>
      <c r="Q1578" t="str">
        <f t="shared" si="25"/>
        <v>23</v>
      </c>
    </row>
    <row r="1579" spans="1:17" x14ac:dyDescent="0.25">
      <c r="A1579">
        <v>1578</v>
      </c>
      <c r="D1579">
        <v>86.864389000000003</v>
      </c>
      <c r="E1579" s="5">
        <v>2</v>
      </c>
      <c r="F1579">
        <v>77.13556100000001</v>
      </c>
      <c r="G1579" s="4">
        <v>3</v>
      </c>
      <c r="P1579">
        <v>2</v>
      </c>
      <c r="Q1579" t="str">
        <f t="shared" si="25"/>
        <v>23</v>
      </c>
    </row>
    <row r="1580" spans="1:17" x14ac:dyDescent="0.25">
      <c r="A1580">
        <v>1579</v>
      </c>
      <c r="D1580">
        <v>86.934082000000004</v>
      </c>
      <c r="E1580" s="5">
        <v>2</v>
      </c>
      <c r="F1580">
        <v>77.141377000000006</v>
      </c>
      <c r="G1580" s="4">
        <v>3</v>
      </c>
      <c r="P1580">
        <v>2</v>
      </c>
      <c r="Q1580" t="str">
        <f t="shared" si="25"/>
        <v>23</v>
      </c>
    </row>
    <row r="1581" spans="1:17" x14ac:dyDescent="0.25">
      <c r="A1581">
        <v>1580</v>
      </c>
      <c r="D1581">
        <v>86.913724999999999</v>
      </c>
      <c r="E1581" s="5">
        <v>2</v>
      </c>
      <c r="F1581">
        <v>77.105612000000008</v>
      </c>
      <c r="G1581" s="4">
        <v>3</v>
      </c>
      <c r="P1581">
        <v>2</v>
      </c>
      <c r="Q1581" t="str">
        <f t="shared" si="25"/>
        <v>23</v>
      </c>
    </row>
    <row r="1582" spans="1:17" x14ac:dyDescent="0.25">
      <c r="A1582">
        <v>1581</v>
      </c>
      <c r="D1582">
        <v>86.908777000000015</v>
      </c>
      <c r="E1582" s="5">
        <v>2</v>
      </c>
      <c r="F1582">
        <v>77.091072000000011</v>
      </c>
      <c r="G1582" s="4">
        <v>3</v>
      </c>
      <c r="P1582">
        <v>2</v>
      </c>
      <c r="Q1582" t="str">
        <f t="shared" si="25"/>
        <v>23</v>
      </c>
    </row>
    <row r="1583" spans="1:17" x14ac:dyDescent="0.25">
      <c r="A1583">
        <v>1582</v>
      </c>
      <c r="D1583">
        <v>86.854694000000009</v>
      </c>
      <c r="E1583" s="5">
        <v>2</v>
      </c>
      <c r="F1583">
        <v>77.091327000000007</v>
      </c>
      <c r="G1583" s="4">
        <v>3</v>
      </c>
      <c r="P1583">
        <v>2</v>
      </c>
      <c r="Q1583" t="str">
        <f t="shared" si="25"/>
        <v>23</v>
      </c>
    </row>
    <row r="1584" spans="1:17" x14ac:dyDescent="0.25">
      <c r="A1584">
        <v>1583</v>
      </c>
      <c r="D1584">
        <v>86.853266000000005</v>
      </c>
      <c r="E1584" s="5">
        <v>2</v>
      </c>
      <c r="F1584">
        <v>77.098724000000004</v>
      </c>
      <c r="G1584" s="4">
        <v>3</v>
      </c>
      <c r="P1584">
        <v>2</v>
      </c>
      <c r="Q1584" t="str">
        <f t="shared" si="25"/>
        <v>23</v>
      </c>
    </row>
    <row r="1585" spans="1:17" x14ac:dyDescent="0.25">
      <c r="A1585">
        <v>1584</v>
      </c>
      <c r="D1585">
        <v>86.879591000000005</v>
      </c>
      <c r="E1585" s="5">
        <v>2</v>
      </c>
      <c r="F1585">
        <v>77.098724000000004</v>
      </c>
      <c r="G1585" s="4">
        <v>3</v>
      </c>
      <c r="P1585">
        <v>2</v>
      </c>
      <c r="Q1585" t="str">
        <f t="shared" si="25"/>
        <v>23</v>
      </c>
    </row>
    <row r="1586" spans="1:17" x14ac:dyDescent="0.25">
      <c r="A1586">
        <v>1585</v>
      </c>
      <c r="D1586">
        <v>86.855614000000003</v>
      </c>
      <c r="E1586" s="5">
        <v>2</v>
      </c>
      <c r="F1586">
        <v>77.098724000000004</v>
      </c>
      <c r="G1586" s="4">
        <v>3</v>
      </c>
      <c r="P1586">
        <v>2</v>
      </c>
      <c r="Q1586" t="str">
        <f t="shared" si="25"/>
        <v>23</v>
      </c>
    </row>
    <row r="1587" spans="1:17" x14ac:dyDescent="0.25">
      <c r="A1587">
        <v>1586</v>
      </c>
      <c r="D1587">
        <v>86.880001000000007</v>
      </c>
      <c r="E1587" s="5">
        <v>2</v>
      </c>
      <c r="F1587">
        <v>77.098724000000004</v>
      </c>
      <c r="G1587" s="4">
        <v>3</v>
      </c>
      <c r="P1587">
        <v>2</v>
      </c>
      <c r="Q1587" t="str">
        <f t="shared" si="25"/>
        <v>23</v>
      </c>
    </row>
    <row r="1588" spans="1:17" x14ac:dyDescent="0.25">
      <c r="A1588">
        <v>1587</v>
      </c>
      <c r="D1588">
        <v>86.893520000000009</v>
      </c>
      <c r="E1588" s="5">
        <v>2</v>
      </c>
      <c r="P1588">
        <v>1</v>
      </c>
      <c r="Q1588" t="str">
        <f t="shared" si="25"/>
        <v>2</v>
      </c>
    </row>
    <row r="1589" spans="1:17" x14ac:dyDescent="0.25">
      <c r="A1589">
        <v>1588</v>
      </c>
      <c r="D1589">
        <v>87.024082000000007</v>
      </c>
      <c r="E1589" s="5">
        <v>2</v>
      </c>
      <c r="P1589">
        <v>1</v>
      </c>
      <c r="Q1589" t="str">
        <f t="shared" si="25"/>
        <v>2</v>
      </c>
    </row>
    <row r="1590" spans="1:17" x14ac:dyDescent="0.25">
      <c r="A1590">
        <v>1589</v>
      </c>
      <c r="B1590">
        <v>95.892807000000005</v>
      </c>
      <c r="C1590" s="2">
        <v>1</v>
      </c>
      <c r="D1590">
        <v>86.870561000000009</v>
      </c>
      <c r="E1590" s="5">
        <v>2</v>
      </c>
      <c r="P1590">
        <v>2</v>
      </c>
      <c r="Q1590" t="str">
        <f t="shared" si="25"/>
        <v>12</v>
      </c>
    </row>
    <row r="1591" spans="1:17" x14ac:dyDescent="0.25">
      <c r="A1591">
        <v>1590</v>
      </c>
      <c r="B1591">
        <v>95.864694000000014</v>
      </c>
      <c r="C1591" s="2">
        <v>1</v>
      </c>
      <c r="P1591">
        <v>1</v>
      </c>
      <c r="Q1591" t="str">
        <f t="shared" si="25"/>
        <v>1</v>
      </c>
    </row>
    <row r="1592" spans="1:17" x14ac:dyDescent="0.25">
      <c r="A1592">
        <v>1591</v>
      </c>
      <c r="B1592">
        <v>95.870359000000008</v>
      </c>
      <c r="C1592" s="2">
        <v>1</v>
      </c>
      <c r="P1592">
        <v>1</v>
      </c>
      <c r="Q1592" t="str">
        <f t="shared" si="25"/>
        <v>1</v>
      </c>
    </row>
    <row r="1593" spans="1:17" x14ac:dyDescent="0.25">
      <c r="A1593">
        <v>1592</v>
      </c>
      <c r="B1593">
        <v>95.903980000000004</v>
      </c>
      <c r="C1593" s="2">
        <v>1</v>
      </c>
      <c r="P1593">
        <v>1</v>
      </c>
      <c r="Q1593" t="str">
        <f t="shared" si="25"/>
        <v>1</v>
      </c>
    </row>
    <row r="1594" spans="1:17" x14ac:dyDescent="0.25">
      <c r="A1594">
        <v>1593</v>
      </c>
      <c r="B1594">
        <v>95.904846000000006</v>
      </c>
      <c r="C1594" s="2">
        <v>1</v>
      </c>
      <c r="H1594">
        <v>89.563827000000003</v>
      </c>
      <c r="I1594" s="3">
        <v>4</v>
      </c>
      <c r="P1594">
        <v>2</v>
      </c>
      <c r="Q1594" t="str">
        <f t="shared" si="25"/>
        <v>14</v>
      </c>
    </row>
    <row r="1595" spans="1:17" x14ac:dyDescent="0.25">
      <c r="A1595">
        <v>1594</v>
      </c>
      <c r="B1595">
        <v>95.934950000000015</v>
      </c>
      <c r="C1595" s="2">
        <v>1</v>
      </c>
      <c r="H1595">
        <v>89.514797000000002</v>
      </c>
      <c r="I1595" s="3">
        <v>4</v>
      </c>
      <c r="P1595">
        <v>2</v>
      </c>
      <c r="Q1595" t="str">
        <f t="shared" si="25"/>
        <v>14</v>
      </c>
    </row>
    <row r="1596" spans="1:17" x14ac:dyDescent="0.25">
      <c r="A1596">
        <v>1595</v>
      </c>
      <c r="B1596">
        <v>95.898165000000006</v>
      </c>
      <c r="C1596" s="2">
        <v>1</v>
      </c>
      <c r="H1596">
        <v>89.490562000000011</v>
      </c>
      <c r="I1596" s="3">
        <v>4</v>
      </c>
      <c r="P1596">
        <v>2</v>
      </c>
      <c r="Q1596" t="str">
        <f t="shared" si="25"/>
        <v>14</v>
      </c>
    </row>
    <row r="1597" spans="1:17" x14ac:dyDescent="0.25">
      <c r="A1597">
        <v>1596</v>
      </c>
      <c r="B1597">
        <v>95.869745000000009</v>
      </c>
      <c r="C1597" s="2">
        <v>1</v>
      </c>
      <c r="H1597">
        <v>89.484592000000006</v>
      </c>
      <c r="I1597" s="3">
        <v>4</v>
      </c>
      <c r="P1597">
        <v>2</v>
      </c>
      <c r="Q1597" t="str">
        <f t="shared" si="25"/>
        <v>14</v>
      </c>
    </row>
    <row r="1598" spans="1:17" x14ac:dyDescent="0.25">
      <c r="A1598">
        <v>1597</v>
      </c>
      <c r="B1598">
        <v>95.883472000000012</v>
      </c>
      <c r="C1598" s="2">
        <v>1</v>
      </c>
      <c r="H1598">
        <v>89.487041000000005</v>
      </c>
      <c r="I1598" s="3">
        <v>4</v>
      </c>
      <c r="P1598">
        <v>2</v>
      </c>
      <c r="Q1598" t="str">
        <f t="shared" si="25"/>
        <v>14</v>
      </c>
    </row>
    <row r="1599" spans="1:17" x14ac:dyDescent="0.25">
      <c r="A1599">
        <v>1598</v>
      </c>
      <c r="B1599">
        <v>95.877041000000006</v>
      </c>
      <c r="C1599" s="2">
        <v>1</v>
      </c>
      <c r="H1599">
        <v>89.464388000000014</v>
      </c>
      <c r="I1599" s="3">
        <v>4</v>
      </c>
      <c r="P1599">
        <v>2</v>
      </c>
      <c r="Q1599" t="str">
        <f t="shared" si="25"/>
        <v>14</v>
      </c>
    </row>
    <row r="1600" spans="1:17" x14ac:dyDescent="0.25">
      <c r="A1600">
        <v>1599</v>
      </c>
      <c r="B1600">
        <v>95.892807000000005</v>
      </c>
      <c r="C1600" s="2">
        <v>1</v>
      </c>
      <c r="H1600">
        <v>89.480102000000002</v>
      </c>
      <c r="I1600" s="3">
        <v>4</v>
      </c>
      <c r="P1600">
        <v>2</v>
      </c>
      <c r="Q1600" t="str">
        <f t="shared" si="25"/>
        <v>14</v>
      </c>
    </row>
    <row r="1601" spans="1:17" x14ac:dyDescent="0.25">
      <c r="A1601">
        <v>1600</v>
      </c>
      <c r="H1601">
        <v>89.508571000000003</v>
      </c>
      <c r="I1601" s="3">
        <v>4</v>
      </c>
      <c r="P1601">
        <v>1</v>
      </c>
      <c r="Q1601" t="str">
        <f t="shared" si="25"/>
        <v>4</v>
      </c>
    </row>
    <row r="1602" spans="1:17" x14ac:dyDescent="0.25">
      <c r="A1602">
        <v>1601</v>
      </c>
      <c r="H1602">
        <v>89.508367000000007</v>
      </c>
      <c r="I1602" s="3">
        <v>4</v>
      </c>
      <c r="P1602">
        <v>1</v>
      </c>
      <c r="Q1602" t="str">
        <f t="shared" ref="Q1602:Q1665" si="26">CONCATENATE(C1602,E1602,G1602,I1602)</f>
        <v>4</v>
      </c>
    </row>
    <row r="1603" spans="1:17" x14ac:dyDescent="0.25">
      <c r="A1603">
        <v>1602</v>
      </c>
      <c r="F1603">
        <v>97.129541000000003</v>
      </c>
      <c r="G1603" s="4">
        <v>3</v>
      </c>
      <c r="H1603">
        <v>89.54030800000001</v>
      </c>
      <c r="I1603" s="3">
        <v>4</v>
      </c>
      <c r="P1603">
        <v>2</v>
      </c>
      <c r="Q1603" t="str">
        <f t="shared" si="26"/>
        <v>34</v>
      </c>
    </row>
    <row r="1604" spans="1:17" x14ac:dyDescent="0.25">
      <c r="A1604">
        <v>1603</v>
      </c>
      <c r="F1604">
        <v>97.149185000000003</v>
      </c>
      <c r="G1604" s="4">
        <v>3</v>
      </c>
      <c r="H1604">
        <v>89.546327000000005</v>
      </c>
      <c r="I1604" s="3">
        <v>4</v>
      </c>
      <c r="P1604">
        <v>2</v>
      </c>
      <c r="Q1604" t="str">
        <f t="shared" si="26"/>
        <v>34</v>
      </c>
    </row>
    <row r="1605" spans="1:17" x14ac:dyDescent="0.25">
      <c r="A1605">
        <v>1604</v>
      </c>
      <c r="F1605">
        <v>97.149185000000003</v>
      </c>
      <c r="G1605" s="4">
        <v>3</v>
      </c>
      <c r="H1605">
        <v>89.575102000000001</v>
      </c>
      <c r="I1605" s="3">
        <v>4</v>
      </c>
      <c r="P1605">
        <v>2</v>
      </c>
      <c r="Q1605" t="str">
        <f t="shared" si="26"/>
        <v>34</v>
      </c>
    </row>
    <row r="1606" spans="1:17" x14ac:dyDescent="0.25">
      <c r="A1606">
        <v>1605</v>
      </c>
      <c r="F1606">
        <v>97.180765000000008</v>
      </c>
      <c r="G1606" s="4">
        <v>3</v>
      </c>
      <c r="H1606">
        <v>89.563827000000003</v>
      </c>
      <c r="I1606" s="3">
        <v>4</v>
      </c>
      <c r="P1606">
        <v>2</v>
      </c>
      <c r="Q1606" t="str">
        <f t="shared" si="26"/>
        <v>34</v>
      </c>
    </row>
    <row r="1607" spans="1:17" x14ac:dyDescent="0.25">
      <c r="A1607">
        <v>1606</v>
      </c>
      <c r="F1607">
        <v>97.173826000000005</v>
      </c>
      <c r="G1607" s="4">
        <v>3</v>
      </c>
      <c r="P1607">
        <v>1</v>
      </c>
      <c r="Q1607" t="str">
        <f t="shared" si="26"/>
        <v>3</v>
      </c>
    </row>
    <row r="1608" spans="1:17" x14ac:dyDescent="0.25">
      <c r="A1608">
        <v>1607</v>
      </c>
      <c r="D1608">
        <v>111.35168400000001</v>
      </c>
      <c r="E1608" s="5">
        <v>2</v>
      </c>
      <c r="F1608">
        <v>97.158418000000012</v>
      </c>
      <c r="G1608" s="4">
        <v>3</v>
      </c>
      <c r="P1608">
        <v>2</v>
      </c>
      <c r="Q1608" t="str">
        <f t="shared" si="26"/>
        <v>23</v>
      </c>
    </row>
    <row r="1609" spans="1:17" x14ac:dyDescent="0.25">
      <c r="A1609">
        <v>1608</v>
      </c>
      <c r="D1609">
        <v>111.401329</v>
      </c>
      <c r="E1609" s="5">
        <v>2</v>
      </c>
      <c r="F1609">
        <v>97.135664000000006</v>
      </c>
      <c r="G1609" s="4">
        <v>3</v>
      </c>
      <c r="P1609">
        <v>2</v>
      </c>
      <c r="Q1609" t="str">
        <f t="shared" si="26"/>
        <v>23</v>
      </c>
    </row>
    <row r="1610" spans="1:17" x14ac:dyDescent="0.25">
      <c r="A1610">
        <v>1609</v>
      </c>
      <c r="D1610">
        <v>111.34887700000002</v>
      </c>
      <c r="E1610" s="5">
        <v>2</v>
      </c>
      <c r="F1610">
        <v>97.096073000000004</v>
      </c>
      <c r="G1610" s="4">
        <v>3</v>
      </c>
      <c r="P1610">
        <v>2</v>
      </c>
      <c r="Q1610" t="str">
        <f t="shared" si="26"/>
        <v>23</v>
      </c>
    </row>
    <row r="1611" spans="1:17" x14ac:dyDescent="0.25">
      <c r="A1611">
        <v>1610</v>
      </c>
      <c r="D1611">
        <v>111.416225</v>
      </c>
      <c r="E1611" s="5">
        <v>2</v>
      </c>
      <c r="F1611">
        <v>97.093725000000006</v>
      </c>
      <c r="G1611" s="4">
        <v>3</v>
      </c>
      <c r="P1611">
        <v>2</v>
      </c>
      <c r="Q1611" t="str">
        <f t="shared" si="26"/>
        <v>23</v>
      </c>
    </row>
    <row r="1612" spans="1:17" x14ac:dyDescent="0.25">
      <c r="A1612">
        <v>1611</v>
      </c>
      <c r="D1612">
        <v>111.407196</v>
      </c>
      <c r="E1612" s="5">
        <v>2</v>
      </c>
      <c r="F1612">
        <v>97.092859000000004</v>
      </c>
      <c r="G1612" s="4">
        <v>3</v>
      </c>
      <c r="P1612">
        <v>2</v>
      </c>
      <c r="Q1612" t="str">
        <f t="shared" si="26"/>
        <v>23</v>
      </c>
    </row>
    <row r="1613" spans="1:17" x14ac:dyDescent="0.25">
      <c r="A1613">
        <v>1612</v>
      </c>
      <c r="D1613">
        <v>111.36882800000001</v>
      </c>
      <c r="E1613" s="5">
        <v>2</v>
      </c>
      <c r="F1613">
        <v>97.129541000000003</v>
      </c>
      <c r="G1613" s="4">
        <v>3</v>
      </c>
      <c r="P1613">
        <v>2</v>
      </c>
      <c r="Q1613" t="str">
        <f t="shared" si="26"/>
        <v>23</v>
      </c>
    </row>
    <row r="1614" spans="1:17" x14ac:dyDescent="0.25">
      <c r="A1614">
        <v>1613</v>
      </c>
      <c r="D1614">
        <v>111.405258</v>
      </c>
      <c r="E1614" s="5">
        <v>2</v>
      </c>
      <c r="F1614">
        <v>97.129541000000003</v>
      </c>
      <c r="G1614" s="4">
        <v>3</v>
      </c>
      <c r="P1614">
        <v>2</v>
      </c>
      <c r="Q1614" t="str">
        <f t="shared" si="26"/>
        <v>23</v>
      </c>
    </row>
    <row r="1615" spans="1:17" x14ac:dyDescent="0.25">
      <c r="A1615">
        <v>1614</v>
      </c>
      <c r="D1615">
        <v>111.42704400000001</v>
      </c>
      <c r="E1615" s="5">
        <v>2</v>
      </c>
      <c r="P1615">
        <v>1</v>
      </c>
      <c r="Q1615" t="str">
        <f t="shared" si="26"/>
        <v>2</v>
      </c>
    </row>
    <row r="1616" spans="1:17" x14ac:dyDescent="0.25">
      <c r="A1616">
        <v>1615</v>
      </c>
      <c r="D1616">
        <v>111.44301200000001</v>
      </c>
      <c r="E1616" s="5">
        <v>2</v>
      </c>
      <c r="P1616">
        <v>1</v>
      </c>
      <c r="Q1616" t="str">
        <f t="shared" si="26"/>
        <v>2</v>
      </c>
    </row>
    <row r="1617" spans="1:17" x14ac:dyDescent="0.25">
      <c r="A1617">
        <v>1616</v>
      </c>
      <c r="D1617">
        <v>111.464744</v>
      </c>
      <c r="E1617" s="5">
        <v>2</v>
      </c>
      <c r="P1617">
        <v>1</v>
      </c>
      <c r="Q1617" t="str">
        <f t="shared" si="26"/>
        <v>2</v>
      </c>
    </row>
    <row r="1618" spans="1:17" x14ac:dyDescent="0.25">
      <c r="A1618">
        <v>1617</v>
      </c>
      <c r="B1618">
        <v>119.697452</v>
      </c>
      <c r="C1618" s="2">
        <v>1</v>
      </c>
      <c r="D1618">
        <v>111.35168400000001</v>
      </c>
      <c r="E1618" s="5">
        <v>2</v>
      </c>
      <c r="P1618">
        <v>2</v>
      </c>
      <c r="Q1618" t="str">
        <f t="shared" si="26"/>
        <v>12</v>
      </c>
    </row>
    <row r="1619" spans="1:17" x14ac:dyDescent="0.25">
      <c r="A1619">
        <v>1618</v>
      </c>
      <c r="B1619">
        <v>119.70031</v>
      </c>
      <c r="C1619" s="2">
        <v>1</v>
      </c>
      <c r="D1619">
        <v>111.35168400000001</v>
      </c>
      <c r="E1619" s="5">
        <v>2</v>
      </c>
      <c r="P1619">
        <v>2</v>
      </c>
      <c r="Q1619" t="str">
        <f t="shared" si="26"/>
        <v>12</v>
      </c>
    </row>
    <row r="1620" spans="1:17" x14ac:dyDescent="0.25">
      <c r="A1620">
        <v>1619</v>
      </c>
      <c r="B1620">
        <v>119.70872500000002</v>
      </c>
      <c r="C1620" s="2">
        <v>1</v>
      </c>
      <c r="D1620">
        <v>111.35168400000001</v>
      </c>
      <c r="E1620" s="5">
        <v>2</v>
      </c>
      <c r="P1620">
        <v>2</v>
      </c>
      <c r="Q1620" t="str">
        <f t="shared" si="26"/>
        <v>12</v>
      </c>
    </row>
    <row r="1621" spans="1:17" x14ac:dyDescent="0.25">
      <c r="A1621">
        <v>1620</v>
      </c>
      <c r="B1621">
        <v>119.696483</v>
      </c>
      <c r="C1621" s="2">
        <v>1</v>
      </c>
      <c r="P1621">
        <v>1</v>
      </c>
      <c r="Q1621" t="str">
        <f t="shared" si="26"/>
        <v>1</v>
      </c>
    </row>
    <row r="1622" spans="1:17" x14ac:dyDescent="0.25">
      <c r="A1622">
        <v>1621</v>
      </c>
      <c r="B1622">
        <v>119.705051</v>
      </c>
      <c r="C1622" s="2">
        <v>1</v>
      </c>
      <c r="P1622">
        <v>1</v>
      </c>
      <c r="Q1622" t="str">
        <f t="shared" si="26"/>
        <v>1</v>
      </c>
    </row>
    <row r="1623" spans="1:17" x14ac:dyDescent="0.25">
      <c r="A1623">
        <v>1622</v>
      </c>
      <c r="B1623">
        <v>119.688625</v>
      </c>
      <c r="C1623" s="2">
        <v>1</v>
      </c>
      <c r="P1623">
        <v>1</v>
      </c>
      <c r="Q1623" t="str">
        <f t="shared" si="26"/>
        <v>1</v>
      </c>
    </row>
    <row r="1624" spans="1:17" x14ac:dyDescent="0.25">
      <c r="A1624">
        <v>1623</v>
      </c>
      <c r="B1624">
        <v>119.700153</v>
      </c>
      <c r="C1624" s="2">
        <v>1</v>
      </c>
      <c r="H1624">
        <v>115.80765500000001</v>
      </c>
      <c r="I1624" s="3">
        <v>4</v>
      </c>
      <c r="P1624">
        <v>2</v>
      </c>
      <c r="Q1624" t="str">
        <f t="shared" si="26"/>
        <v>14</v>
      </c>
    </row>
    <row r="1625" spans="1:17" x14ac:dyDescent="0.25">
      <c r="A1625">
        <v>1624</v>
      </c>
      <c r="B1625">
        <v>119.67337000000001</v>
      </c>
      <c r="C1625" s="2">
        <v>1</v>
      </c>
      <c r="H1625">
        <v>115.84648100000001</v>
      </c>
      <c r="I1625" s="3">
        <v>4</v>
      </c>
      <c r="P1625">
        <v>2</v>
      </c>
      <c r="Q1625" t="str">
        <f t="shared" si="26"/>
        <v>14</v>
      </c>
    </row>
    <row r="1626" spans="1:17" x14ac:dyDescent="0.25">
      <c r="A1626">
        <v>1625</v>
      </c>
      <c r="B1626">
        <v>119.70092</v>
      </c>
      <c r="C1626" s="2">
        <v>1</v>
      </c>
      <c r="H1626">
        <v>115.79903400000001</v>
      </c>
      <c r="I1626" s="3">
        <v>4</v>
      </c>
      <c r="P1626">
        <v>2</v>
      </c>
      <c r="Q1626" t="str">
        <f t="shared" si="26"/>
        <v>14</v>
      </c>
    </row>
    <row r="1627" spans="1:17" x14ac:dyDescent="0.25">
      <c r="A1627">
        <v>1626</v>
      </c>
      <c r="B1627">
        <v>119.72097000000001</v>
      </c>
      <c r="C1627" s="2">
        <v>1</v>
      </c>
      <c r="H1627">
        <v>115.80372600000001</v>
      </c>
      <c r="I1627" s="3">
        <v>4</v>
      </c>
      <c r="P1627">
        <v>2</v>
      </c>
      <c r="Q1627" t="str">
        <f t="shared" si="26"/>
        <v>14</v>
      </c>
    </row>
    <row r="1628" spans="1:17" x14ac:dyDescent="0.25">
      <c r="A1628">
        <v>1627</v>
      </c>
      <c r="B1628">
        <v>119.697452</v>
      </c>
      <c r="C1628" s="2">
        <v>1</v>
      </c>
      <c r="H1628">
        <v>115.765156</v>
      </c>
      <c r="I1628" s="3">
        <v>4</v>
      </c>
      <c r="P1628">
        <v>2</v>
      </c>
      <c r="Q1628" t="str">
        <f t="shared" si="26"/>
        <v>14</v>
      </c>
    </row>
    <row r="1629" spans="1:17" x14ac:dyDescent="0.25">
      <c r="A1629">
        <v>1628</v>
      </c>
      <c r="B1629">
        <v>119.697452</v>
      </c>
      <c r="C1629" s="2">
        <v>1</v>
      </c>
      <c r="F1629">
        <v>120.338627</v>
      </c>
      <c r="G1629" s="4">
        <v>3</v>
      </c>
      <c r="H1629">
        <v>115.75148000000002</v>
      </c>
      <c r="I1629" s="3">
        <v>4</v>
      </c>
      <c r="P1629">
        <v>3</v>
      </c>
      <c r="Q1629" t="str">
        <f t="shared" si="26"/>
        <v>134</v>
      </c>
    </row>
    <row r="1630" spans="1:17" x14ac:dyDescent="0.25">
      <c r="A1630">
        <v>1629</v>
      </c>
      <c r="F1630">
        <v>120.31290800000001</v>
      </c>
      <c r="G1630" s="4">
        <v>3</v>
      </c>
      <c r="H1630">
        <v>115.779899</v>
      </c>
      <c r="I1630" s="3">
        <v>4</v>
      </c>
      <c r="P1630">
        <v>2</v>
      </c>
      <c r="Q1630" t="str">
        <f t="shared" si="26"/>
        <v>34</v>
      </c>
    </row>
    <row r="1631" spans="1:17" x14ac:dyDescent="0.25">
      <c r="A1631">
        <v>1630</v>
      </c>
      <c r="F1631">
        <v>120.31816500000001</v>
      </c>
      <c r="G1631" s="4">
        <v>3</v>
      </c>
      <c r="H1631">
        <v>115.77969300000001</v>
      </c>
      <c r="I1631" s="3">
        <v>4</v>
      </c>
      <c r="P1631">
        <v>2</v>
      </c>
      <c r="Q1631" t="str">
        <f t="shared" si="26"/>
        <v>34</v>
      </c>
    </row>
    <row r="1632" spans="1:17" x14ac:dyDescent="0.25">
      <c r="A1632">
        <v>1631</v>
      </c>
      <c r="F1632">
        <v>120.347503</v>
      </c>
      <c r="G1632" s="4">
        <v>3</v>
      </c>
      <c r="H1632">
        <v>115.78245100000001</v>
      </c>
      <c r="I1632" s="3">
        <v>4</v>
      </c>
      <c r="P1632">
        <v>2</v>
      </c>
      <c r="Q1632" t="str">
        <f t="shared" si="26"/>
        <v>34</v>
      </c>
    </row>
    <row r="1633" spans="1:17" x14ac:dyDescent="0.25">
      <c r="A1633">
        <v>1632</v>
      </c>
      <c r="F1633">
        <v>120.389492</v>
      </c>
      <c r="G1633" s="4">
        <v>3</v>
      </c>
      <c r="H1633">
        <v>115.90571600000001</v>
      </c>
      <c r="I1633" s="3">
        <v>4</v>
      </c>
      <c r="P1633">
        <v>2</v>
      </c>
      <c r="Q1633" t="str">
        <f t="shared" si="26"/>
        <v>34</v>
      </c>
    </row>
    <row r="1634" spans="1:17" x14ac:dyDescent="0.25">
      <c r="A1634">
        <v>1633</v>
      </c>
      <c r="D1634">
        <v>133.422607</v>
      </c>
      <c r="E1634" s="5">
        <v>2</v>
      </c>
      <c r="F1634">
        <v>120.362858</v>
      </c>
      <c r="G1634" s="4">
        <v>3</v>
      </c>
      <c r="H1634">
        <v>115.80765500000001</v>
      </c>
      <c r="I1634" s="3">
        <v>4</v>
      </c>
      <c r="P1634">
        <v>3</v>
      </c>
      <c r="Q1634" t="str">
        <f t="shared" si="26"/>
        <v>234</v>
      </c>
    </row>
    <row r="1635" spans="1:17" x14ac:dyDescent="0.25">
      <c r="A1635">
        <v>1634</v>
      </c>
      <c r="D1635">
        <v>133.422607</v>
      </c>
      <c r="E1635" s="5">
        <v>2</v>
      </c>
      <c r="F1635">
        <v>120.361839</v>
      </c>
      <c r="G1635" s="4">
        <v>3</v>
      </c>
      <c r="H1635">
        <v>115.80765500000001</v>
      </c>
      <c r="I1635" s="3">
        <v>4</v>
      </c>
      <c r="P1635">
        <v>3</v>
      </c>
      <c r="Q1635" t="str">
        <f t="shared" si="26"/>
        <v>234</v>
      </c>
    </row>
    <row r="1636" spans="1:17" x14ac:dyDescent="0.25">
      <c r="A1636">
        <v>1635</v>
      </c>
      <c r="D1636">
        <v>133.422607</v>
      </c>
      <c r="E1636" s="5">
        <v>2</v>
      </c>
      <c r="F1636">
        <v>120.37275700000001</v>
      </c>
      <c r="G1636" s="4">
        <v>3</v>
      </c>
      <c r="P1636">
        <v>2</v>
      </c>
      <c r="Q1636" t="str">
        <f t="shared" si="26"/>
        <v>23</v>
      </c>
    </row>
    <row r="1637" spans="1:17" x14ac:dyDescent="0.25">
      <c r="A1637">
        <v>1636</v>
      </c>
      <c r="D1637">
        <v>133.422607</v>
      </c>
      <c r="E1637" s="5">
        <v>2</v>
      </c>
      <c r="F1637">
        <v>120.411632</v>
      </c>
      <c r="G1637" s="4">
        <v>3</v>
      </c>
      <c r="P1637">
        <v>2</v>
      </c>
      <c r="Q1637" t="str">
        <f t="shared" si="26"/>
        <v>23</v>
      </c>
    </row>
    <row r="1638" spans="1:17" x14ac:dyDescent="0.25">
      <c r="A1638">
        <v>1637</v>
      </c>
      <c r="D1638">
        <v>133.422607</v>
      </c>
      <c r="E1638" s="5">
        <v>2</v>
      </c>
      <c r="F1638">
        <v>120.419849</v>
      </c>
      <c r="G1638" s="4">
        <v>3</v>
      </c>
      <c r="P1638">
        <v>2</v>
      </c>
      <c r="Q1638" t="str">
        <f t="shared" si="26"/>
        <v>23</v>
      </c>
    </row>
    <row r="1639" spans="1:17" x14ac:dyDescent="0.25">
      <c r="A1639">
        <v>1638</v>
      </c>
      <c r="D1639">
        <v>133.422607</v>
      </c>
      <c r="E1639" s="5">
        <v>2</v>
      </c>
      <c r="F1639">
        <v>120.40663500000001</v>
      </c>
      <c r="G1639" s="4">
        <v>3</v>
      </c>
      <c r="P1639">
        <v>2</v>
      </c>
      <c r="Q1639" t="str">
        <f t="shared" si="26"/>
        <v>23</v>
      </c>
    </row>
    <row r="1640" spans="1:17" x14ac:dyDescent="0.25">
      <c r="A1640">
        <v>1639</v>
      </c>
      <c r="D1640">
        <v>133.422607</v>
      </c>
      <c r="E1640" s="5">
        <v>2</v>
      </c>
      <c r="F1640">
        <v>120.338627</v>
      </c>
      <c r="G1640" s="4">
        <v>3</v>
      </c>
      <c r="P1640">
        <v>2</v>
      </c>
      <c r="Q1640" t="str">
        <f t="shared" si="26"/>
        <v>23</v>
      </c>
    </row>
    <row r="1641" spans="1:17" x14ac:dyDescent="0.25">
      <c r="A1641">
        <v>1640</v>
      </c>
      <c r="D1641">
        <v>133.422607</v>
      </c>
      <c r="E1641" s="5">
        <v>2</v>
      </c>
      <c r="F1641">
        <v>120.338627</v>
      </c>
      <c r="G1641" s="4">
        <v>3</v>
      </c>
      <c r="P1641">
        <v>2</v>
      </c>
      <c r="Q1641" t="str">
        <f t="shared" si="26"/>
        <v>23</v>
      </c>
    </row>
    <row r="1642" spans="1:17" x14ac:dyDescent="0.25">
      <c r="A1642">
        <v>1641</v>
      </c>
      <c r="D1642">
        <v>133.422607</v>
      </c>
      <c r="E1642" s="5">
        <v>2</v>
      </c>
      <c r="P1642">
        <v>1</v>
      </c>
      <c r="Q1642" t="str">
        <f t="shared" si="26"/>
        <v>2</v>
      </c>
    </row>
    <row r="1643" spans="1:17" x14ac:dyDescent="0.25">
      <c r="A1643">
        <v>1642</v>
      </c>
      <c r="D1643">
        <v>133.422607</v>
      </c>
      <c r="E1643" s="5">
        <v>2</v>
      </c>
      <c r="P1643">
        <v>1</v>
      </c>
      <c r="Q1643" t="str">
        <f t="shared" si="26"/>
        <v>2</v>
      </c>
    </row>
    <row r="1644" spans="1:17" x14ac:dyDescent="0.25">
      <c r="A1644">
        <v>1643</v>
      </c>
      <c r="D1644">
        <v>133.422607</v>
      </c>
      <c r="E1644" s="5">
        <v>2</v>
      </c>
      <c r="P1644">
        <v>1</v>
      </c>
      <c r="Q1644" t="str">
        <f t="shared" si="26"/>
        <v>2</v>
      </c>
    </row>
    <row r="1645" spans="1:17" x14ac:dyDescent="0.25">
      <c r="A1645">
        <v>1644</v>
      </c>
      <c r="D1645">
        <v>133.422607</v>
      </c>
      <c r="E1645" s="5">
        <v>2</v>
      </c>
      <c r="P1645">
        <v>1</v>
      </c>
      <c r="Q1645" t="str">
        <f t="shared" si="26"/>
        <v>2</v>
      </c>
    </row>
    <row r="1646" spans="1:17" x14ac:dyDescent="0.25">
      <c r="A1646">
        <v>1645</v>
      </c>
      <c r="B1646">
        <v>149.90010000000001</v>
      </c>
      <c r="C1646" s="2">
        <v>1</v>
      </c>
      <c r="D1646">
        <v>133.422607</v>
      </c>
      <c r="E1646" s="5">
        <v>2</v>
      </c>
      <c r="P1646">
        <v>2</v>
      </c>
      <c r="Q1646" t="str">
        <f t="shared" si="26"/>
        <v>12</v>
      </c>
    </row>
    <row r="1647" spans="1:17" x14ac:dyDescent="0.25">
      <c r="A1647">
        <v>1646</v>
      </c>
      <c r="B1647">
        <v>149.90010000000001</v>
      </c>
      <c r="C1647" s="2">
        <v>1</v>
      </c>
      <c r="D1647">
        <v>133.422607</v>
      </c>
      <c r="E1647" s="5">
        <v>2</v>
      </c>
      <c r="P1647">
        <v>2</v>
      </c>
      <c r="Q1647" t="str">
        <f t="shared" si="26"/>
        <v>12</v>
      </c>
    </row>
    <row r="1648" spans="1:17" x14ac:dyDescent="0.25">
      <c r="A1648">
        <v>1647</v>
      </c>
      <c r="B1648">
        <v>149.90010000000001</v>
      </c>
      <c r="C1648" s="2">
        <v>1</v>
      </c>
      <c r="P1648">
        <v>1</v>
      </c>
      <c r="Q1648" t="str">
        <f t="shared" si="26"/>
        <v>1</v>
      </c>
    </row>
    <row r="1649" spans="1:17" x14ac:dyDescent="0.25">
      <c r="A1649">
        <v>1648</v>
      </c>
      <c r="B1649">
        <v>149.90010000000001</v>
      </c>
      <c r="C1649" s="2">
        <v>1</v>
      </c>
      <c r="P1649">
        <v>1</v>
      </c>
      <c r="Q1649" t="str">
        <f t="shared" si="26"/>
        <v>1</v>
      </c>
    </row>
    <row r="1650" spans="1:17" x14ac:dyDescent="0.25">
      <c r="A1650">
        <v>1649</v>
      </c>
      <c r="B1650">
        <v>149.90010000000001</v>
      </c>
      <c r="C1650" s="2">
        <v>1</v>
      </c>
      <c r="P1650">
        <v>1</v>
      </c>
      <c r="Q1650" t="str">
        <f t="shared" si="26"/>
        <v>1</v>
      </c>
    </row>
    <row r="1651" spans="1:17" x14ac:dyDescent="0.25">
      <c r="A1651">
        <v>1650</v>
      </c>
      <c r="B1651">
        <v>149.90010000000001</v>
      </c>
      <c r="C1651" s="2">
        <v>1</v>
      </c>
      <c r="H1651">
        <v>136.875564</v>
      </c>
      <c r="I1651" s="3">
        <v>4</v>
      </c>
      <c r="P1651">
        <v>2</v>
      </c>
      <c r="Q1651" t="str">
        <f t="shared" si="26"/>
        <v>14</v>
      </c>
    </row>
    <row r="1652" spans="1:17" x14ac:dyDescent="0.25">
      <c r="A1652">
        <v>1651</v>
      </c>
      <c r="B1652">
        <v>149.90010000000001</v>
      </c>
      <c r="C1652" s="2">
        <v>1</v>
      </c>
      <c r="H1652">
        <v>136.875564</v>
      </c>
      <c r="I1652" s="3">
        <v>4</v>
      </c>
      <c r="P1652">
        <v>2</v>
      </c>
      <c r="Q1652" t="str">
        <f t="shared" si="26"/>
        <v>14</v>
      </c>
    </row>
    <row r="1653" spans="1:17" x14ac:dyDescent="0.25">
      <c r="A1653">
        <v>1652</v>
      </c>
      <c r="B1653">
        <v>149.90010000000001</v>
      </c>
      <c r="C1653" s="2">
        <v>1</v>
      </c>
      <c r="H1653">
        <v>136.875564</v>
      </c>
      <c r="I1653" s="3">
        <v>4</v>
      </c>
      <c r="P1653">
        <v>2</v>
      </c>
      <c r="Q1653" t="str">
        <f t="shared" si="26"/>
        <v>14</v>
      </c>
    </row>
    <row r="1654" spans="1:17" x14ac:dyDescent="0.25">
      <c r="A1654">
        <v>1653</v>
      </c>
      <c r="B1654">
        <v>149.87860499999999</v>
      </c>
      <c r="C1654" s="2">
        <v>1</v>
      </c>
      <c r="H1654">
        <v>136.875564</v>
      </c>
      <c r="I1654" s="3">
        <v>4</v>
      </c>
      <c r="P1654">
        <v>2</v>
      </c>
      <c r="Q1654" t="str">
        <f t="shared" si="26"/>
        <v>14</v>
      </c>
    </row>
    <row r="1655" spans="1:17" x14ac:dyDescent="0.25">
      <c r="A1655">
        <v>1654</v>
      </c>
      <c r="B1655">
        <v>149.87860499999999</v>
      </c>
      <c r="C1655" s="2">
        <v>1</v>
      </c>
      <c r="H1655">
        <v>136.875564</v>
      </c>
      <c r="I1655" s="3">
        <v>4</v>
      </c>
      <c r="P1655">
        <v>2</v>
      </c>
      <c r="Q1655" t="str">
        <f t="shared" si="26"/>
        <v>14</v>
      </c>
    </row>
    <row r="1656" spans="1:17" x14ac:dyDescent="0.25">
      <c r="A1656">
        <v>1655</v>
      </c>
      <c r="H1656">
        <v>136.875564</v>
      </c>
      <c r="I1656" s="3">
        <v>4</v>
      </c>
      <c r="P1656">
        <v>1</v>
      </c>
      <c r="Q1656" t="str">
        <f t="shared" si="26"/>
        <v>4</v>
      </c>
    </row>
    <row r="1657" spans="1:17" x14ac:dyDescent="0.25">
      <c r="A1657">
        <v>1656</v>
      </c>
      <c r="F1657">
        <v>150.12876</v>
      </c>
      <c r="G1657" s="4">
        <v>3</v>
      </c>
      <c r="H1657">
        <v>136.875564</v>
      </c>
      <c r="I1657" s="3">
        <v>4</v>
      </c>
      <c r="P1657">
        <v>2</v>
      </c>
      <c r="Q1657" t="str">
        <f t="shared" si="26"/>
        <v>34</v>
      </c>
    </row>
    <row r="1658" spans="1:17" x14ac:dyDescent="0.25">
      <c r="A1658">
        <v>1657</v>
      </c>
      <c r="F1658">
        <v>150.12876</v>
      </c>
      <c r="G1658" s="4">
        <v>3</v>
      </c>
      <c r="H1658">
        <v>136.875564</v>
      </c>
      <c r="I1658" s="3">
        <v>4</v>
      </c>
      <c r="P1658">
        <v>2</v>
      </c>
      <c r="Q1658" t="str">
        <f t="shared" si="26"/>
        <v>34</v>
      </c>
    </row>
    <row r="1659" spans="1:17" x14ac:dyDescent="0.25">
      <c r="A1659">
        <v>1658</v>
      </c>
      <c r="F1659">
        <v>150.12876</v>
      </c>
      <c r="G1659" s="4">
        <v>3</v>
      </c>
      <c r="H1659">
        <v>136.875564</v>
      </c>
      <c r="I1659" s="3">
        <v>4</v>
      </c>
      <c r="P1659">
        <v>2</v>
      </c>
      <c r="Q1659" t="str">
        <f t="shared" si="26"/>
        <v>34</v>
      </c>
    </row>
    <row r="1660" spans="1:17" x14ac:dyDescent="0.25">
      <c r="A1660">
        <v>1659</v>
      </c>
      <c r="F1660">
        <v>150.12876</v>
      </c>
      <c r="G1660" s="4">
        <v>3</v>
      </c>
      <c r="H1660">
        <v>136.875564</v>
      </c>
      <c r="I1660" s="3">
        <v>4</v>
      </c>
      <c r="P1660">
        <v>2</v>
      </c>
      <c r="Q1660" t="str">
        <f t="shared" si="26"/>
        <v>34</v>
      </c>
    </row>
    <row r="1661" spans="1:17" x14ac:dyDescent="0.25">
      <c r="A1661">
        <v>1660</v>
      </c>
      <c r="F1661">
        <v>150.12876</v>
      </c>
      <c r="G1661" s="4">
        <v>3</v>
      </c>
      <c r="H1661">
        <v>136.875564</v>
      </c>
      <c r="I1661" s="3">
        <v>4</v>
      </c>
      <c r="P1661">
        <v>2</v>
      </c>
      <c r="Q1661" t="str">
        <f t="shared" si="26"/>
        <v>34</v>
      </c>
    </row>
    <row r="1662" spans="1:17" x14ac:dyDescent="0.25">
      <c r="A1662">
        <v>1661</v>
      </c>
      <c r="F1662">
        <v>150.12876</v>
      </c>
      <c r="G1662" s="4">
        <v>3</v>
      </c>
      <c r="H1662">
        <v>136.875564</v>
      </c>
      <c r="I1662" s="3">
        <v>4</v>
      </c>
      <c r="P1662">
        <v>2</v>
      </c>
      <c r="Q1662" t="str">
        <f t="shared" si="26"/>
        <v>34</v>
      </c>
    </row>
    <row r="1663" spans="1:17" x14ac:dyDescent="0.25">
      <c r="A1663">
        <v>1662</v>
      </c>
      <c r="D1663">
        <v>160.089327</v>
      </c>
      <c r="E1663" s="5">
        <v>2</v>
      </c>
      <c r="F1663">
        <v>150.12876</v>
      </c>
      <c r="G1663" s="4">
        <v>3</v>
      </c>
      <c r="H1663">
        <v>136.875564</v>
      </c>
      <c r="I1663" s="3">
        <v>4</v>
      </c>
      <c r="P1663">
        <v>3</v>
      </c>
      <c r="Q1663" t="str">
        <f t="shared" si="26"/>
        <v>234</v>
      </c>
    </row>
    <row r="1664" spans="1:17" x14ac:dyDescent="0.25">
      <c r="A1664">
        <v>1663</v>
      </c>
      <c r="D1664">
        <v>160.17298700000001</v>
      </c>
      <c r="E1664" s="5">
        <v>2</v>
      </c>
      <c r="F1664">
        <v>150.12876</v>
      </c>
      <c r="G1664" s="4">
        <v>3</v>
      </c>
      <c r="P1664">
        <v>2</v>
      </c>
      <c r="Q1664" t="str">
        <f t="shared" si="26"/>
        <v>23</v>
      </c>
    </row>
    <row r="1665" spans="1:17" x14ac:dyDescent="0.25">
      <c r="A1665">
        <v>1664</v>
      </c>
      <c r="D1665">
        <v>160.13344999999998</v>
      </c>
      <c r="E1665" s="5">
        <v>2</v>
      </c>
      <c r="F1665">
        <v>150.12876</v>
      </c>
      <c r="G1665" s="4">
        <v>3</v>
      </c>
      <c r="P1665">
        <v>2</v>
      </c>
      <c r="Q1665" t="str">
        <f t="shared" si="26"/>
        <v>23</v>
      </c>
    </row>
    <row r="1666" spans="1:17" x14ac:dyDescent="0.25">
      <c r="A1666">
        <v>1665</v>
      </c>
      <c r="D1666">
        <v>160.11999800000001</v>
      </c>
      <c r="E1666" s="5">
        <v>2</v>
      </c>
      <c r="F1666">
        <v>150.12876</v>
      </c>
      <c r="G1666" s="4">
        <v>3</v>
      </c>
      <c r="P1666">
        <v>2</v>
      </c>
      <c r="Q1666" t="str">
        <f t="shared" ref="Q1666:Q1729" si="27">CONCATENATE(C1666,E1666,G1666,I1666)</f>
        <v>23</v>
      </c>
    </row>
    <row r="1667" spans="1:17" x14ac:dyDescent="0.25">
      <c r="A1667">
        <v>1666</v>
      </c>
      <c r="D1667">
        <v>160.09417200000001</v>
      </c>
      <c r="E1667" s="5">
        <v>2</v>
      </c>
      <c r="F1667">
        <v>150.12876</v>
      </c>
      <c r="G1667" s="4">
        <v>3</v>
      </c>
      <c r="P1667">
        <v>2</v>
      </c>
      <c r="Q1667" t="str">
        <f t="shared" si="27"/>
        <v>23</v>
      </c>
    </row>
    <row r="1668" spans="1:17" x14ac:dyDescent="0.25">
      <c r="A1668">
        <v>1667</v>
      </c>
      <c r="D1668">
        <v>160.07530700000001</v>
      </c>
      <c r="E1668" s="5">
        <v>2</v>
      </c>
      <c r="F1668">
        <v>150.12876</v>
      </c>
      <c r="G1668" s="4">
        <v>3</v>
      </c>
      <c r="P1668">
        <v>2</v>
      </c>
      <c r="Q1668" t="str">
        <f t="shared" si="27"/>
        <v>23</v>
      </c>
    </row>
    <row r="1669" spans="1:17" x14ac:dyDescent="0.25">
      <c r="A1669">
        <v>1668</v>
      </c>
      <c r="D1669">
        <v>160.08339799999999</v>
      </c>
      <c r="E1669" s="5">
        <v>2</v>
      </c>
      <c r="F1669">
        <v>150.12876</v>
      </c>
      <c r="G1669" s="4">
        <v>3</v>
      </c>
      <c r="P1669">
        <v>2</v>
      </c>
      <c r="Q1669" t="str">
        <f t="shared" si="27"/>
        <v>23</v>
      </c>
    </row>
    <row r="1670" spans="1:17" x14ac:dyDescent="0.25">
      <c r="A1670">
        <v>1669</v>
      </c>
      <c r="D1670">
        <v>160.077213</v>
      </c>
      <c r="E1670" s="5">
        <v>2</v>
      </c>
      <c r="P1670">
        <v>1</v>
      </c>
      <c r="Q1670" t="str">
        <f t="shared" si="27"/>
        <v>2</v>
      </c>
    </row>
    <row r="1671" spans="1:17" x14ac:dyDescent="0.25">
      <c r="A1671">
        <v>1670</v>
      </c>
      <c r="D1671">
        <v>160.08314200000001</v>
      </c>
      <c r="E1671" s="5">
        <v>2</v>
      </c>
      <c r="P1671">
        <v>1</v>
      </c>
      <c r="Q1671" t="str">
        <f t="shared" si="27"/>
        <v>2</v>
      </c>
    </row>
    <row r="1672" spans="1:17" x14ac:dyDescent="0.25">
      <c r="A1672">
        <v>1671</v>
      </c>
      <c r="B1672">
        <v>165.89839999999998</v>
      </c>
      <c r="C1672" s="2">
        <v>1</v>
      </c>
      <c r="D1672">
        <v>160.13901799999999</v>
      </c>
      <c r="E1672" s="5">
        <v>2</v>
      </c>
      <c r="P1672">
        <v>2</v>
      </c>
      <c r="Q1672" t="str">
        <f t="shared" si="27"/>
        <v>12</v>
      </c>
    </row>
    <row r="1673" spans="1:17" x14ac:dyDescent="0.25">
      <c r="A1673">
        <v>1672</v>
      </c>
      <c r="B1673">
        <v>165.89309</v>
      </c>
      <c r="C1673" s="2">
        <v>1</v>
      </c>
      <c r="D1673">
        <v>160.15927600000001</v>
      </c>
      <c r="E1673" s="5">
        <v>2</v>
      </c>
      <c r="P1673">
        <v>2</v>
      </c>
      <c r="Q1673" t="str">
        <f t="shared" si="27"/>
        <v>12</v>
      </c>
    </row>
    <row r="1674" spans="1:17" x14ac:dyDescent="0.25">
      <c r="A1674">
        <v>1673</v>
      </c>
      <c r="B1674">
        <v>165.89407</v>
      </c>
      <c r="C1674" s="2">
        <v>1</v>
      </c>
      <c r="D1674">
        <v>160.11082199999998</v>
      </c>
      <c r="E1674" s="5">
        <v>2</v>
      </c>
      <c r="P1674">
        <v>2</v>
      </c>
      <c r="Q1674" t="str">
        <f t="shared" si="27"/>
        <v>12</v>
      </c>
    </row>
    <row r="1675" spans="1:17" x14ac:dyDescent="0.25">
      <c r="A1675">
        <v>1674</v>
      </c>
      <c r="B1675">
        <v>165.914378</v>
      </c>
      <c r="C1675" s="2">
        <v>1</v>
      </c>
      <c r="D1675">
        <v>160.07360599999998</v>
      </c>
      <c r="E1675" s="5">
        <v>2</v>
      </c>
      <c r="P1675">
        <v>2</v>
      </c>
      <c r="Q1675" t="str">
        <f t="shared" si="27"/>
        <v>12</v>
      </c>
    </row>
    <row r="1676" spans="1:17" x14ac:dyDescent="0.25">
      <c r="A1676">
        <v>1675</v>
      </c>
      <c r="B1676">
        <v>165.933966</v>
      </c>
      <c r="C1676" s="2">
        <v>1</v>
      </c>
      <c r="D1676">
        <v>160.089327</v>
      </c>
      <c r="E1676" s="5">
        <v>2</v>
      </c>
      <c r="P1676">
        <v>2</v>
      </c>
      <c r="Q1676" t="str">
        <f t="shared" si="27"/>
        <v>12</v>
      </c>
    </row>
    <row r="1677" spans="1:17" x14ac:dyDescent="0.25">
      <c r="A1677">
        <v>1676</v>
      </c>
      <c r="B1677">
        <v>165.90886399999999</v>
      </c>
      <c r="C1677" s="2">
        <v>1</v>
      </c>
      <c r="P1677">
        <v>1</v>
      </c>
      <c r="Q1677" t="str">
        <f t="shared" si="27"/>
        <v>1</v>
      </c>
    </row>
    <row r="1678" spans="1:17" x14ac:dyDescent="0.25">
      <c r="A1678">
        <v>1677</v>
      </c>
      <c r="B1678">
        <v>165.899945</v>
      </c>
      <c r="C1678" s="2">
        <v>1</v>
      </c>
      <c r="P1678">
        <v>1</v>
      </c>
      <c r="Q1678" t="str">
        <f t="shared" si="27"/>
        <v>1</v>
      </c>
    </row>
    <row r="1679" spans="1:17" x14ac:dyDescent="0.25">
      <c r="A1679">
        <v>1678</v>
      </c>
      <c r="B1679">
        <v>165.913659</v>
      </c>
      <c r="C1679" s="2">
        <v>1</v>
      </c>
      <c r="P1679">
        <v>1</v>
      </c>
      <c r="Q1679" t="str">
        <f t="shared" si="27"/>
        <v>1</v>
      </c>
    </row>
    <row r="1680" spans="1:17" x14ac:dyDescent="0.25">
      <c r="A1680">
        <v>1679</v>
      </c>
      <c r="B1680">
        <v>165.87979200000001</v>
      </c>
      <c r="C1680" s="2">
        <v>1</v>
      </c>
      <c r="H1680">
        <v>162.63319300000001</v>
      </c>
      <c r="I1680" s="3">
        <v>4</v>
      </c>
      <c r="P1680">
        <v>2</v>
      </c>
      <c r="Q1680" t="str">
        <f t="shared" si="27"/>
        <v>14</v>
      </c>
    </row>
    <row r="1681" spans="1:17" x14ac:dyDescent="0.25">
      <c r="A1681">
        <v>1680</v>
      </c>
      <c r="B1681">
        <v>165.86829599999999</v>
      </c>
      <c r="C1681" s="2">
        <v>1</v>
      </c>
      <c r="H1681">
        <v>162.68391500000001</v>
      </c>
      <c r="I1681" s="3">
        <v>4</v>
      </c>
      <c r="P1681">
        <v>2</v>
      </c>
      <c r="Q1681" t="str">
        <f t="shared" si="27"/>
        <v>14</v>
      </c>
    </row>
    <row r="1682" spans="1:17" x14ac:dyDescent="0.25">
      <c r="A1682">
        <v>1681</v>
      </c>
      <c r="B1682">
        <v>165.96546000000001</v>
      </c>
      <c r="C1682" s="2">
        <v>1</v>
      </c>
      <c r="H1682">
        <v>162.65685300000001</v>
      </c>
      <c r="I1682" s="3">
        <v>4</v>
      </c>
      <c r="P1682">
        <v>2</v>
      </c>
      <c r="Q1682" t="str">
        <f t="shared" si="27"/>
        <v>14</v>
      </c>
    </row>
    <row r="1683" spans="1:17" x14ac:dyDescent="0.25">
      <c r="A1683">
        <v>1682</v>
      </c>
      <c r="B1683">
        <v>165.92066800000001</v>
      </c>
      <c r="C1683" s="2">
        <v>1</v>
      </c>
      <c r="H1683">
        <v>162.60211100000001</v>
      </c>
      <c r="I1683" s="3">
        <v>4</v>
      </c>
      <c r="P1683">
        <v>2</v>
      </c>
      <c r="Q1683" t="str">
        <f t="shared" si="27"/>
        <v>14</v>
      </c>
    </row>
    <row r="1684" spans="1:17" x14ac:dyDescent="0.25">
      <c r="A1684">
        <v>1683</v>
      </c>
      <c r="B1684">
        <v>165.89839999999998</v>
      </c>
      <c r="C1684" s="2">
        <v>1</v>
      </c>
      <c r="H1684">
        <v>162.650565</v>
      </c>
      <c r="I1684" s="3">
        <v>4</v>
      </c>
      <c r="P1684">
        <v>2</v>
      </c>
      <c r="Q1684" t="str">
        <f t="shared" si="27"/>
        <v>14</v>
      </c>
    </row>
    <row r="1685" spans="1:17" x14ac:dyDescent="0.25">
      <c r="A1685">
        <v>1684</v>
      </c>
      <c r="F1685">
        <v>165.72298699999999</v>
      </c>
      <c r="G1685" s="4">
        <v>3</v>
      </c>
      <c r="H1685">
        <v>162.65783199999998</v>
      </c>
      <c r="I1685" s="3">
        <v>4</v>
      </c>
      <c r="P1685">
        <v>2</v>
      </c>
      <c r="Q1685" t="str">
        <f t="shared" si="27"/>
        <v>34</v>
      </c>
    </row>
    <row r="1686" spans="1:17" x14ac:dyDescent="0.25">
      <c r="A1686">
        <v>1685</v>
      </c>
      <c r="F1686">
        <v>165.70860500000001</v>
      </c>
      <c r="G1686" s="4">
        <v>3</v>
      </c>
      <c r="H1686">
        <v>162.60654299999999</v>
      </c>
      <c r="I1686" s="3">
        <v>4</v>
      </c>
      <c r="P1686">
        <v>2</v>
      </c>
      <c r="Q1686" t="str">
        <f t="shared" si="27"/>
        <v>34</v>
      </c>
    </row>
    <row r="1687" spans="1:17" x14ac:dyDescent="0.25">
      <c r="A1687">
        <v>1686</v>
      </c>
      <c r="F1687">
        <v>165.75556399999999</v>
      </c>
      <c r="G1687" s="4">
        <v>3</v>
      </c>
      <c r="H1687">
        <v>162.60767799999999</v>
      </c>
      <c r="I1687" s="3">
        <v>4</v>
      </c>
      <c r="P1687">
        <v>2</v>
      </c>
      <c r="Q1687" t="str">
        <f t="shared" si="27"/>
        <v>34</v>
      </c>
    </row>
    <row r="1688" spans="1:17" x14ac:dyDescent="0.25">
      <c r="A1688">
        <v>1687</v>
      </c>
      <c r="F1688">
        <v>165.73814300000001</v>
      </c>
      <c r="G1688" s="4">
        <v>3</v>
      </c>
      <c r="H1688">
        <v>162.68195600000001</v>
      </c>
      <c r="I1688" s="3">
        <v>4</v>
      </c>
      <c r="P1688">
        <v>2</v>
      </c>
      <c r="Q1688" t="str">
        <f t="shared" si="27"/>
        <v>34</v>
      </c>
    </row>
    <row r="1689" spans="1:17" x14ac:dyDescent="0.25">
      <c r="A1689">
        <v>1688</v>
      </c>
      <c r="F1689">
        <v>165.73520300000001</v>
      </c>
      <c r="G1689" s="4">
        <v>3</v>
      </c>
      <c r="H1689">
        <v>162.72602699999999</v>
      </c>
      <c r="I1689" s="3">
        <v>4</v>
      </c>
      <c r="P1689">
        <v>2</v>
      </c>
      <c r="Q1689" t="str">
        <f t="shared" si="27"/>
        <v>34</v>
      </c>
    </row>
    <row r="1690" spans="1:17" x14ac:dyDescent="0.25">
      <c r="A1690">
        <v>1689</v>
      </c>
      <c r="F1690">
        <v>165.75628499999999</v>
      </c>
      <c r="G1690" s="4">
        <v>3</v>
      </c>
      <c r="H1690">
        <v>162.58881200000002</v>
      </c>
      <c r="I1690" s="3">
        <v>4</v>
      </c>
      <c r="P1690">
        <v>2</v>
      </c>
      <c r="Q1690" t="str">
        <f t="shared" si="27"/>
        <v>34</v>
      </c>
    </row>
    <row r="1691" spans="1:17" x14ac:dyDescent="0.25">
      <c r="A1691">
        <v>1690</v>
      </c>
      <c r="F1691">
        <v>165.75252399999999</v>
      </c>
      <c r="G1691" s="4">
        <v>3</v>
      </c>
      <c r="H1691">
        <v>162.655461</v>
      </c>
      <c r="I1691" s="3">
        <v>4</v>
      </c>
      <c r="P1691">
        <v>2</v>
      </c>
      <c r="Q1691" t="str">
        <f t="shared" si="27"/>
        <v>34</v>
      </c>
    </row>
    <row r="1692" spans="1:17" x14ac:dyDescent="0.25">
      <c r="A1692">
        <v>1691</v>
      </c>
      <c r="D1692">
        <v>180.22742299999999</v>
      </c>
      <c r="E1692" s="5">
        <v>2</v>
      </c>
      <c r="F1692">
        <v>165.80509999999998</v>
      </c>
      <c r="G1692" s="4">
        <v>3</v>
      </c>
      <c r="H1692">
        <v>162.65468799999999</v>
      </c>
      <c r="I1692" s="3">
        <v>4</v>
      </c>
      <c r="P1692">
        <v>3</v>
      </c>
      <c r="Q1692" t="str">
        <f t="shared" si="27"/>
        <v>234</v>
      </c>
    </row>
    <row r="1693" spans="1:17" x14ac:dyDescent="0.25">
      <c r="A1693">
        <v>1692</v>
      </c>
      <c r="D1693">
        <v>180.25355400000001</v>
      </c>
      <c r="E1693" s="5">
        <v>2</v>
      </c>
      <c r="F1693">
        <v>165.7801</v>
      </c>
      <c r="G1693" s="4">
        <v>3</v>
      </c>
      <c r="H1693">
        <v>162.63319300000001</v>
      </c>
      <c r="I1693" s="3">
        <v>4</v>
      </c>
      <c r="P1693">
        <v>3</v>
      </c>
      <c r="Q1693" t="str">
        <f t="shared" si="27"/>
        <v>234</v>
      </c>
    </row>
    <row r="1694" spans="1:17" x14ac:dyDescent="0.25">
      <c r="A1694">
        <v>1693</v>
      </c>
      <c r="D1694">
        <v>180.238913</v>
      </c>
      <c r="E1694" s="5">
        <v>2</v>
      </c>
      <c r="F1694">
        <v>165.763451</v>
      </c>
      <c r="G1694" s="4">
        <v>3</v>
      </c>
      <c r="P1694">
        <v>2</v>
      </c>
      <c r="Q1694" t="str">
        <f t="shared" si="27"/>
        <v>23</v>
      </c>
    </row>
    <row r="1695" spans="1:17" x14ac:dyDescent="0.25">
      <c r="A1695">
        <v>1694</v>
      </c>
      <c r="D1695">
        <v>180.258658</v>
      </c>
      <c r="E1695" s="5">
        <v>2</v>
      </c>
      <c r="F1695">
        <v>165.72298699999999</v>
      </c>
      <c r="G1695" s="4">
        <v>3</v>
      </c>
      <c r="P1695">
        <v>2</v>
      </c>
      <c r="Q1695" t="str">
        <f t="shared" si="27"/>
        <v>23</v>
      </c>
    </row>
    <row r="1696" spans="1:17" x14ac:dyDescent="0.25">
      <c r="A1696">
        <v>1695</v>
      </c>
      <c r="D1696">
        <v>180.26675299999999</v>
      </c>
      <c r="E1696" s="5">
        <v>2</v>
      </c>
      <c r="F1696">
        <v>165.72298699999999</v>
      </c>
      <c r="G1696" s="4">
        <v>3</v>
      </c>
      <c r="P1696">
        <v>2</v>
      </c>
      <c r="Q1696" t="str">
        <f t="shared" si="27"/>
        <v>23</v>
      </c>
    </row>
    <row r="1697" spans="1:17" x14ac:dyDescent="0.25">
      <c r="A1697">
        <v>1696</v>
      </c>
      <c r="D1697">
        <v>180.26690500000001</v>
      </c>
      <c r="E1697" s="5">
        <v>2</v>
      </c>
      <c r="F1697">
        <v>165.72298699999999</v>
      </c>
      <c r="G1697" s="4">
        <v>3</v>
      </c>
      <c r="P1697">
        <v>2</v>
      </c>
      <c r="Q1697" t="str">
        <f t="shared" si="27"/>
        <v>23</v>
      </c>
    </row>
    <row r="1698" spans="1:17" x14ac:dyDescent="0.25">
      <c r="A1698">
        <v>1697</v>
      </c>
      <c r="D1698">
        <v>180.22247200000001</v>
      </c>
      <c r="E1698" s="5">
        <v>2</v>
      </c>
      <c r="P1698">
        <v>1</v>
      </c>
      <c r="Q1698" t="str">
        <f t="shared" si="27"/>
        <v>2</v>
      </c>
    </row>
    <row r="1699" spans="1:17" x14ac:dyDescent="0.25">
      <c r="A1699">
        <v>1698</v>
      </c>
      <c r="D1699">
        <v>180.236647</v>
      </c>
      <c r="E1699" s="5">
        <v>2</v>
      </c>
      <c r="P1699">
        <v>1</v>
      </c>
      <c r="Q1699" t="str">
        <f t="shared" si="27"/>
        <v>2</v>
      </c>
    </row>
    <row r="1700" spans="1:17" x14ac:dyDescent="0.25">
      <c r="A1700">
        <v>1699</v>
      </c>
      <c r="D1700">
        <v>180.261698</v>
      </c>
      <c r="E1700" s="5">
        <v>2</v>
      </c>
      <c r="P1700">
        <v>1</v>
      </c>
      <c r="Q1700" t="str">
        <f t="shared" si="27"/>
        <v>2</v>
      </c>
    </row>
    <row r="1701" spans="1:17" x14ac:dyDescent="0.25">
      <c r="A1701">
        <v>1700</v>
      </c>
      <c r="D1701">
        <v>180.26005000000001</v>
      </c>
      <c r="E1701" s="5">
        <v>2</v>
      </c>
      <c r="P1701">
        <v>1</v>
      </c>
      <c r="Q1701" t="str">
        <f t="shared" si="27"/>
        <v>2</v>
      </c>
    </row>
    <row r="1702" spans="1:17" x14ac:dyDescent="0.25">
      <c r="A1702">
        <v>1701</v>
      </c>
      <c r="B1702">
        <v>187.56329600000001</v>
      </c>
      <c r="C1702" s="2">
        <v>1</v>
      </c>
      <c r="D1702">
        <v>180.315257</v>
      </c>
      <c r="E1702" s="5">
        <v>2</v>
      </c>
      <c r="P1702">
        <v>2</v>
      </c>
      <c r="Q1702" t="str">
        <f t="shared" si="27"/>
        <v>12</v>
      </c>
    </row>
    <row r="1703" spans="1:17" x14ac:dyDescent="0.25">
      <c r="A1703">
        <v>1702</v>
      </c>
      <c r="B1703">
        <v>187.56329600000001</v>
      </c>
      <c r="C1703" s="2">
        <v>1</v>
      </c>
      <c r="D1703">
        <v>180.260977</v>
      </c>
      <c r="E1703" s="5">
        <v>2</v>
      </c>
      <c r="P1703">
        <v>2</v>
      </c>
      <c r="Q1703" t="str">
        <f t="shared" si="27"/>
        <v>12</v>
      </c>
    </row>
    <row r="1704" spans="1:17" x14ac:dyDescent="0.25">
      <c r="A1704">
        <v>1703</v>
      </c>
      <c r="B1704">
        <v>187.59231800000001</v>
      </c>
      <c r="C1704" s="2">
        <v>1</v>
      </c>
      <c r="D1704">
        <v>180.31391400000001</v>
      </c>
      <c r="E1704" s="5">
        <v>2</v>
      </c>
      <c r="P1704">
        <v>2</v>
      </c>
      <c r="Q1704" t="str">
        <f t="shared" si="27"/>
        <v>12</v>
      </c>
    </row>
    <row r="1705" spans="1:17" x14ac:dyDescent="0.25">
      <c r="A1705">
        <v>1704</v>
      </c>
      <c r="B1705">
        <v>187.601596</v>
      </c>
      <c r="C1705" s="2">
        <v>1</v>
      </c>
      <c r="D1705">
        <v>180.22742299999999</v>
      </c>
      <c r="E1705" s="5">
        <v>2</v>
      </c>
      <c r="P1705">
        <v>2</v>
      </c>
      <c r="Q1705" t="str">
        <f t="shared" si="27"/>
        <v>12</v>
      </c>
    </row>
    <row r="1706" spans="1:17" x14ac:dyDescent="0.25">
      <c r="A1706">
        <v>1705</v>
      </c>
      <c r="B1706">
        <v>187.62871000000001</v>
      </c>
      <c r="C1706" s="2">
        <v>1</v>
      </c>
      <c r="P1706">
        <v>1</v>
      </c>
      <c r="Q1706" t="str">
        <f t="shared" si="27"/>
        <v>1</v>
      </c>
    </row>
    <row r="1707" spans="1:17" x14ac:dyDescent="0.25">
      <c r="A1707">
        <v>1706</v>
      </c>
      <c r="B1707">
        <v>187.59592700000002</v>
      </c>
      <c r="C1707" s="2">
        <v>1</v>
      </c>
      <c r="P1707">
        <v>1</v>
      </c>
      <c r="Q1707" t="str">
        <f t="shared" si="27"/>
        <v>1</v>
      </c>
    </row>
    <row r="1708" spans="1:17" x14ac:dyDescent="0.25">
      <c r="A1708">
        <v>1707</v>
      </c>
      <c r="B1708">
        <v>187.58907199999999</v>
      </c>
      <c r="C1708" s="2">
        <v>1</v>
      </c>
      <c r="P1708">
        <v>1</v>
      </c>
      <c r="Q1708" t="str">
        <f t="shared" si="27"/>
        <v>1</v>
      </c>
    </row>
    <row r="1709" spans="1:17" x14ac:dyDescent="0.25">
      <c r="A1709">
        <v>1708</v>
      </c>
      <c r="B1709">
        <v>187.60020299999999</v>
      </c>
      <c r="C1709" s="2">
        <v>1</v>
      </c>
      <c r="P1709">
        <v>1</v>
      </c>
      <c r="Q1709" t="str">
        <f t="shared" si="27"/>
        <v>1</v>
      </c>
    </row>
    <row r="1710" spans="1:17" x14ac:dyDescent="0.25">
      <c r="A1710">
        <v>1709</v>
      </c>
      <c r="B1710">
        <v>187.600257</v>
      </c>
      <c r="C1710" s="2">
        <v>1</v>
      </c>
      <c r="H1710">
        <v>184.26267899999999</v>
      </c>
      <c r="I1710" s="3">
        <v>4</v>
      </c>
      <c r="P1710">
        <v>2</v>
      </c>
      <c r="Q1710" t="str">
        <f t="shared" si="27"/>
        <v>14</v>
      </c>
    </row>
    <row r="1711" spans="1:17" x14ac:dyDescent="0.25">
      <c r="A1711">
        <v>1710</v>
      </c>
      <c r="B1711">
        <v>187.629176</v>
      </c>
      <c r="C1711" s="2">
        <v>1</v>
      </c>
      <c r="H1711">
        <v>184.36871200000002</v>
      </c>
      <c r="I1711" s="3">
        <v>4</v>
      </c>
      <c r="P1711">
        <v>2</v>
      </c>
      <c r="Q1711" t="str">
        <f t="shared" si="27"/>
        <v>14</v>
      </c>
    </row>
    <row r="1712" spans="1:17" x14ac:dyDescent="0.25">
      <c r="A1712">
        <v>1711</v>
      </c>
      <c r="B1712">
        <v>187.71138999999999</v>
      </c>
      <c r="C1712" s="2">
        <v>1</v>
      </c>
      <c r="H1712">
        <v>184.395568</v>
      </c>
      <c r="I1712" s="3">
        <v>4</v>
      </c>
      <c r="P1712">
        <v>2</v>
      </c>
      <c r="Q1712" t="str">
        <f t="shared" si="27"/>
        <v>14</v>
      </c>
    </row>
    <row r="1713" spans="1:17" x14ac:dyDescent="0.25">
      <c r="A1713">
        <v>1712</v>
      </c>
      <c r="B1713">
        <v>187.56329600000001</v>
      </c>
      <c r="C1713" s="2">
        <v>1</v>
      </c>
      <c r="F1713">
        <v>187.28407200000001</v>
      </c>
      <c r="G1713" s="4">
        <v>3</v>
      </c>
      <c r="H1713">
        <v>184.30747099999999</v>
      </c>
      <c r="I1713" s="3">
        <v>4</v>
      </c>
      <c r="P1713">
        <v>3</v>
      </c>
      <c r="Q1713" t="str">
        <f t="shared" si="27"/>
        <v>134</v>
      </c>
    </row>
    <row r="1714" spans="1:17" x14ac:dyDescent="0.25">
      <c r="A1714">
        <v>1713</v>
      </c>
      <c r="F1714">
        <v>187.28407200000001</v>
      </c>
      <c r="G1714" s="4">
        <v>3</v>
      </c>
      <c r="H1714">
        <v>184.28824500000002</v>
      </c>
      <c r="I1714" s="3">
        <v>4</v>
      </c>
      <c r="P1714">
        <v>2</v>
      </c>
      <c r="Q1714" t="str">
        <f t="shared" si="27"/>
        <v>34</v>
      </c>
    </row>
    <row r="1715" spans="1:17" x14ac:dyDescent="0.25">
      <c r="A1715">
        <v>1714</v>
      </c>
      <c r="F1715">
        <v>187.390151</v>
      </c>
      <c r="G1715" s="4">
        <v>3</v>
      </c>
      <c r="H1715">
        <v>184.27927600000001</v>
      </c>
      <c r="I1715" s="3">
        <v>4</v>
      </c>
      <c r="P1715">
        <v>2</v>
      </c>
      <c r="Q1715" t="str">
        <f t="shared" si="27"/>
        <v>34</v>
      </c>
    </row>
    <row r="1716" spans="1:17" x14ac:dyDescent="0.25">
      <c r="A1716">
        <v>1715</v>
      </c>
      <c r="F1716">
        <v>187.385516</v>
      </c>
      <c r="G1716" s="4">
        <v>3</v>
      </c>
      <c r="H1716">
        <v>184.305564</v>
      </c>
      <c r="I1716" s="3">
        <v>4</v>
      </c>
      <c r="P1716">
        <v>2</v>
      </c>
      <c r="Q1716" t="str">
        <f t="shared" si="27"/>
        <v>34</v>
      </c>
    </row>
    <row r="1717" spans="1:17" x14ac:dyDescent="0.25">
      <c r="A1717">
        <v>1716</v>
      </c>
      <c r="F1717">
        <v>187.309226</v>
      </c>
      <c r="G1717" s="4">
        <v>3</v>
      </c>
      <c r="H1717">
        <v>184.322577</v>
      </c>
      <c r="I1717" s="3">
        <v>4</v>
      </c>
      <c r="P1717">
        <v>2</v>
      </c>
      <c r="Q1717" t="str">
        <f t="shared" si="27"/>
        <v>34</v>
      </c>
    </row>
    <row r="1718" spans="1:17" x14ac:dyDescent="0.25">
      <c r="A1718">
        <v>1717</v>
      </c>
      <c r="F1718">
        <v>187.28407200000001</v>
      </c>
      <c r="G1718" s="4">
        <v>3</v>
      </c>
      <c r="H1718">
        <v>184.326491</v>
      </c>
      <c r="I1718" s="3">
        <v>4</v>
      </c>
      <c r="P1718">
        <v>2</v>
      </c>
      <c r="Q1718" t="str">
        <f t="shared" si="27"/>
        <v>34</v>
      </c>
    </row>
    <row r="1719" spans="1:17" x14ac:dyDescent="0.25">
      <c r="A1719">
        <v>1718</v>
      </c>
      <c r="F1719">
        <v>187.35726399999999</v>
      </c>
      <c r="G1719" s="4">
        <v>3</v>
      </c>
      <c r="H1719">
        <v>184.357112</v>
      </c>
      <c r="I1719" s="3">
        <v>4</v>
      </c>
      <c r="P1719">
        <v>2</v>
      </c>
      <c r="Q1719" t="str">
        <f t="shared" si="27"/>
        <v>34</v>
      </c>
    </row>
    <row r="1720" spans="1:17" x14ac:dyDescent="0.25">
      <c r="A1720">
        <v>1719</v>
      </c>
      <c r="D1720">
        <v>202.423194</v>
      </c>
      <c r="E1720" s="5">
        <v>2</v>
      </c>
      <c r="F1720">
        <v>187.359072</v>
      </c>
      <c r="G1720" s="4">
        <v>3</v>
      </c>
      <c r="H1720">
        <v>184.23592600000001</v>
      </c>
      <c r="I1720" s="3">
        <v>4</v>
      </c>
      <c r="P1720">
        <v>3</v>
      </c>
      <c r="Q1720" t="str">
        <f t="shared" si="27"/>
        <v>234</v>
      </c>
    </row>
    <row r="1721" spans="1:17" x14ac:dyDescent="0.25">
      <c r="A1721">
        <v>1720</v>
      </c>
      <c r="D1721">
        <v>202.425974</v>
      </c>
      <c r="E1721" s="5">
        <v>2</v>
      </c>
      <c r="F1721">
        <v>187.34917300000001</v>
      </c>
      <c r="G1721" s="4">
        <v>3</v>
      </c>
      <c r="H1721">
        <v>184.253298</v>
      </c>
      <c r="I1721" s="3">
        <v>4</v>
      </c>
      <c r="P1721">
        <v>3</v>
      </c>
      <c r="Q1721" t="str">
        <f t="shared" si="27"/>
        <v>234</v>
      </c>
    </row>
    <row r="1722" spans="1:17" x14ac:dyDescent="0.25">
      <c r="A1722">
        <v>1721</v>
      </c>
      <c r="D1722">
        <v>202.48329799999999</v>
      </c>
      <c r="E1722" s="5">
        <v>2</v>
      </c>
      <c r="F1722">
        <v>187.355773</v>
      </c>
      <c r="G1722" s="4">
        <v>3</v>
      </c>
      <c r="H1722">
        <v>184.26267899999999</v>
      </c>
      <c r="I1722" s="3">
        <v>4</v>
      </c>
      <c r="P1722">
        <v>3</v>
      </c>
      <c r="Q1722" t="str">
        <f t="shared" si="27"/>
        <v>234</v>
      </c>
    </row>
    <row r="1723" spans="1:17" x14ac:dyDescent="0.25">
      <c r="A1723">
        <v>1722</v>
      </c>
      <c r="D1723">
        <v>202.50345099999998</v>
      </c>
      <c r="E1723" s="5">
        <v>2</v>
      </c>
      <c r="F1723">
        <v>187.28407200000001</v>
      </c>
      <c r="G1723" s="4">
        <v>3</v>
      </c>
      <c r="P1723">
        <v>2</v>
      </c>
      <c r="Q1723" t="str">
        <f t="shared" si="27"/>
        <v>23</v>
      </c>
    </row>
    <row r="1724" spans="1:17" x14ac:dyDescent="0.25">
      <c r="A1724">
        <v>1723</v>
      </c>
      <c r="D1724">
        <v>202.46340000000001</v>
      </c>
      <c r="E1724" s="5">
        <v>2</v>
      </c>
      <c r="F1724">
        <v>187.28407200000001</v>
      </c>
      <c r="G1724" s="4">
        <v>3</v>
      </c>
      <c r="P1724">
        <v>2</v>
      </c>
      <c r="Q1724" t="str">
        <f t="shared" si="27"/>
        <v>23</v>
      </c>
    </row>
    <row r="1725" spans="1:17" x14ac:dyDescent="0.25">
      <c r="A1725">
        <v>1724</v>
      </c>
      <c r="D1725">
        <v>202.41768100000002</v>
      </c>
      <c r="E1725" s="5">
        <v>2</v>
      </c>
      <c r="F1725">
        <v>187.28407200000001</v>
      </c>
      <c r="G1725" s="4">
        <v>3</v>
      </c>
      <c r="P1725">
        <v>2</v>
      </c>
      <c r="Q1725" t="str">
        <f t="shared" si="27"/>
        <v>23</v>
      </c>
    </row>
    <row r="1726" spans="1:17" x14ac:dyDescent="0.25">
      <c r="A1726">
        <v>1725</v>
      </c>
      <c r="D1726">
        <v>202.439536</v>
      </c>
      <c r="E1726" s="5">
        <v>2</v>
      </c>
      <c r="P1726">
        <v>1</v>
      </c>
      <c r="Q1726" t="str">
        <f t="shared" si="27"/>
        <v>2</v>
      </c>
    </row>
    <row r="1727" spans="1:17" x14ac:dyDescent="0.25">
      <c r="A1727">
        <v>1726</v>
      </c>
      <c r="D1727">
        <v>202.44417099999998</v>
      </c>
      <c r="E1727" s="5">
        <v>2</v>
      </c>
      <c r="P1727">
        <v>1</v>
      </c>
      <c r="Q1727" t="str">
        <f t="shared" si="27"/>
        <v>2</v>
      </c>
    </row>
    <row r="1728" spans="1:17" x14ac:dyDescent="0.25">
      <c r="A1728">
        <v>1727</v>
      </c>
      <c r="D1728">
        <v>202.43567100000001</v>
      </c>
      <c r="E1728" s="5">
        <v>2</v>
      </c>
      <c r="P1728">
        <v>1</v>
      </c>
      <c r="Q1728" t="str">
        <f t="shared" si="27"/>
        <v>2</v>
      </c>
    </row>
    <row r="1729" spans="1:17" x14ac:dyDescent="0.25">
      <c r="A1729">
        <v>1728</v>
      </c>
      <c r="D1729">
        <v>202.45381</v>
      </c>
      <c r="E1729" s="5">
        <v>2</v>
      </c>
      <c r="P1729">
        <v>1</v>
      </c>
      <c r="Q1729" t="str">
        <f t="shared" si="27"/>
        <v>2</v>
      </c>
    </row>
    <row r="1730" spans="1:17" x14ac:dyDescent="0.25">
      <c r="A1730">
        <v>1729</v>
      </c>
      <c r="D1730">
        <v>202.46814599999999</v>
      </c>
      <c r="E1730" s="5">
        <v>2</v>
      </c>
      <c r="P1730">
        <v>1</v>
      </c>
      <c r="Q1730" t="str">
        <f t="shared" ref="Q1730:Q1793" si="28">CONCATENATE(C1730,E1730,G1730,I1730)</f>
        <v>2</v>
      </c>
    </row>
    <row r="1731" spans="1:17" x14ac:dyDescent="0.25">
      <c r="A1731">
        <v>1730</v>
      </c>
      <c r="B1731">
        <v>209.287779</v>
      </c>
      <c r="C1731" s="2">
        <v>1</v>
      </c>
      <c r="D1731">
        <v>202.537882</v>
      </c>
      <c r="E1731" s="5">
        <v>2</v>
      </c>
      <c r="P1731">
        <v>2</v>
      </c>
      <c r="Q1731" t="str">
        <f t="shared" si="28"/>
        <v>12</v>
      </c>
    </row>
    <row r="1732" spans="1:17" x14ac:dyDescent="0.25">
      <c r="A1732">
        <v>1731</v>
      </c>
      <c r="B1732">
        <v>209.34515199999998</v>
      </c>
      <c r="C1732" s="2">
        <v>1</v>
      </c>
      <c r="D1732">
        <v>202.423194</v>
      </c>
      <c r="E1732" s="5">
        <v>2</v>
      </c>
      <c r="P1732">
        <v>2</v>
      </c>
      <c r="Q1732" t="str">
        <f t="shared" si="28"/>
        <v>12</v>
      </c>
    </row>
    <row r="1733" spans="1:17" x14ac:dyDescent="0.25">
      <c r="A1733">
        <v>1732</v>
      </c>
      <c r="B1733">
        <v>209.346236</v>
      </c>
      <c r="C1733" s="2">
        <v>1</v>
      </c>
      <c r="D1733">
        <v>202.423194</v>
      </c>
      <c r="E1733" s="5">
        <v>2</v>
      </c>
      <c r="P1733">
        <v>2</v>
      </c>
      <c r="Q1733" t="str">
        <f t="shared" si="28"/>
        <v>12</v>
      </c>
    </row>
    <row r="1734" spans="1:17" x14ac:dyDescent="0.25">
      <c r="A1734">
        <v>1733</v>
      </c>
      <c r="B1734">
        <v>209.377318</v>
      </c>
      <c r="C1734" s="2">
        <v>1</v>
      </c>
      <c r="P1734">
        <v>1</v>
      </c>
      <c r="Q1734" t="str">
        <f t="shared" si="28"/>
        <v>1</v>
      </c>
    </row>
    <row r="1735" spans="1:17" x14ac:dyDescent="0.25">
      <c r="A1735">
        <v>1734</v>
      </c>
      <c r="B1735">
        <v>209.370619</v>
      </c>
      <c r="C1735" s="2">
        <v>1</v>
      </c>
      <c r="P1735">
        <v>1</v>
      </c>
      <c r="Q1735" t="str">
        <f t="shared" si="28"/>
        <v>1</v>
      </c>
    </row>
    <row r="1736" spans="1:17" x14ac:dyDescent="0.25">
      <c r="A1736">
        <v>1735</v>
      </c>
      <c r="B1736">
        <v>209.36762899999999</v>
      </c>
      <c r="C1736" s="2">
        <v>1</v>
      </c>
      <c r="P1736">
        <v>1</v>
      </c>
      <c r="Q1736" t="str">
        <f t="shared" si="28"/>
        <v>1</v>
      </c>
    </row>
    <row r="1737" spans="1:17" x14ac:dyDescent="0.25">
      <c r="A1737">
        <v>1736</v>
      </c>
      <c r="B1737">
        <v>209.35933199999999</v>
      </c>
      <c r="C1737" s="2">
        <v>1</v>
      </c>
      <c r="H1737">
        <v>206.05922900000002</v>
      </c>
      <c r="I1737" s="3">
        <v>4</v>
      </c>
      <c r="P1737">
        <v>2</v>
      </c>
      <c r="Q1737" t="str">
        <f t="shared" si="28"/>
        <v>14</v>
      </c>
    </row>
    <row r="1738" spans="1:17" x14ac:dyDescent="0.25">
      <c r="A1738">
        <v>1737</v>
      </c>
      <c r="B1738">
        <v>209.34757500000001</v>
      </c>
      <c r="C1738" s="2">
        <v>1</v>
      </c>
      <c r="H1738">
        <v>206.12463600000001</v>
      </c>
      <c r="I1738" s="3">
        <v>4</v>
      </c>
      <c r="P1738">
        <v>2</v>
      </c>
      <c r="Q1738" t="str">
        <f t="shared" si="28"/>
        <v>14</v>
      </c>
    </row>
    <row r="1739" spans="1:17" x14ac:dyDescent="0.25">
      <c r="A1739">
        <v>1738</v>
      </c>
      <c r="B1739">
        <v>209.400565</v>
      </c>
      <c r="C1739" s="2">
        <v>1</v>
      </c>
      <c r="H1739">
        <v>206.139071</v>
      </c>
      <c r="I1739" s="3">
        <v>4</v>
      </c>
      <c r="P1739">
        <v>2</v>
      </c>
      <c r="Q1739" t="str">
        <f t="shared" si="28"/>
        <v>14</v>
      </c>
    </row>
    <row r="1740" spans="1:17" x14ac:dyDescent="0.25">
      <c r="A1740">
        <v>1739</v>
      </c>
      <c r="B1740">
        <v>209.43402</v>
      </c>
      <c r="C1740" s="2">
        <v>1</v>
      </c>
      <c r="H1740">
        <v>206.14076900000001</v>
      </c>
      <c r="I1740" s="3">
        <v>4</v>
      </c>
      <c r="P1740">
        <v>2</v>
      </c>
      <c r="Q1740" t="str">
        <f t="shared" si="28"/>
        <v>14</v>
      </c>
    </row>
    <row r="1741" spans="1:17" x14ac:dyDescent="0.25">
      <c r="A1741">
        <v>1740</v>
      </c>
      <c r="B1741">
        <v>209.287779</v>
      </c>
      <c r="C1741" s="2">
        <v>1</v>
      </c>
      <c r="H1741">
        <v>206.07303899999999</v>
      </c>
      <c r="I1741" s="3">
        <v>4</v>
      </c>
      <c r="P1741">
        <v>2</v>
      </c>
      <c r="Q1741" t="str">
        <f t="shared" si="28"/>
        <v>14</v>
      </c>
    </row>
    <row r="1742" spans="1:17" x14ac:dyDescent="0.25">
      <c r="A1742">
        <v>1741</v>
      </c>
      <c r="B1742">
        <v>209.287779</v>
      </c>
      <c r="C1742" s="2">
        <v>1</v>
      </c>
      <c r="H1742">
        <v>206.117369</v>
      </c>
      <c r="I1742" s="3">
        <v>4</v>
      </c>
      <c r="P1742">
        <v>2</v>
      </c>
      <c r="Q1742" t="str">
        <f t="shared" si="28"/>
        <v>14</v>
      </c>
    </row>
    <row r="1743" spans="1:17" x14ac:dyDescent="0.25">
      <c r="A1743">
        <v>1742</v>
      </c>
      <c r="F1743">
        <v>211.344742</v>
      </c>
      <c r="G1743" s="4">
        <v>3</v>
      </c>
      <c r="H1743">
        <v>206.092421</v>
      </c>
      <c r="I1743" s="3">
        <v>4</v>
      </c>
      <c r="P1743">
        <v>2</v>
      </c>
      <c r="Q1743" t="str">
        <f t="shared" si="28"/>
        <v>34</v>
      </c>
    </row>
    <row r="1744" spans="1:17" x14ac:dyDescent="0.25">
      <c r="A1744">
        <v>1743</v>
      </c>
      <c r="F1744">
        <v>211.344742</v>
      </c>
      <c r="G1744" s="4">
        <v>3</v>
      </c>
      <c r="H1744">
        <v>206.07154299999999</v>
      </c>
      <c r="I1744" s="3">
        <v>4</v>
      </c>
      <c r="P1744">
        <v>2</v>
      </c>
      <c r="Q1744" t="str">
        <f t="shared" si="28"/>
        <v>34</v>
      </c>
    </row>
    <row r="1745" spans="1:17" x14ac:dyDescent="0.25">
      <c r="A1745">
        <v>1744</v>
      </c>
      <c r="F1745">
        <v>211.344742</v>
      </c>
      <c r="G1745" s="4">
        <v>3</v>
      </c>
      <c r="H1745">
        <v>206.107371</v>
      </c>
      <c r="I1745" s="3">
        <v>4</v>
      </c>
      <c r="P1745">
        <v>2</v>
      </c>
      <c r="Q1745" t="str">
        <f t="shared" si="28"/>
        <v>34</v>
      </c>
    </row>
    <row r="1746" spans="1:17" x14ac:dyDescent="0.25">
      <c r="A1746">
        <v>1745</v>
      </c>
      <c r="F1746">
        <v>211.344742</v>
      </c>
      <c r="G1746" s="4">
        <v>3</v>
      </c>
      <c r="H1746">
        <v>206.09912</v>
      </c>
      <c r="I1746" s="3">
        <v>4</v>
      </c>
      <c r="P1746">
        <v>2</v>
      </c>
      <c r="Q1746" t="str">
        <f t="shared" si="28"/>
        <v>34</v>
      </c>
    </row>
    <row r="1747" spans="1:17" x14ac:dyDescent="0.25">
      <c r="A1747">
        <v>1746</v>
      </c>
      <c r="F1747">
        <v>211.344742</v>
      </c>
      <c r="G1747" s="4">
        <v>3</v>
      </c>
      <c r="H1747">
        <v>206.06175100000002</v>
      </c>
      <c r="I1747" s="3">
        <v>4</v>
      </c>
      <c r="P1747">
        <v>2</v>
      </c>
      <c r="Q1747" t="str">
        <f t="shared" si="28"/>
        <v>34</v>
      </c>
    </row>
    <row r="1748" spans="1:17" x14ac:dyDescent="0.25">
      <c r="A1748">
        <v>1747</v>
      </c>
      <c r="D1748">
        <v>221.80489700000001</v>
      </c>
      <c r="E1748" s="5">
        <v>2</v>
      </c>
      <c r="F1748">
        <v>211.344742</v>
      </c>
      <c r="G1748" s="4">
        <v>3</v>
      </c>
      <c r="H1748">
        <v>206.08149600000002</v>
      </c>
      <c r="I1748" s="3">
        <v>4</v>
      </c>
      <c r="P1748">
        <v>3</v>
      </c>
      <c r="Q1748" t="str">
        <f t="shared" si="28"/>
        <v>234</v>
      </c>
    </row>
    <row r="1749" spans="1:17" x14ac:dyDescent="0.25">
      <c r="A1749">
        <v>1748</v>
      </c>
      <c r="D1749">
        <v>221.8467</v>
      </c>
      <c r="E1749" s="5">
        <v>2</v>
      </c>
      <c r="F1749">
        <v>211.344742</v>
      </c>
      <c r="G1749" s="4">
        <v>3</v>
      </c>
      <c r="H1749">
        <v>206.037734</v>
      </c>
      <c r="I1749" s="3">
        <v>4</v>
      </c>
      <c r="P1749">
        <v>3</v>
      </c>
      <c r="Q1749" t="str">
        <f t="shared" si="28"/>
        <v>234</v>
      </c>
    </row>
    <row r="1750" spans="1:17" x14ac:dyDescent="0.25">
      <c r="A1750">
        <v>1749</v>
      </c>
      <c r="D1750">
        <v>221.86809299999999</v>
      </c>
      <c r="E1750" s="5">
        <v>2</v>
      </c>
      <c r="F1750">
        <v>211.344742</v>
      </c>
      <c r="G1750" s="4">
        <v>3</v>
      </c>
      <c r="P1750">
        <v>2</v>
      </c>
      <c r="Q1750" t="str">
        <f t="shared" si="28"/>
        <v>23</v>
      </c>
    </row>
    <row r="1751" spans="1:17" x14ac:dyDescent="0.25">
      <c r="A1751">
        <v>1750</v>
      </c>
      <c r="D1751">
        <v>221.82716400000001</v>
      </c>
      <c r="E1751" s="5">
        <v>2</v>
      </c>
      <c r="F1751">
        <v>211.344742</v>
      </c>
      <c r="G1751" s="4">
        <v>3</v>
      </c>
      <c r="P1751">
        <v>2</v>
      </c>
      <c r="Q1751" t="str">
        <f t="shared" si="28"/>
        <v>23</v>
      </c>
    </row>
    <row r="1752" spans="1:17" x14ac:dyDescent="0.25">
      <c r="A1752">
        <v>1751</v>
      </c>
      <c r="D1752">
        <v>221.858711</v>
      </c>
      <c r="E1752" s="5">
        <v>2</v>
      </c>
      <c r="F1752">
        <v>211.344742</v>
      </c>
      <c r="G1752" s="4">
        <v>3</v>
      </c>
      <c r="P1752">
        <v>2</v>
      </c>
      <c r="Q1752" t="str">
        <f t="shared" si="28"/>
        <v>23</v>
      </c>
    </row>
    <row r="1753" spans="1:17" x14ac:dyDescent="0.25">
      <c r="A1753">
        <v>1752</v>
      </c>
      <c r="D1753">
        <v>221.81479400000001</v>
      </c>
      <c r="E1753" s="5">
        <v>2</v>
      </c>
      <c r="F1753">
        <v>211.344742</v>
      </c>
      <c r="G1753" s="4">
        <v>3</v>
      </c>
      <c r="P1753">
        <v>2</v>
      </c>
      <c r="Q1753" t="str">
        <f t="shared" si="28"/>
        <v>23</v>
      </c>
    </row>
    <row r="1754" spans="1:17" x14ac:dyDescent="0.25">
      <c r="A1754">
        <v>1753</v>
      </c>
      <c r="D1754">
        <v>221.77757700000001</v>
      </c>
      <c r="E1754" s="5">
        <v>2</v>
      </c>
      <c r="F1754">
        <v>211.344742</v>
      </c>
      <c r="G1754" s="4">
        <v>3</v>
      </c>
      <c r="P1754">
        <v>2</v>
      </c>
      <c r="Q1754" t="str">
        <f t="shared" si="28"/>
        <v>23</v>
      </c>
    </row>
    <row r="1755" spans="1:17" x14ac:dyDescent="0.25">
      <c r="A1755">
        <v>1754</v>
      </c>
      <c r="D1755">
        <v>221.77603099999999</v>
      </c>
      <c r="E1755" s="5">
        <v>2</v>
      </c>
      <c r="P1755">
        <v>1</v>
      </c>
      <c r="Q1755" t="str">
        <f t="shared" si="28"/>
        <v>2</v>
      </c>
    </row>
    <row r="1756" spans="1:17" x14ac:dyDescent="0.25">
      <c r="A1756">
        <v>1755</v>
      </c>
      <c r="D1756">
        <v>221.78469100000001</v>
      </c>
      <c r="E1756" s="5">
        <v>2</v>
      </c>
      <c r="P1756">
        <v>1</v>
      </c>
      <c r="Q1756" t="str">
        <f t="shared" si="28"/>
        <v>2</v>
      </c>
    </row>
    <row r="1757" spans="1:17" x14ac:dyDescent="0.25">
      <c r="A1757">
        <v>1756</v>
      </c>
      <c r="D1757">
        <v>221.80489700000001</v>
      </c>
      <c r="E1757" s="5">
        <v>2</v>
      </c>
      <c r="P1757">
        <v>1</v>
      </c>
      <c r="Q1757" t="str">
        <f t="shared" si="28"/>
        <v>2</v>
      </c>
    </row>
    <row r="1758" spans="1:17" x14ac:dyDescent="0.25">
      <c r="A1758">
        <v>1757</v>
      </c>
      <c r="D1758">
        <v>221.80489700000001</v>
      </c>
      <c r="E1758" s="5">
        <v>2</v>
      </c>
      <c r="P1758">
        <v>1</v>
      </c>
      <c r="Q1758" t="str">
        <f t="shared" si="28"/>
        <v>2</v>
      </c>
    </row>
    <row r="1759" spans="1:17" x14ac:dyDescent="0.25">
      <c r="A1759">
        <v>1758</v>
      </c>
      <c r="B1759">
        <v>228.86340200000001</v>
      </c>
      <c r="C1759" s="2">
        <v>1</v>
      </c>
      <c r="D1759">
        <v>221.80489700000001</v>
      </c>
      <c r="E1759" s="5">
        <v>2</v>
      </c>
      <c r="P1759">
        <v>2</v>
      </c>
      <c r="Q1759" t="str">
        <f t="shared" si="28"/>
        <v>12</v>
      </c>
    </row>
    <row r="1760" spans="1:17" x14ac:dyDescent="0.25">
      <c r="A1760">
        <v>1759</v>
      </c>
      <c r="B1760">
        <v>228.914897</v>
      </c>
      <c r="C1760" s="2">
        <v>1</v>
      </c>
      <c r="D1760">
        <v>221.80489700000001</v>
      </c>
      <c r="E1760" s="5">
        <v>2</v>
      </c>
      <c r="P1760">
        <v>2</v>
      </c>
      <c r="Q1760" t="str">
        <f t="shared" si="28"/>
        <v>12</v>
      </c>
    </row>
    <row r="1761" spans="1:17" x14ac:dyDescent="0.25">
      <c r="A1761">
        <v>1760</v>
      </c>
      <c r="B1761">
        <v>228.97098</v>
      </c>
      <c r="C1761" s="2">
        <v>1</v>
      </c>
      <c r="D1761">
        <v>221.80489700000001</v>
      </c>
      <c r="E1761" s="5">
        <v>2</v>
      </c>
      <c r="P1761">
        <v>2</v>
      </c>
      <c r="Q1761" t="str">
        <f t="shared" si="28"/>
        <v>12</v>
      </c>
    </row>
    <row r="1762" spans="1:17" x14ac:dyDescent="0.25">
      <c r="A1762">
        <v>1761</v>
      </c>
      <c r="B1762">
        <v>228.94897</v>
      </c>
      <c r="C1762" s="2">
        <v>1</v>
      </c>
      <c r="P1762">
        <v>1</v>
      </c>
      <c r="Q1762" t="str">
        <f t="shared" si="28"/>
        <v>1</v>
      </c>
    </row>
    <row r="1763" spans="1:17" x14ac:dyDescent="0.25">
      <c r="A1763">
        <v>1762</v>
      </c>
      <c r="B1763">
        <v>228.96056799999999</v>
      </c>
      <c r="C1763" s="2">
        <v>1</v>
      </c>
      <c r="P1763">
        <v>1</v>
      </c>
      <c r="Q1763" t="str">
        <f t="shared" si="28"/>
        <v>1</v>
      </c>
    </row>
    <row r="1764" spans="1:17" x14ac:dyDescent="0.25">
      <c r="A1764">
        <v>1763</v>
      </c>
      <c r="B1764">
        <v>228.93592699999999</v>
      </c>
      <c r="C1764" s="2">
        <v>1</v>
      </c>
      <c r="P1764">
        <v>1</v>
      </c>
      <c r="Q1764" t="str">
        <f t="shared" si="28"/>
        <v>1</v>
      </c>
    </row>
    <row r="1765" spans="1:17" x14ac:dyDescent="0.25">
      <c r="A1765">
        <v>1764</v>
      </c>
      <c r="B1765">
        <v>228.93334999999999</v>
      </c>
      <c r="C1765" s="2">
        <v>1</v>
      </c>
      <c r="H1765">
        <v>224.35948400000001</v>
      </c>
      <c r="I1765" s="3">
        <v>4</v>
      </c>
      <c r="P1765">
        <v>2</v>
      </c>
      <c r="Q1765" t="str">
        <f t="shared" si="28"/>
        <v>14</v>
      </c>
    </row>
    <row r="1766" spans="1:17" x14ac:dyDescent="0.25">
      <c r="A1766">
        <v>1765</v>
      </c>
      <c r="B1766">
        <v>228.915515</v>
      </c>
      <c r="C1766" s="2">
        <v>1</v>
      </c>
      <c r="H1766">
        <v>224.35948400000001</v>
      </c>
      <c r="I1766" s="3">
        <v>4</v>
      </c>
      <c r="P1766">
        <v>2</v>
      </c>
      <c r="Q1766" t="str">
        <f t="shared" si="28"/>
        <v>14</v>
      </c>
    </row>
    <row r="1767" spans="1:17" x14ac:dyDescent="0.25">
      <c r="A1767">
        <v>1766</v>
      </c>
      <c r="B1767">
        <v>228.878558</v>
      </c>
      <c r="C1767" s="2">
        <v>1</v>
      </c>
      <c r="H1767">
        <v>224.35948400000001</v>
      </c>
      <c r="I1767" s="3">
        <v>4</v>
      </c>
      <c r="P1767">
        <v>2</v>
      </c>
      <c r="Q1767" t="str">
        <f t="shared" si="28"/>
        <v>14</v>
      </c>
    </row>
    <row r="1768" spans="1:17" x14ac:dyDescent="0.25">
      <c r="A1768">
        <v>1767</v>
      </c>
      <c r="B1768">
        <v>228.87546399999999</v>
      </c>
      <c r="C1768" s="2">
        <v>1</v>
      </c>
      <c r="H1768">
        <v>224.260876</v>
      </c>
      <c r="I1768" s="3">
        <v>4</v>
      </c>
      <c r="P1768">
        <v>2</v>
      </c>
      <c r="Q1768" t="str">
        <f t="shared" si="28"/>
        <v>14</v>
      </c>
    </row>
    <row r="1769" spans="1:17" x14ac:dyDescent="0.25">
      <c r="A1769">
        <v>1768</v>
      </c>
      <c r="B1769">
        <v>228.918454</v>
      </c>
      <c r="C1769" s="2">
        <v>1</v>
      </c>
      <c r="H1769">
        <v>224.24061900000001</v>
      </c>
      <c r="I1769" s="3">
        <v>4</v>
      </c>
      <c r="P1769">
        <v>2</v>
      </c>
      <c r="Q1769" t="str">
        <f t="shared" si="28"/>
        <v>14</v>
      </c>
    </row>
    <row r="1770" spans="1:17" x14ac:dyDescent="0.25">
      <c r="A1770">
        <v>1769</v>
      </c>
      <c r="B1770">
        <v>229.01675299999999</v>
      </c>
      <c r="C1770" s="2">
        <v>1</v>
      </c>
      <c r="H1770">
        <v>224.2783</v>
      </c>
      <c r="I1770" s="3">
        <v>4</v>
      </c>
      <c r="P1770">
        <v>2</v>
      </c>
      <c r="Q1770" t="str">
        <f t="shared" si="28"/>
        <v>14</v>
      </c>
    </row>
    <row r="1771" spans="1:17" x14ac:dyDescent="0.25">
      <c r="A1771">
        <v>1770</v>
      </c>
      <c r="B1771">
        <v>228.86340200000001</v>
      </c>
      <c r="C1771" s="2">
        <v>1</v>
      </c>
      <c r="H1771">
        <v>224.28654599999999</v>
      </c>
      <c r="I1771" s="3">
        <v>4</v>
      </c>
      <c r="P1771">
        <v>2</v>
      </c>
      <c r="Q1771" t="str">
        <f t="shared" si="28"/>
        <v>14</v>
      </c>
    </row>
    <row r="1772" spans="1:17" x14ac:dyDescent="0.25">
      <c r="A1772">
        <v>1771</v>
      </c>
      <c r="F1772">
        <v>228.953866</v>
      </c>
      <c r="G1772" s="4">
        <v>3</v>
      </c>
      <c r="H1772">
        <v>224.278918</v>
      </c>
      <c r="I1772" s="3">
        <v>4</v>
      </c>
      <c r="P1772">
        <v>2</v>
      </c>
      <c r="Q1772" t="str">
        <f t="shared" si="28"/>
        <v>34</v>
      </c>
    </row>
    <row r="1773" spans="1:17" x14ac:dyDescent="0.25">
      <c r="A1773">
        <v>1772</v>
      </c>
      <c r="F1773">
        <v>228.86463800000001</v>
      </c>
      <c r="G1773" s="4">
        <v>3</v>
      </c>
      <c r="H1773">
        <v>224.30984599999999</v>
      </c>
      <c r="I1773" s="3">
        <v>4</v>
      </c>
      <c r="P1773">
        <v>2</v>
      </c>
      <c r="Q1773" t="str">
        <f t="shared" si="28"/>
        <v>34</v>
      </c>
    </row>
    <row r="1774" spans="1:17" x14ac:dyDescent="0.25">
      <c r="A1774">
        <v>1773</v>
      </c>
      <c r="F1774">
        <v>228.896289</v>
      </c>
      <c r="G1774" s="4">
        <v>3</v>
      </c>
      <c r="H1774">
        <v>224.25345300000001</v>
      </c>
      <c r="I1774" s="3">
        <v>4</v>
      </c>
      <c r="P1774">
        <v>2</v>
      </c>
      <c r="Q1774" t="str">
        <f t="shared" si="28"/>
        <v>34</v>
      </c>
    </row>
    <row r="1775" spans="1:17" x14ac:dyDescent="0.25">
      <c r="A1775">
        <v>1774</v>
      </c>
      <c r="F1775">
        <v>228.937938</v>
      </c>
      <c r="G1775" s="4">
        <v>3</v>
      </c>
      <c r="H1775">
        <v>224.22226900000001</v>
      </c>
      <c r="I1775" s="3">
        <v>4</v>
      </c>
      <c r="P1775">
        <v>2</v>
      </c>
      <c r="Q1775" t="str">
        <f t="shared" si="28"/>
        <v>34</v>
      </c>
    </row>
    <row r="1776" spans="1:17" x14ac:dyDescent="0.25">
      <c r="A1776">
        <v>1775</v>
      </c>
      <c r="D1776">
        <v>241.76706200000001</v>
      </c>
      <c r="E1776" s="5">
        <v>2</v>
      </c>
      <c r="F1776">
        <v>228.97634199999999</v>
      </c>
      <c r="G1776" s="4">
        <v>3</v>
      </c>
      <c r="H1776">
        <v>224.24159900000001</v>
      </c>
      <c r="I1776" s="3">
        <v>4</v>
      </c>
      <c r="P1776">
        <v>3</v>
      </c>
      <c r="Q1776" t="str">
        <f t="shared" si="28"/>
        <v>234</v>
      </c>
    </row>
    <row r="1777" spans="1:17" x14ac:dyDescent="0.25">
      <c r="A1777">
        <v>1776</v>
      </c>
      <c r="D1777">
        <v>241.819794</v>
      </c>
      <c r="E1777" s="5">
        <v>2</v>
      </c>
      <c r="F1777">
        <v>228.95025699999999</v>
      </c>
      <c r="G1777" s="4">
        <v>3</v>
      </c>
      <c r="H1777">
        <v>224.269226</v>
      </c>
      <c r="I1777" s="3">
        <v>4</v>
      </c>
      <c r="P1777">
        <v>3</v>
      </c>
      <c r="Q1777" t="str">
        <f t="shared" si="28"/>
        <v>234</v>
      </c>
    </row>
    <row r="1778" spans="1:17" x14ac:dyDescent="0.25">
      <c r="A1778">
        <v>1777</v>
      </c>
      <c r="D1778">
        <v>241.80237099999999</v>
      </c>
      <c r="E1778" s="5">
        <v>2</v>
      </c>
      <c r="F1778">
        <v>228.926907</v>
      </c>
      <c r="G1778" s="4">
        <v>3</v>
      </c>
      <c r="H1778">
        <v>224.35948400000001</v>
      </c>
      <c r="I1778" s="3">
        <v>4</v>
      </c>
      <c r="P1778">
        <v>3</v>
      </c>
      <c r="Q1778" t="str">
        <f t="shared" si="28"/>
        <v>234</v>
      </c>
    </row>
    <row r="1779" spans="1:17" x14ac:dyDescent="0.25">
      <c r="A1779">
        <v>1778</v>
      </c>
      <c r="D1779">
        <v>241.838042</v>
      </c>
      <c r="E1779" s="5">
        <v>2</v>
      </c>
      <c r="F1779">
        <v>228.91994700000001</v>
      </c>
      <c r="G1779" s="4">
        <v>3</v>
      </c>
      <c r="P1779">
        <v>2</v>
      </c>
      <c r="Q1779" t="str">
        <f t="shared" si="28"/>
        <v>23</v>
      </c>
    </row>
    <row r="1780" spans="1:17" x14ac:dyDescent="0.25">
      <c r="A1780">
        <v>1779</v>
      </c>
      <c r="D1780">
        <v>241.83335199999999</v>
      </c>
      <c r="E1780" s="5">
        <v>2</v>
      </c>
      <c r="F1780">
        <v>228.864383</v>
      </c>
      <c r="G1780" s="4">
        <v>3</v>
      </c>
      <c r="P1780">
        <v>2</v>
      </c>
      <c r="Q1780" t="str">
        <f t="shared" si="28"/>
        <v>23</v>
      </c>
    </row>
    <row r="1781" spans="1:17" x14ac:dyDescent="0.25">
      <c r="A1781">
        <v>1780</v>
      </c>
      <c r="D1781">
        <v>241.83664999999999</v>
      </c>
      <c r="E1781" s="5">
        <v>2</v>
      </c>
      <c r="F1781">
        <v>228.856391</v>
      </c>
      <c r="G1781" s="4">
        <v>3</v>
      </c>
      <c r="P1781">
        <v>2</v>
      </c>
      <c r="Q1781" t="str">
        <f t="shared" si="28"/>
        <v>23</v>
      </c>
    </row>
    <row r="1782" spans="1:17" x14ac:dyDescent="0.25">
      <c r="A1782">
        <v>1781</v>
      </c>
      <c r="D1782">
        <v>241.838506</v>
      </c>
      <c r="E1782" s="5">
        <v>2</v>
      </c>
      <c r="F1782">
        <v>228.953866</v>
      </c>
      <c r="G1782" s="4">
        <v>3</v>
      </c>
      <c r="P1782">
        <v>2</v>
      </c>
      <c r="Q1782" t="str">
        <f t="shared" si="28"/>
        <v>23</v>
      </c>
    </row>
    <row r="1783" spans="1:17" x14ac:dyDescent="0.25">
      <c r="A1783">
        <v>1782</v>
      </c>
      <c r="D1783">
        <v>241.807782</v>
      </c>
      <c r="E1783" s="5">
        <v>2</v>
      </c>
      <c r="F1783">
        <v>228.953866</v>
      </c>
      <c r="G1783" s="4">
        <v>3</v>
      </c>
      <c r="P1783">
        <v>2</v>
      </c>
      <c r="Q1783" t="str">
        <f t="shared" si="28"/>
        <v>23</v>
      </c>
    </row>
    <row r="1784" spans="1:17" x14ac:dyDescent="0.25">
      <c r="A1784">
        <v>1783</v>
      </c>
      <c r="D1784">
        <v>241.81495000000001</v>
      </c>
      <c r="E1784" s="5">
        <v>2</v>
      </c>
      <c r="F1784">
        <v>228.953866</v>
      </c>
      <c r="G1784" s="4">
        <v>3</v>
      </c>
      <c r="P1784">
        <v>2</v>
      </c>
      <c r="Q1784" t="str">
        <f t="shared" si="28"/>
        <v>23</v>
      </c>
    </row>
    <row r="1785" spans="1:17" x14ac:dyDescent="0.25">
      <c r="A1785">
        <v>1784</v>
      </c>
      <c r="D1785">
        <v>241.846238</v>
      </c>
      <c r="E1785" s="5">
        <v>2</v>
      </c>
      <c r="F1785">
        <v>228.953866</v>
      </c>
      <c r="G1785" s="4">
        <v>3</v>
      </c>
      <c r="P1785">
        <v>2</v>
      </c>
      <c r="Q1785" t="str">
        <f t="shared" si="28"/>
        <v>23</v>
      </c>
    </row>
    <row r="1786" spans="1:17" x14ac:dyDescent="0.25">
      <c r="A1786">
        <v>1785</v>
      </c>
      <c r="D1786">
        <v>241.852374</v>
      </c>
      <c r="E1786" s="5">
        <v>2</v>
      </c>
      <c r="F1786">
        <v>228.953866</v>
      </c>
      <c r="G1786" s="4">
        <v>3</v>
      </c>
      <c r="P1786">
        <v>2</v>
      </c>
      <c r="Q1786" t="str">
        <f t="shared" si="28"/>
        <v>23</v>
      </c>
    </row>
    <row r="1787" spans="1:17" x14ac:dyDescent="0.25">
      <c r="A1787">
        <v>1786</v>
      </c>
      <c r="D1787">
        <v>241.85969</v>
      </c>
      <c r="E1787" s="5">
        <v>2</v>
      </c>
      <c r="P1787">
        <v>1</v>
      </c>
      <c r="Q1787" t="str">
        <f t="shared" si="28"/>
        <v>2</v>
      </c>
    </row>
    <row r="1788" spans="1:17" x14ac:dyDescent="0.25">
      <c r="A1788">
        <v>1787</v>
      </c>
      <c r="D1788">
        <v>241.92773299999999</v>
      </c>
      <c r="E1788" s="5">
        <v>2</v>
      </c>
      <c r="P1788">
        <v>1</v>
      </c>
      <c r="Q1788" t="str">
        <f t="shared" si="28"/>
        <v>2</v>
      </c>
    </row>
    <row r="1789" spans="1:17" x14ac:dyDescent="0.25">
      <c r="A1789">
        <v>1788</v>
      </c>
      <c r="B1789">
        <v>250.89062000000001</v>
      </c>
      <c r="C1789" s="2">
        <v>1</v>
      </c>
      <c r="D1789">
        <v>241.93845400000001</v>
      </c>
      <c r="E1789" s="5">
        <v>2</v>
      </c>
      <c r="P1789">
        <v>2</v>
      </c>
      <c r="Q1789" t="str">
        <f t="shared" si="28"/>
        <v>12</v>
      </c>
    </row>
    <row r="1790" spans="1:17" x14ac:dyDescent="0.25">
      <c r="A1790">
        <v>1789</v>
      </c>
      <c r="B1790">
        <v>250.92531099999999</v>
      </c>
      <c r="C1790" s="2">
        <v>1</v>
      </c>
      <c r="D1790">
        <v>241.76706200000001</v>
      </c>
      <c r="E1790" s="5">
        <v>2</v>
      </c>
      <c r="P1790">
        <v>2</v>
      </c>
      <c r="Q1790" t="str">
        <f t="shared" si="28"/>
        <v>12</v>
      </c>
    </row>
    <row r="1791" spans="1:17" x14ac:dyDescent="0.25">
      <c r="A1791">
        <v>1790</v>
      </c>
      <c r="B1791">
        <v>250.904177</v>
      </c>
      <c r="C1791" s="2">
        <v>1</v>
      </c>
      <c r="D1791">
        <v>241.76706200000001</v>
      </c>
      <c r="E1791" s="5">
        <v>2</v>
      </c>
      <c r="P1791">
        <v>2</v>
      </c>
      <c r="Q1791" t="str">
        <f t="shared" si="28"/>
        <v>12</v>
      </c>
    </row>
    <row r="1792" spans="1:17" x14ac:dyDescent="0.25">
      <c r="A1792">
        <v>1791</v>
      </c>
      <c r="B1792">
        <v>250.893351</v>
      </c>
      <c r="C1792" s="2">
        <v>1</v>
      </c>
      <c r="P1792">
        <v>1</v>
      </c>
      <c r="Q1792" t="str">
        <f t="shared" si="28"/>
        <v>1</v>
      </c>
    </row>
    <row r="1793" spans="1:17" x14ac:dyDescent="0.25">
      <c r="A1793">
        <v>1792</v>
      </c>
      <c r="B1793">
        <v>250.90938499999999</v>
      </c>
      <c r="C1793" s="2">
        <v>1</v>
      </c>
      <c r="H1793">
        <v>243.24763000000002</v>
      </c>
      <c r="I1793" s="3">
        <v>4</v>
      </c>
      <c r="P1793">
        <v>2</v>
      </c>
      <c r="Q1793" t="str">
        <f t="shared" si="28"/>
        <v>14</v>
      </c>
    </row>
    <row r="1794" spans="1:17" x14ac:dyDescent="0.25">
      <c r="A1794">
        <v>1793</v>
      </c>
      <c r="B1794">
        <v>250.89757800000001</v>
      </c>
      <c r="C1794" s="2">
        <v>1</v>
      </c>
      <c r="H1794">
        <v>243.33432999999999</v>
      </c>
      <c r="I1794" s="3">
        <v>4</v>
      </c>
      <c r="P1794">
        <v>2</v>
      </c>
      <c r="Q1794" t="str">
        <f t="shared" ref="Q1794:Q1826" si="29">CONCATENATE(C1794,E1794,G1794,I1794)</f>
        <v>14</v>
      </c>
    </row>
    <row r="1795" spans="1:17" x14ac:dyDescent="0.25">
      <c r="A1795">
        <v>1794</v>
      </c>
      <c r="B1795">
        <v>250.87149299999999</v>
      </c>
      <c r="C1795" s="2">
        <v>1</v>
      </c>
      <c r="H1795">
        <v>243.24638999999999</v>
      </c>
      <c r="I1795" s="3">
        <v>4</v>
      </c>
      <c r="P1795">
        <v>2</v>
      </c>
      <c r="Q1795" t="str">
        <f t="shared" si="29"/>
        <v>14</v>
      </c>
    </row>
    <row r="1796" spans="1:17" x14ac:dyDescent="0.25">
      <c r="A1796">
        <v>1795</v>
      </c>
      <c r="B1796">
        <v>250.86093</v>
      </c>
      <c r="C1796" s="2">
        <v>1</v>
      </c>
      <c r="H1796">
        <v>243.27443199999999</v>
      </c>
      <c r="I1796" s="3">
        <v>4</v>
      </c>
      <c r="P1796">
        <v>2</v>
      </c>
      <c r="Q1796" t="str">
        <f t="shared" si="29"/>
        <v>14</v>
      </c>
    </row>
    <row r="1797" spans="1:17" x14ac:dyDescent="0.25">
      <c r="A1797">
        <v>1796</v>
      </c>
      <c r="B1797">
        <v>250.90866</v>
      </c>
      <c r="C1797" s="2">
        <v>1</v>
      </c>
      <c r="H1797">
        <v>243.28922900000001</v>
      </c>
      <c r="I1797" s="3">
        <v>4</v>
      </c>
      <c r="P1797">
        <v>2</v>
      </c>
      <c r="Q1797" t="str">
        <f t="shared" si="29"/>
        <v>14</v>
      </c>
    </row>
    <row r="1798" spans="1:17" x14ac:dyDescent="0.25">
      <c r="A1798">
        <v>1797</v>
      </c>
      <c r="B1798">
        <v>250.909434</v>
      </c>
      <c r="C1798" s="2">
        <v>1</v>
      </c>
      <c r="H1798">
        <v>243.273146</v>
      </c>
      <c r="I1798" s="3">
        <v>4</v>
      </c>
      <c r="P1798">
        <v>2</v>
      </c>
      <c r="Q1798" t="str">
        <f t="shared" si="29"/>
        <v>14</v>
      </c>
    </row>
    <row r="1799" spans="1:17" x14ac:dyDescent="0.25">
      <c r="A1799">
        <v>1798</v>
      </c>
      <c r="B1799">
        <v>250.90035900000001</v>
      </c>
      <c r="C1799" s="2">
        <v>1</v>
      </c>
      <c r="H1799">
        <v>243.288916</v>
      </c>
      <c r="I1799" s="3">
        <v>4</v>
      </c>
      <c r="P1799">
        <v>2</v>
      </c>
      <c r="Q1799" t="str">
        <f t="shared" si="29"/>
        <v>14</v>
      </c>
    </row>
    <row r="1800" spans="1:17" x14ac:dyDescent="0.25">
      <c r="A1800">
        <v>1799</v>
      </c>
      <c r="B1800">
        <v>250.91860800000001</v>
      </c>
      <c r="C1800" s="2">
        <v>1</v>
      </c>
      <c r="H1800">
        <v>243.31</v>
      </c>
      <c r="I1800" s="3">
        <v>4</v>
      </c>
      <c r="P1800">
        <v>2</v>
      </c>
      <c r="Q1800" t="str">
        <f t="shared" si="29"/>
        <v>14</v>
      </c>
    </row>
    <row r="1801" spans="1:17" x14ac:dyDescent="0.25">
      <c r="A1801">
        <v>1800</v>
      </c>
      <c r="B1801">
        <v>250.91438199999999</v>
      </c>
      <c r="C1801" s="2">
        <v>1</v>
      </c>
      <c r="H1801">
        <v>243.384433</v>
      </c>
      <c r="I1801" s="3">
        <v>4</v>
      </c>
      <c r="P1801">
        <v>2</v>
      </c>
      <c r="Q1801" t="str">
        <f t="shared" si="29"/>
        <v>14</v>
      </c>
    </row>
    <row r="1802" spans="1:17" x14ac:dyDescent="0.25">
      <c r="A1802">
        <v>1801</v>
      </c>
      <c r="B1802">
        <v>250.95515699999999</v>
      </c>
      <c r="C1802" s="2">
        <v>1</v>
      </c>
      <c r="H1802">
        <v>243.41283300000001</v>
      </c>
      <c r="I1802" s="3">
        <v>4</v>
      </c>
      <c r="P1802">
        <v>2</v>
      </c>
      <c r="Q1802" t="str">
        <f t="shared" si="29"/>
        <v>14</v>
      </c>
    </row>
    <row r="1803" spans="1:17" x14ac:dyDescent="0.25">
      <c r="A1803">
        <v>1802</v>
      </c>
      <c r="B1803">
        <v>250.89062000000001</v>
      </c>
      <c r="C1803" s="2">
        <v>1</v>
      </c>
      <c r="H1803">
        <v>243.374381</v>
      </c>
      <c r="I1803" s="3">
        <v>4</v>
      </c>
      <c r="P1803">
        <v>2</v>
      </c>
      <c r="Q1803" t="str">
        <f t="shared" si="29"/>
        <v>14</v>
      </c>
    </row>
    <row r="1804" spans="1:17" x14ac:dyDescent="0.25">
      <c r="A1804">
        <v>1803</v>
      </c>
      <c r="B1804">
        <v>250.89062000000001</v>
      </c>
      <c r="C1804" s="2">
        <v>1</v>
      </c>
      <c r="H1804">
        <v>243.34814299999999</v>
      </c>
      <c r="I1804" s="3">
        <v>4</v>
      </c>
      <c r="P1804">
        <v>2</v>
      </c>
      <c r="Q1804" t="str">
        <f t="shared" si="29"/>
        <v>14</v>
      </c>
    </row>
    <row r="1805" spans="1:17" x14ac:dyDescent="0.25">
      <c r="A1805">
        <v>1804</v>
      </c>
      <c r="F1805">
        <v>251.61201</v>
      </c>
      <c r="G1805" s="4">
        <v>3</v>
      </c>
      <c r="H1805">
        <v>243.30752799999999</v>
      </c>
      <c r="I1805" s="3">
        <v>4</v>
      </c>
      <c r="P1805">
        <v>2</v>
      </c>
      <c r="Q1805" t="str">
        <f t="shared" si="29"/>
        <v>34</v>
      </c>
    </row>
    <row r="1806" spans="1:17" x14ac:dyDescent="0.25">
      <c r="A1806">
        <v>1805</v>
      </c>
      <c r="F1806">
        <v>251.600516</v>
      </c>
      <c r="G1806" s="4">
        <v>3</v>
      </c>
      <c r="H1806">
        <v>243.33231999999998</v>
      </c>
      <c r="I1806" s="3">
        <v>4</v>
      </c>
      <c r="P1806">
        <v>2</v>
      </c>
      <c r="Q1806" t="str">
        <f t="shared" si="29"/>
        <v>34</v>
      </c>
    </row>
    <row r="1807" spans="1:17" x14ac:dyDescent="0.25">
      <c r="A1807">
        <v>1806</v>
      </c>
      <c r="D1807">
        <v>262.4667</v>
      </c>
      <c r="E1807" s="5">
        <v>2</v>
      </c>
      <c r="F1807">
        <v>251.58211399999999</v>
      </c>
      <c r="G1807" s="4">
        <v>3</v>
      </c>
      <c r="H1807">
        <v>243.33221700000001</v>
      </c>
      <c r="I1807" s="3">
        <v>4</v>
      </c>
      <c r="P1807">
        <v>3</v>
      </c>
      <c r="Q1807" t="str">
        <f t="shared" si="29"/>
        <v>234</v>
      </c>
    </row>
    <row r="1808" spans="1:17" x14ac:dyDescent="0.25">
      <c r="A1808">
        <v>1807</v>
      </c>
      <c r="D1808">
        <v>262.52495099999999</v>
      </c>
      <c r="E1808" s="5">
        <v>2</v>
      </c>
      <c r="F1808">
        <v>251.59319600000001</v>
      </c>
      <c r="G1808" s="4">
        <v>3</v>
      </c>
      <c r="H1808">
        <v>243.24763000000002</v>
      </c>
      <c r="I1808" s="3">
        <v>4</v>
      </c>
      <c r="P1808">
        <v>3</v>
      </c>
      <c r="Q1808" t="str">
        <f t="shared" si="29"/>
        <v>234</v>
      </c>
    </row>
    <row r="1809" spans="1:17" x14ac:dyDescent="0.25">
      <c r="A1809">
        <v>1808</v>
      </c>
      <c r="D1809">
        <v>262.4667</v>
      </c>
      <c r="E1809" s="5">
        <v>2</v>
      </c>
      <c r="F1809">
        <v>251.61268100000001</v>
      </c>
      <c r="G1809" s="4">
        <v>3</v>
      </c>
      <c r="H1809">
        <v>243.24763000000002</v>
      </c>
      <c r="I1809" s="3">
        <v>4</v>
      </c>
      <c r="P1809">
        <v>3</v>
      </c>
      <c r="Q1809" t="str">
        <f t="shared" si="29"/>
        <v>234</v>
      </c>
    </row>
    <row r="1810" spans="1:17" x14ac:dyDescent="0.25">
      <c r="A1810">
        <v>1809</v>
      </c>
      <c r="D1810">
        <v>262.47670199999999</v>
      </c>
      <c r="E1810" s="5">
        <v>2</v>
      </c>
      <c r="F1810">
        <v>251.596598</v>
      </c>
      <c r="G1810" s="4">
        <v>3</v>
      </c>
      <c r="P1810">
        <v>2</v>
      </c>
      <c r="Q1810" t="str">
        <f t="shared" si="29"/>
        <v>23</v>
      </c>
    </row>
    <row r="1811" spans="1:17" x14ac:dyDescent="0.25">
      <c r="A1811">
        <v>1810</v>
      </c>
      <c r="D1811">
        <v>262.46433100000002</v>
      </c>
      <c r="E1811" s="5">
        <v>2</v>
      </c>
      <c r="F1811">
        <v>251.60597899999999</v>
      </c>
      <c r="G1811" s="4">
        <v>3</v>
      </c>
      <c r="P1811">
        <v>2</v>
      </c>
      <c r="Q1811" t="str">
        <f t="shared" si="29"/>
        <v>23</v>
      </c>
    </row>
    <row r="1812" spans="1:17" x14ac:dyDescent="0.25">
      <c r="A1812">
        <v>1811</v>
      </c>
      <c r="D1812">
        <v>262.49139300000002</v>
      </c>
      <c r="E1812" s="5">
        <v>2</v>
      </c>
      <c r="F1812">
        <v>251.60804300000001</v>
      </c>
      <c r="G1812" s="4">
        <v>3</v>
      </c>
      <c r="P1812">
        <v>2</v>
      </c>
      <c r="Q1812" t="str">
        <f t="shared" si="29"/>
        <v>23</v>
      </c>
    </row>
    <row r="1813" spans="1:17" x14ac:dyDescent="0.25">
      <c r="A1813">
        <v>1812</v>
      </c>
      <c r="D1813">
        <v>262.468818</v>
      </c>
      <c r="E1813" s="5">
        <v>2</v>
      </c>
      <c r="F1813">
        <v>251.684123</v>
      </c>
      <c r="G1813" s="4">
        <v>3</v>
      </c>
      <c r="P1813">
        <v>2</v>
      </c>
      <c r="Q1813" t="str">
        <f t="shared" si="29"/>
        <v>23</v>
      </c>
    </row>
    <row r="1814" spans="1:17" x14ac:dyDescent="0.25">
      <c r="A1814">
        <v>1813</v>
      </c>
      <c r="D1814">
        <v>262.50056699999999</v>
      </c>
      <c r="E1814" s="5">
        <v>2</v>
      </c>
      <c r="F1814">
        <v>251.68010200000001</v>
      </c>
      <c r="G1814" s="4">
        <v>3</v>
      </c>
      <c r="P1814">
        <v>2</v>
      </c>
      <c r="Q1814" t="str">
        <f t="shared" si="29"/>
        <v>23</v>
      </c>
    </row>
    <row r="1815" spans="1:17" x14ac:dyDescent="0.25">
      <c r="A1815">
        <v>1814</v>
      </c>
      <c r="D1815">
        <v>262.50989800000002</v>
      </c>
      <c r="E1815" s="5">
        <v>2</v>
      </c>
      <c r="F1815">
        <v>251.67098099999998</v>
      </c>
      <c r="G1815" s="4">
        <v>3</v>
      </c>
      <c r="P1815">
        <v>2</v>
      </c>
      <c r="Q1815" t="str">
        <f t="shared" si="29"/>
        <v>23</v>
      </c>
    </row>
    <row r="1816" spans="1:17" x14ac:dyDescent="0.25">
      <c r="A1816">
        <v>1815</v>
      </c>
      <c r="D1816">
        <v>262.52422999999999</v>
      </c>
      <c r="E1816" s="5">
        <v>2</v>
      </c>
      <c r="F1816">
        <v>251.680362</v>
      </c>
      <c r="G1816" s="4">
        <v>3</v>
      </c>
      <c r="P1816">
        <v>2</v>
      </c>
      <c r="Q1816" t="str">
        <f t="shared" si="29"/>
        <v>23</v>
      </c>
    </row>
    <row r="1817" spans="1:17" x14ac:dyDescent="0.25">
      <c r="A1817">
        <v>1816</v>
      </c>
      <c r="D1817">
        <v>262.525981</v>
      </c>
      <c r="E1817" s="5">
        <v>2</v>
      </c>
      <c r="F1817">
        <v>251.70118600000001</v>
      </c>
      <c r="G1817" s="4">
        <v>3</v>
      </c>
      <c r="P1817">
        <v>2</v>
      </c>
      <c r="Q1817" t="str">
        <f t="shared" si="29"/>
        <v>23</v>
      </c>
    </row>
    <row r="1818" spans="1:17" x14ac:dyDescent="0.25">
      <c r="A1818">
        <v>1817</v>
      </c>
      <c r="D1818">
        <v>262.53123699999998</v>
      </c>
      <c r="E1818" s="5">
        <v>2</v>
      </c>
      <c r="F1818">
        <v>251.68535900000001</v>
      </c>
      <c r="G1818" s="4">
        <v>3</v>
      </c>
      <c r="P1818">
        <v>2</v>
      </c>
      <c r="Q1818" t="str">
        <f t="shared" si="29"/>
        <v>23</v>
      </c>
    </row>
    <row r="1819" spans="1:17" x14ac:dyDescent="0.25">
      <c r="A1819">
        <v>1818</v>
      </c>
      <c r="D1819">
        <v>262.52592700000002</v>
      </c>
      <c r="E1819" s="5">
        <v>2</v>
      </c>
      <c r="F1819">
        <v>251.67953800000001</v>
      </c>
      <c r="G1819" s="4">
        <v>3</v>
      </c>
      <c r="P1819">
        <v>2</v>
      </c>
      <c r="Q1819" t="str">
        <f t="shared" si="29"/>
        <v>23</v>
      </c>
    </row>
    <row r="1820" spans="1:17" x14ac:dyDescent="0.25">
      <c r="A1820">
        <v>1819</v>
      </c>
      <c r="D1820">
        <v>262.589743</v>
      </c>
      <c r="E1820" s="5">
        <v>2</v>
      </c>
      <c r="F1820">
        <v>251.62041399999998</v>
      </c>
      <c r="G1820" s="4">
        <v>3</v>
      </c>
      <c r="P1820">
        <v>2</v>
      </c>
      <c r="Q1820" t="str">
        <f t="shared" si="29"/>
        <v>23</v>
      </c>
    </row>
    <row r="1821" spans="1:17" x14ac:dyDescent="0.25">
      <c r="A1821">
        <v>1820</v>
      </c>
      <c r="B1821">
        <v>270.14417500000002</v>
      </c>
      <c r="C1821" s="2">
        <v>1</v>
      </c>
      <c r="D1821">
        <v>262.57598000000002</v>
      </c>
      <c r="E1821" s="5">
        <v>2</v>
      </c>
      <c r="F1821">
        <v>251.6183</v>
      </c>
      <c r="G1821" s="4">
        <v>3</v>
      </c>
      <c r="P1821">
        <v>3</v>
      </c>
      <c r="Q1821" t="str">
        <f t="shared" si="29"/>
        <v>123</v>
      </c>
    </row>
    <row r="1822" spans="1:17" x14ac:dyDescent="0.25">
      <c r="A1822">
        <v>1821</v>
      </c>
      <c r="B1822">
        <v>270.14417500000002</v>
      </c>
      <c r="C1822" s="2">
        <v>1</v>
      </c>
      <c r="D1822">
        <v>262.56005399999998</v>
      </c>
      <c r="E1822" s="5">
        <v>2</v>
      </c>
      <c r="F1822">
        <v>251.61201</v>
      </c>
      <c r="G1822" s="4">
        <v>3</v>
      </c>
      <c r="P1822">
        <v>3</v>
      </c>
      <c r="Q1822" t="str">
        <f t="shared" si="29"/>
        <v>123</v>
      </c>
    </row>
    <row r="1823" spans="1:17" x14ac:dyDescent="0.25">
      <c r="A1823">
        <v>1822</v>
      </c>
      <c r="B1823">
        <v>270.14417500000002</v>
      </c>
      <c r="C1823" s="2">
        <v>1</v>
      </c>
      <c r="D1823">
        <v>262.4667</v>
      </c>
      <c r="E1823" s="5">
        <v>2</v>
      </c>
      <c r="P1823">
        <v>2</v>
      </c>
      <c r="Q1823" t="str">
        <f t="shared" si="29"/>
        <v>12</v>
      </c>
    </row>
    <row r="1824" spans="1:17" x14ac:dyDescent="0.25">
      <c r="A1824">
        <v>1823</v>
      </c>
      <c r="B1824">
        <v>270.14417500000002</v>
      </c>
      <c r="C1824" s="2">
        <v>1</v>
      </c>
      <c r="D1824">
        <v>262.4667</v>
      </c>
      <c r="E1824" s="5">
        <v>2</v>
      </c>
      <c r="P1824">
        <v>2</v>
      </c>
      <c r="Q1824" t="str">
        <f t="shared" si="29"/>
        <v>12</v>
      </c>
    </row>
    <row r="1825" spans="1:17" x14ac:dyDescent="0.25">
      <c r="A1825">
        <v>1824</v>
      </c>
      <c r="B1825">
        <v>270.14417500000002</v>
      </c>
      <c r="C1825" s="2">
        <v>1</v>
      </c>
      <c r="P1825">
        <v>1</v>
      </c>
      <c r="Q1825" t="str">
        <f t="shared" si="29"/>
        <v>1</v>
      </c>
    </row>
    <row r="1826" spans="1:17" x14ac:dyDescent="0.25">
      <c r="A1826">
        <v>1825</v>
      </c>
      <c r="B1826">
        <v>270.14417500000002</v>
      </c>
      <c r="C1826" s="2">
        <v>1</v>
      </c>
      <c r="J1826">
        <v>235.960103</v>
      </c>
      <c r="K1826" t="s">
        <v>22</v>
      </c>
      <c r="Q1826" t="str">
        <f t="shared" si="29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5F9C-066D-4601-9327-61BCC8F37175}">
  <dimension ref="A1:F1826"/>
  <sheetViews>
    <sheetView topLeftCell="A1509"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B5" s="2">
        <v>1</v>
      </c>
    </row>
    <row r="6" spans="1:6" x14ac:dyDescent="0.25">
      <c r="A6">
        <v>5</v>
      </c>
      <c r="B6" s="2">
        <v>1</v>
      </c>
      <c r="E6" s="3">
        <v>4</v>
      </c>
    </row>
    <row r="7" spans="1:6" x14ac:dyDescent="0.25">
      <c r="A7">
        <v>6</v>
      </c>
      <c r="B7" s="2">
        <v>1</v>
      </c>
      <c r="E7" s="3">
        <v>4</v>
      </c>
    </row>
    <row r="8" spans="1:6" x14ac:dyDescent="0.25">
      <c r="A8">
        <v>7</v>
      </c>
      <c r="B8" s="2">
        <v>1</v>
      </c>
      <c r="E8" s="3">
        <v>4</v>
      </c>
    </row>
    <row r="9" spans="1:6" x14ac:dyDescent="0.25">
      <c r="A9">
        <v>8</v>
      </c>
      <c r="B9" s="2">
        <v>1</v>
      </c>
      <c r="E9" s="3">
        <v>4</v>
      </c>
    </row>
    <row r="10" spans="1:6" x14ac:dyDescent="0.25">
      <c r="A10">
        <v>9</v>
      </c>
      <c r="B10" s="2">
        <v>1</v>
      </c>
      <c r="E10" s="3">
        <v>4</v>
      </c>
    </row>
    <row r="11" spans="1:6" x14ac:dyDescent="0.25">
      <c r="A11">
        <v>10</v>
      </c>
      <c r="B11" s="2">
        <v>1</v>
      </c>
      <c r="E11" s="3">
        <v>4</v>
      </c>
    </row>
    <row r="12" spans="1:6" x14ac:dyDescent="0.25">
      <c r="A12">
        <v>11</v>
      </c>
      <c r="B12" s="2">
        <v>1</v>
      </c>
      <c r="E12" s="3">
        <v>4</v>
      </c>
    </row>
    <row r="13" spans="1:6" x14ac:dyDescent="0.25">
      <c r="A13">
        <v>12</v>
      </c>
      <c r="B13" s="2">
        <v>1</v>
      </c>
      <c r="E13" s="3">
        <v>4</v>
      </c>
    </row>
    <row r="14" spans="1:6" x14ac:dyDescent="0.25">
      <c r="A14">
        <v>13</v>
      </c>
      <c r="B14" s="2">
        <v>1</v>
      </c>
      <c r="E14" s="3">
        <v>4</v>
      </c>
    </row>
    <row r="15" spans="1:6" x14ac:dyDescent="0.25">
      <c r="A15">
        <v>14</v>
      </c>
      <c r="B15" s="2">
        <v>1</v>
      </c>
      <c r="E15" s="3">
        <v>4</v>
      </c>
    </row>
    <row r="16" spans="1: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B17" s="2">
        <v>1</v>
      </c>
      <c r="E17" s="3">
        <v>4</v>
      </c>
    </row>
    <row r="18" spans="1:5" x14ac:dyDescent="0.25">
      <c r="A18">
        <v>17</v>
      </c>
      <c r="B18" s="2">
        <v>1</v>
      </c>
      <c r="E18" s="3">
        <v>4</v>
      </c>
    </row>
    <row r="19" spans="1:5" x14ac:dyDescent="0.25">
      <c r="A19">
        <v>18</v>
      </c>
      <c r="B19" s="2">
        <v>1</v>
      </c>
      <c r="E19" s="3">
        <v>4</v>
      </c>
    </row>
    <row r="20" spans="1:5" x14ac:dyDescent="0.25">
      <c r="A20">
        <v>19</v>
      </c>
      <c r="B20" s="2">
        <v>1</v>
      </c>
      <c r="E20" s="3">
        <v>4</v>
      </c>
    </row>
    <row r="21" spans="1:5" x14ac:dyDescent="0.25">
      <c r="A21">
        <v>20</v>
      </c>
      <c r="E21" s="3">
        <v>4</v>
      </c>
    </row>
    <row r="22" spans="1:5" x14ac:dyDescent="0.25">
      <c r="A22">
        <v>21</v>
      </c>
      <c r="D22" s="4">
        <v>3</v>
      </c>
    </row>
    <row r="23" spans="1:5" x14ac:dyDescent="0.25">
      <c r="A23">
        <v>22</v>
      </c>
      <c r="D23" s="4">
        <v>3</v>
      </c>
    </row>
    <row r="24" spans="1:5" x14ac:dyDescent="0.25">
      <c r="A24">
        <v>23</v>
      </c>
      <c r="C24" s="5">
        <v>2</v>
      </c>
      <c r="D24" s="4">
        <v>3</v>
      </c>
    </row>
    <row r="25" spans="1:5" x14ac:dyDescent="0.25">
      <c r="A25">
        <v>24</v>
      </c>
      <c r="C25" s="5">
        <v>2</v>
      </c>
      <c r="D25" s="4">
        <v>3</v>
      </c>
    </row>
    <row r="26" spans="1:5" x14ac:dyDescent="0.25">
      <c r="A26">
        <v>25</v>
      </c>
      <c r="C26" s="5">
        <v>2</v>
      </c>
      <c r="D26" s="4">
        <v>3</v>
      </c>
    </row>
    <row r="27" spans="1:5" x14ac:dyDescent="0.25">
      <c r="A27">
        <v>26</v>
      </c>
      <c r="C27" s="5">
        <v>2</v>
      </c>
      <c r="D27" s="4">
        <v>3</v>
      </c>
    </row>
    <row r="28" spans="1:5" x14ac:dyDescent="0.25">
      <c r="A28">
        <v>27</v>
      </c>
      <c r="C28" s="5">
        <v>2</v>
      </c>
      <c r="D28" s="4">
        <v>3</v>
      </c>
    </row>
    <row r="29" spans="1:5" x14ac:dyDescent="0.25">
      <c r="A29">
        <v>28</v>
      </c>
      <c r="C29" s="5">
        <v>2</v>
      </c>
      <c r="D29" s="4">
        <v>3</v>
      </c>
    </row>
    <row r="30" spans="1:5" x14ac:dyDescent="0.25">
      <c r="A30">
        <v>29</v>
      </c>
      <c r="C30" s="5">
        <v>2</v>
      </c>
      <c r="D30" s="4">
        <v>3</v>
      </c>
    </row>
    <row r="31" spans="1:5" x14ac:dyDescent="0.25">
      <c r="A31">
        <v>30</v>
      </c>
      <c r="C31" s="5">
        <v>2</v>
      </c>
      <c r="D31" s="4">
        <v>3</v>
      </c>
    </row>
    <row r="32" spans="1:5" x14ac:dyDescent="0.25">
      <c r="A32">
        <v>31</v>
      </c>
      <c r="C32" s="5">
        <v>2</v>
      </c>
      <c r="D32" s="4">
        <v>3</v>
      </c>
    </row>
    <row r="33" spans="1:5" x14ac:dyDescent="0.25">
      <c r="A33">
        <v>32</v>
      </c>
      <c r="C33" s="5">
        <v>2</v>
      </c>
      <c r="D33" s="4">
        <v>3</v>
      </c>
    </row>
    <row r="34" spans="1:5" x14ac:dyDescent="0.25">
      <c r="A34">
        <v>33</v>
      </c>
      <c r="C34" s="5">
        <v>2</v>
      </c>
      <c r="D34" s="4">
        <v>3</v>
      </c>
    </row>
    <row r="35" spans="1:5" x14ac:dyDescent="0.25">
      <c r="A35">
        <v>34</v>
      </c>
      <c r="C35" s="5">
        <v>2</v>
      </c>
      <c r="D35" s="4">
        <v>3</v>
      </c>
    </row>
    <row r="36" spans="1:5" x14ac:dyDescent="0.25">
      <c r="A36">
        <v>35</v>
      </c>
      <c r="C36" s="5">
        <v>2</v>
      </c>
      <c r="D36" s="4">
        <v>3</v>
      </c>
    </row>
    <row r="37" spans="1:5" x14ac:dyDescent="0.25">
      <c r="A37">
        <v>36</v>
      </c>
      <c r="C37" s="5">
        <v>2</v>
      </c>
    </row>
    <row r="38" spans="1:5" x14ac:dyDescent="0.25">
      <c r="A38">
        <v>37</v>
      </c>
    </row>
    <row r="39" spans="1:5" x14ac:dyDescent="0.25">
      <c r="A39">
        <v>38</v>
      </c>
      <c r="B39" s="2">
        <v>1</v>
      </c>
    </row>
    <row r="40" spans="1:5" x14ac:dyDescent="0.25">
      <c r="A40">
        <v>39</v>
      </c>
      <c r="B40" s="2">
        <v>1</v>
      </c>
    </row>
    <row r="41" spans="1:5" x14ac:dyDescent="0.25">
      <c r="A41">
        <v>40</v>
      </c>
      <c r="B41" s="2">
        <v>1</v>
      </c>
      <c r="E41" s="3">
        <v>4</v>
      </c>
    </row>
    <row r="42" spans="1:5" x14ac:dyDescent="0.25">
      <c r="A42">
        <v>41</v>
      </c>
      <c r="B42" s="2">
        <v>1</v>
      </c>
      <c r="E42" s="3">
        <v>4</v>
      </c>
    </row>
    <row r="43" spans="1:5" x14ac:dyDescent="0.25">
      <c r="A43">
        <v>42</v>
      </c>
      <c r="B43" s="2">
        <v>1</v>
      </c>
      <c r="E43" s="3">
        <v>4</v>
      </c>
    </row>
    <row r="44" spans="1:5" x14ac:dyDescent="0.25">
      <c r="A44">
        <v>43</v>
      </c>
      <c r="B44" s="2">
        <v>1</v>
      </c>
      <c r="E44" s="3">
        <v>4</v>
      </c>
    </row>
    <row r="45" spans="1:5" x14ac:dyDescent="0.25">
      <c r="A45">
        <v>44</v>
      </c>
      <c r="B45" s="2">
        <v>1</v>
      </c>
      <c r="E45" s="3">
        <v>4</v>
      </c>
    </row>
    <row r="46" spans="1:5" x14ac:dyDescent="0.25">
      <c r="A46">
        <v>45</v>
      </c>
      <c r="B46" s="2">
        <v>1</v>
      </c>
      <c r="E46" s="3">
        <v>4</v>
      </c>
    </row>
    <row r="47" spans="1:5" x14ac:dyDescent="0.25">
      <c r="A47">
        <v>46</v>
      </c>
      <c r="B47" s="2">
        <v>1</v>
      </c>
      <c r="E47" s="3">
        <v>4</v>
      </c>
    </row>
    <row r="48" spans="1:5" x14ac:dyDescent="0.25">
      <c r="A48">
        <v>47</v>
      </c>
      <c r="B48" s="2">
        <v>1</v>
      </c>
      <c r="E48" s="3">
        <v>4</v>
      </c>
    </row>
    <row r="49" spans="1:5" x14ac:dyDescent="0.25">
      <c r="A49">
        <v>48</v>
      </c>
      <c r="B49" s="2">
        <v>1</v>
      </c>
      <c r="E49" s="3">
        <v>4</v>
      </c>
    </row>
    <row r="50" spans="1:5" x14ac:dyDescent="0.25">
      <c r="A50">
        <v>49</v>
      </c>
      <c r="B50" s="2">
        <v>1</v>
      </c>
      <c r="E50" s="3">
        <v>4</v>
      </c>
    </row>
    <row r="51" spans="1:5" x14ac:dyDescent="0.25">
      <c r="A51">
        <v>50</v>
      </c>
      <c r="B51" s="2">
        <v>1</v>
      </c>
      <c r="E51" s="3">
        <v>4</v>
      </c>
    </row>
    <row r="52" spans="1:5" x14ac:dyDescent="0.25">
      <c r="A52">
        <v>51</v>
      </c>
      <c r="B52" s="2">
        <v>1</v>
      </c>
      <c r="E52" s="3">
        <v>4</v>
      </c>
    </row>
    <row r="53" spans="1:5" x14ac:dyDescent="0.25">
      <c r="A53">
        <v>52</v>
      </c>
      <c r="E53" s="3">
        <v>4</v>
      </c>
    </row>
    <row r="54" spans="1:5" x14ac:dyDescent="0.25">
      <c r="A54">
        <v>53</v>
      </c>
      <c r="D54" s="4">
        <v>3</v>
      </c>
    </row>
    <row r="55" spans="1:5" x14ac:dyDescent="0.25">
      <c r="A55">
        <v>54</v>
      </c>
      <c r="D55" s="4">
        <v>3</v>
      </c>
    </row>
    <row r="56" spans="1:5" x14ac:dyDescent="0.25">
      <c r="A56">
        <v>55</v>
      </c>
      <c r="D56" s="4">
        <v>3</v>
      </c>
    </row>
    <row r="57" spans="1:5" x14ac:dyDescent="0.25">
      <c r="A57">
        <v>56</v>
      </c>
      <c r="C57" s="5">
        <v>2</v>
      </c>
      <c r="D57" s="4">
        <v>3</v>
      </c>
    </row>
    <row r="58" spans="1:5" x14ac:dyDescent="0.25">
      <c r="A58">
        <v>57</v>
      </c>
      <c r="C58" s="5">
        <v>2</v>
      </c>
      <c r="D58" s="4">
        <v>3</v>
      </c>
    </row>
    <row r="59" spans="1:5" x14ac:dyDescent="0.25">
      <c r="A59">
        <v>58</v>
      </c>
      <c r="C59" s="5">
        <v>2</v>
      </c>
      <c r="D59" s="4">
        <v>3</v>
      </c>
    </row>
    <row r="60" spans="1:5" x14ac:dyDescent="0.25">
      <c r="A60">
        <v>59</v>
      </c>
      <c r="C60" s="5">
        <v>2</v>
      </c>
      <c r="D60" s="4">
        <v>3</v>
      </c>
    </row>
    <row r="61" spans="1:5" x14ac:dyDescent="0.25">
      <c r="A61">
        <v>60</v>
      </c>
      <c r="C61" s="5">
        <v>2</v>
      </c>
      <c r="D61" s="4">
        <v>3</v>
      </c>
    </row>
    <row r="62" spans="1:5" x14ac:dyDescent="0.25">
      <c r="A62">
        <v>61</v>
      </c>
      <c r="C62" s="5">
        <v>2</v>
      </c>
      <c r="D62" s="4">
        <v>3</v>
      </c>
    </row>
    <row r="63" spans="1:5" x14ac:dyDescent="0.25">
      <c r="A63">
        <v>62</v>
      </c>
      <c r="C63" s="5">
        <v>2</v>
      </c>
      <c r="D63" s="4">
        <v>3</v>
      </c>
    </row>
    <row r="64" spans="1:5" x14ac:dyDescent="0.25">
      <c r="A64">
        <v>63</v>
      </c>
      <c r="C64" s="5">
        <v>2</v>
      </c>
      <c r="D64" s="4">
        <v>3</v>
      </c>
    </row>
    <row r="65" spans="1:5" x14ac:dyDescent="0.25">
      <c r="A65">
        <v>64</v>
      </c>
      <c r="C65" s="5">
        <v>2</v>
      </c>
      <c r="D65" s="4">
        <v>3</v>
      </c>
    </row>
    <row r="66" spans="1:5" x14ac:dyDescent="0.25">
      <c r="A66">
        <v>65</v>
      </c>
      <c r="C66" s="5">
        <v>2</v>
      </c>
      <c r="D66" s="4">
        <v>3</v>
      </c>
    </row>
    <row r="67" spans="1:5" x14ac:dyDescent="0.25">
      <c r="A67">
        <v>66</v>
      </c>
      <c r="C67" s="5">
        <v>2</v>
      </c>
    </row>
    <row r="68" spans="1:5" x14ac:dyDescent="0.25">
      <c r="A68">
        <v>67</v>
      </c>
      <c r="C68" s="5">
        <v>2</v>
      </c>
    </row>
    <row r="69" spans="1:5" x14ac:dyDescent="0.25">
      <c r="A69">
        <v>68</v>
      </c>
      <c r="C69" s="5">
        <v>2</v>
      </c>
    </row>
    <row r="70" spans="1:5" x14ac:dyDescent="0.25">
      <c r="A70">
        <v>69</v>
      </c>
      <c r="C70" s="5">
        <v>2</v>
      </c>
    </row>
    <row r="71" spans="1:5" x14ac:dyDescent="0.25">
      <c r="A71">
        <v>70</v>
      </c>
      <c r="B71" s="2">
        <v>1</v>
      </c>
    </row>
    <row r="72" spans="1:5" x14ac:dyDescent="0.25">
      <c r="A72">
        <v>71</v>
      </c>
      <c r="B72" s="2">
        <v>1</v>
      </c>
    </row>
    <row r="73" spans="1:5" x14ac:dyDescent="0.25">
      <c r="A73">
        <v>72</v>
      </c>
      <c r="B73" s="2">
        <v>1</v>
      </c>
      <c r="E73" s="3">
        <v>4</v>
      </c>
    </row>
    <row r="74" spans="1:5" x14ac:dyDescent="0.25">
      <c r="A74">
        <v>73</v>
      </c>
      <c r="B74" s="2">
        <v>1</v>
      </c>
      <c r="E74" s="3">
        <v>4</v>
      </c>
    </row>
    <row r="75" spans="1:5" x14ac:dyDescent="0.25">
      <c r="A75">
        <v>74</v>
      </c>
      <c r="B75" s="2">
        <v>1</v>
      </c>
      <c r="E75" s="3">
        <v>4</v>
      </c>
    </row>
    <row r="76" spans="1:5" x14ac:dyDescent="0.25">
      <c r="A76">
        <v>75</v>
      </c>
      <c r="B76" s="2">
        <v>1</v>
      </c>
      <c r="E76" s="3">
        <v>4</v>
      </c>
    </row>
    <row r="77" spans="1:5" x14ac:dyDescent="0.25">
      <c r="A77">
        <v>76</v>
      </c>
      <c r="B77" s="2">
        <v>1</v>
      </c>
      <c r="E77" s="3">
        <v>4</v>
      </c>
    </row>
    <row r="78" spans="1:5" x14ac:dyDescent="0.25">
      <c r="A78">
        <v>77</v>
      </c>
      <c r="B78" s="2">
        <v>1</v>
      </c>
      <c r="E78" s="3">
        <v>4</v>
      </c>
    </row>
    <row r="79" spans="1:5" x14ac:dyDescent="0.25">
      <c r="A79">
        <v>78</v>
      </c>
      <c r="B79" s="2">
        <v>1</v>
      </c>
      <c r="E79" s="3">
        <v>4</v>
      </c>
    </row>
    <row r="80" spans="1:5" x14ac:dyDescent="0.25">
      <c r="A80">
        <v>79</v>
      </c>
      <c r="B80" s="2">
        <v>1</v>
      </c>
      <c r="E80" s="3">
        <v>4</v>
      </c>
    </row>
    <row r="81" spans="1:5" x14ac:dyDescent="0.25">
      <c r="A81">
        <v>80</v>
      </c>
      <c r="B81" s="2">
        <v>1</v>
      </c>
      <c r="E81" s="3">
        <v>4</v>
      </c>
    </row>
    <row r="82" spans="1:5" x14ac:dyDescent="0.25">
      <c r="A82">
        <v>81</v>
      </c>
      <c r="E82" s="3">
        <v>4</v>
      </c>
    </row>
    <row r="83" spans="1:5" x14ac:dyDescent="0.25">
      <c r="A83">
        <v>82</v>
      </c>
      <c r="E83" s="3">
        <v>4</v>
      </c>
    </row>
    <row r="84" spans="1:5" x14ac:dyDescent="0.25">
      <c r="A84">
        <v>83</v>
      </c>
      <c r="E84" s="3">
        <v>4</v>
      </c>
    </row>
    <row r="85" spans="1:5" x14ac:dyDescent="0.25">
      <c r="A85">
        <v>84</v>
      </c>
      <c r="D85" s="4">
        <v>3</v>
      </c>
      <c r="E85" s="3">
        <v>4</v>
      </c>
    </row>
    <row r="86" spans="1:5" x14ac:dyDescent="0.25">
      <c r="A86">
        <v>85</v>
      </c>
      <c r="D86" s="4">
        <v>3</v>
      </c>
    </row>
    <row r="87" spans="1:5" x14ac:dyDescent="0.25">
      <c r="A87">
        <v>86</v>
      </c>
      <c r="C87" s="5">
        <v>2</v>
      </c>
      <c r="D87" s="4">
        <v>3</v>
      </c>
    </row>
    <row r="88" spans="1:5" x14ac:dyDescent="0.25">
      <c r="A88">
        <v>87</v>
      </c>
      <c r="C88" s="5">
        <v>2</v>
      </c>
      <c r="D88" s="4">
        <v>3</v>
      </c>
    </row>
    <row r="89" spans="1:5" x14ac:dyDescent="0.25">
      <c r="A89">
        <v>88</v>
      </c>
      <c r="C89" s="5">
        <v>2</v>
      </c>
      <c r="D89" s="4">
        <v>3</v>
      </c>
    </row>
    <row r="90" spans="1:5" x14ac:dyDescent="0.25">
      <c r="A90">
        <v>89</v>
      </c>
      <c r="C90" s="5">
        <v>2</v>
      </c>
      <c r="D90" s="4">
        <v>3</v>
      </c>
    </row>
    <row r="91" spans="1:5" x14ac:dyDescent="0.25">
      <c r="A91">
        <v>90</v>
      </c>
      <c r="C91" s="5">
        <v>2</v>
      </c>
      <c r="D91" s="4">
        <v>3</v>
      </c>
    </row>
    <row r="92" spans="1:5" x14ac:dyDescent="0.25">
      <c r="A92">
        <v>91</v>
      </c>
      <c r="C92" s="5">
        <v>2</v>
      </c>
      <c r="D92" s="4">
        <v>3</v>
      </c>
    </row>
    <row r="93" spans="1:5" x14ac:dyDescent="0.25">
      <c r="A93">
        <v>92</v>
      </c>
      <c r="C93" s="5">
        <v>2</v>
      </c>
      <c r="D93" s="4">
        <v>3</v>
      </c>
    </row>
    <row r="94" spans="1:5" x14ac:dyDescent="0.25">
      <c r="A94">
        <v>93</v>
      </c>
      <c r="C94" s="5">
        <v>2</v>
      </c>
      <c r="D94" s="4">
        <v>3</v>
      </c>
    </row>
    <row r="95" spans="1:5" x14ac:dyDescent="0.25">
      <c r="A95">
        <v>94</v>
      </c>
      <c r="C95" s="5">
        <v>2</v>
      </c>
    </row>
    <row r="96" spans="1:5" x14ac:dyDescent="0.25">
      <c r="A96">
        <v>95</v>
      </c>
      <c r="C96" s="5">
        <v>2</v>
      </c>
    </row>
    <row r="97" spans="1:5" x14ac:dyDescent="0.25">
      <c r="A97">
        <v>96</v>
      </c>
      <c r="C97" s="5">
        <v>2</v>
      </c>
    </row>
    <row r="98" spans="1:5" x14ac:dyDescent="0.25">
      <c r="A98">
        <v>97</v>
      </c>
      <c r="C98" s="5">
        <v>2</v>
      </c>
    </row>
    <row r="99" spans="1:5" x14ac:dyDescent="0.25">
      <c r="A99">
        <v>98</v>
      </c>
      <c r="B99" s="2">
        <v>1</v>
      </c>
    </row>
    <row r="100" spans="1:5" x14ac:dyDescent="0.25">
      <c r="A100">
        <v>99</v>
      </c>
      <c r="B100" s="2">
        <v>1</v>
      </c>
    </row>
    <row r="101" spans="1:5" x14ac:dyDescent="0.25">
      <c r="A101">
        <v>100</v>
      </c>
      <c r="B101" s="2">
        <v>1</v>
      </c>
    </row>
    <row r="102" spans="1:5" x14ac:dyDescent="0.25">
      <c r="A102">
        <v>101</v>
      </c>
      <c r="B102" s="2">
        <v>1</v>
      </c>
    </row>
    <row r="103" spans="1:5" x14ac:dyDescent="0.25">
      <c r="A103">
        <v>102</v>
      </c>
      <c r="B103" s="2">
        <v>1</v>
      </c>
    </row>
    <row r="104" spans="1:5" x14ac:dyDescent="0.25">
      <c r="A104">
        <v>103</v>
      </c>
      <c r="B104" s="2">
        <v>1</v>
      </c>
      <c r="E104" s="3">
        <v>4</v>
      </c>
    </row>
    <row r="105" spans="1:5" x14ac:dyDescent="0.25">
      <c r="A105">
        <v>104</v>
      </c>
      <c r="B105" s="2">
        <v>1</v>
      </c>
      <c r="E105" s="3">
        <v>4</v>
      </c>
    </row>
    <row r="106" spans="1:5" x14ac:dyDescent="0.25">
      <c r="A106">
        <v>105</v>
      </c>
      <c r="B106" s="2">
        <v>1</v>
      </c>
      <c r="E106" s="3">
        <v>4</v>
      </c>
    </row>
    <row r="107" spans="1:5" x14ac:dyDescent="0.25">
      <c r="A107">
        <v>106</v>
      </c>
      <c r="B107" s="2">
        <v>1</v>
      </c>
      <c r="E107" s="3">
        <v>4</v>
      </c>
    </row>
    <row r="108" spans="1:5" x14ac:dyDescent="0.25">
      <c r="A108">
        <v>107</v>
      </c>
      <c r="B108" s="2">
        <v>1</v>
      </c>
      <c r="E108" s="3">
        <v>4</v>
      </c>
    </row>
    <row r="109" spans="1:5" x14ac:dyDescent="0.25">
      <c r="A109">
        <v>108</v>
      </c>
      <c r="D109" s="4">
        <v>3</v>
      </c>
      <c r="E109" s="3">
        <v>4</v>
      </c>
    </row>
    <row r="110" spans="1:5" x14ac:dyDescent="0.25">
      <c r="A110">
        <v>109</v>
      </c>
      <c r="D110" s="4">
        <v>3</v>
      </c>
      <c r="E110" s="3">
        <v>4</v>
      </c>
    </row>
    <row r="111" spans="1:5" x14ac:dyDescent="0.25">
      <c r="A111">
        <v>110</v>
      </c>
      <c r="D111" s="4">
        <v>3</v>
      </c>
      <c r="E111" s="3">
        <v>4</v>
      </c>
    </row>
    <row r="112" spans="1:5" x14ac:dyDescent="0.25">
      <c r="A112">
        <v>111</v>
      </c>
      <c r="D112" s="4">
        <v>3</v>
      </c>
      <c r="E112" s="3">
        <v>4</v>
      </c>
    </row>
    <row r="113" spans="1:5" x14ac:dyDescent="0.25">
      <c r="A113">
        <v>112</v>
      </c>
      <c r="D113" s="4">
        <v>3</v>
      </c>
      <c r="E113" s="3">
        <v>4</v>
      </c>
    </row>
    <row r="114" spans="1:5" x14ac:dyDescent="0.25">
      <c r="A114">
        <v>113</v>
      </c>
      <c r="D114" s="4">
        <v>3</v>
      </c>
      <c r="E114" s="3">
        <v>4</v>
      </c>
    </row>
    <row r="115" spans="1:5" x14ac:dyDescent="0.25">
      <c r="A115">
        <v>114</v>
      </c>
      <c r="C115" s="5">
        <v>2</v>
      </c>
      <c r="D115" s="4">
        <v>3</v>
      </c>
    </row>
    <row r="116" spans="1:5" x14ac:dyDescent="0.25">
      <c r="A116">
        <v>115</v>
      </c>
      <c r="C116" s="5">
        <v>2</v>
      </c>
      <c r="D116" s="4">
        <v>3</v>
      </c>
    </row>
    <row r="117" spans="1:5" x14ac:dyDescent="0.25">
      <c r="A117">
        <v>116</v>
      </c>
      <c r="C117" s="5">
        <v>2</v>
      </c>
      <c r="D117" s="4">
        <v>3</v>
      </c>
    </row>
    <row r="118" spans="1:5" x14ac:dyDescent="0.25">
      <c r="A118">
        <v>117</v>
      </c>
      <c r="C118" s="5">
        <v>2</v>
      </c>
      <c r="D118" s="4">
        <v>3</v>
      </c>
    </row>
    <row r="119" spans="1:5" x14ac:dyDescent="0.25">
      <c r="A119">
        <v>118</v>
      </c>
      <c r="C119" s="5">
        <v>2</v>
      </c>
      <c r="D119" s="4">
        <v>3</v>
      </c>
    </row>
    <row r="120" spans="1:5" x14ac:dyDescent="0.25">
      <c r="A120">
        <v>119</v>
      </c>
      <c r="C120" s="5">
        <v>2</v>
      </c>
    </row>
    <row r="121" spans="1:5" x14ac:dyDescent="0.25">
      <c r="A121">
        <v>120</v>
      </c>
      <c r="C121" s="5">
        <v>2</v>
      </c>
    </row>
    <row r="122" spans="1:5" x14ac:dyDescent="0.25">
      <c r="A122">
        <v>121</v>
      </c>
      <c r="C122" s="5">
        <v>2</v>
      </c>
    </row>
    <row r="123" spans="1:5" x14ac:dyDescent="0.25">
      <c r="A123">
        <v>122</v>
      </c>
      <c r="C123" s="5">
        <v>2</v>
      </c>
    </row>
    <row r="124" spans="1:5" x14ac:dyDescent="0.25">
      <c r="A124">
        <v>123</v>
      </c>
      <c r="B124" s="2">
        <v>1</v>
      </c>
      <c r="C124" s="5">
        <v>2</v>
      </c>
    </row>
    <row r="125" spans="1:5" x14ac:dyDescent="0.25">
      <c r="A125">
        <v>124</v>
      </c>
      <c r="B125" s="2">
        <v>1</v>
      </c>
      <c r="C125" s="5">
        <v>2</v>
      </c>
    </row>
    <row r="126" spans="1:5" x14ac:dyDescent="0.25">
      <c r="A126">
        <v>125</v>
      </c>
      <c r="B126" s="2">
        <v>1</v>
      </c>
      <c r="C126" s="5">
        <v>2</v>
      </c>
    </row>
    <row r="127" spans="1:5" x14ac:dyDescent="0.25">
      <c r="A127">
        <v>126</v>
      </c>
      <c r="B127" s="2">
        <v>1</v>
      </c>
    </row>
    <row r="128" spans="1:5" x14ac:dyDescent="0.25">
      <c r="A128">
        <v>127</v>
      </c>
      <c r="B128" s="2">
        <v>1</v>
      </c>
    </row>
    <row r="129" spans="1:5" x14ac:dyDescent="0.25">
      <c r="A129">
        <v>128</v>
      </c>
      <c r="B129" s="2">
        <v>1</v>
      </c>
    </row>
    <row r="130" spans="1:5" x14ac:dyDescent="0.25">
      <c r="A130">
        <v>129</v>
      </c>
      <c r="B130" s="2">
        <v>1</v>
      </c>
    </row>
    <row r="131" spans="1:5" x14ac:dyDescent="0.25">
      <c r="A131">
        <v>130</v>
      </c>
      <c r="B131" s="2">
        <v>1</v>
      </c>
    </row>
    <row r="132" spans="1:5" x14ac:dyDescent="0.25">
      <c r="A132">
        <v>131</v>
      </c>
      <c r="B132" s="2">
        <v>1</v>
      </c>
      <c r="E132" s="3">
        <v>4</v>
      </c>
    </row>
    <row r="133" spans="1:5" x14ac:dyDescent="0.25">
      <c r="A133">
        <v>132</v>
      </c>
      <c r="B133" s="2">
        <v>1</v>
      </c>
      <c r="E133" s="3">
        <v>4</v>
      </c>
    </row>
    <row r="134" spans="1:5" x14ac:dyDescent="0.25">
      <c r="A134">
        <v>133</v>
      </c>
      <c r="D134" s="4">
        <v>3</v>
      </c>
      <c r="E134" s="3">
        <v>4</v>
      </c>
    </row>
    <row r="135" spans="1:5" x14ac:dyDescent="0.25">
      <c r="A135">
        <v>134</v>
      </c>
      <c r="D135" s="4">
        <v>3</v>
      </c>
      <c r="E135" s="3">
        <v>4</v>
      </c>
    </row>
    <row r="136" spans="1:5" x14ac:dyDescent="0.25">
      <c r="A136">
        <v>135</v>
      </c>
      <c r="D136" s="4">
        <v>3</v>
      </c>
      <c r="E136" s="3">
        <v>4</v>
      </c>
    </row>
    <row r="137" spans="1:5" x14ac:dyDescent="0.25">
      <c r="A137">
        <v>136</v>
      </c>
      <c r="D137" s="4">
        <v>3</v>
      </c>
      <c r="E137" s="3">
        <v>4</v>
      </c>
    </row>
    <row r="138" spans="1:5" x14ac:dyDescent="0.25">
      <c r="A138">
        <v>137</v>
      </c>
      <c r="D138" s="4">
        <v>3</v>
      </c>
      <c r="E138" s="3">
        <v>4</v>
      </c>
    </row>
    <row r="139" spans="1:5" x14ac:dyDescent="0.25">
      <c r="A139">
        <v>138</v>
      </c>
      <c r="D139" s="4">
        <v>3</v>
      </c>
      <c r="E139" s="3">
        <v>4</v>
      </c>
    </row>
    <row r="140" spans="1:5" x14ac:dyDescent="0.25">
      <c r="A140">
        <v>139</v>
      </c>
      <c r="C140" s="5">
        <v>2</v>
      </c>
      <c r="D140" s="4">
        <v>3</v>
      </c>
      <c r="E140" s="3">
        <v>4</v>
      </c>
    </row>
    <row r="141" spans="1:5" x14ac:dyDescent="0.25">
      <c r="A141">
        <v>140</v>
      </c>
      <c r="C141" s="5">
        <v>2</v>
      </c>
      <c r="D141" s="4">
        <v>3</v>
      </c>
      <c r="E141" s="3">
        <v>4</v>
      </c>
    </row>
    <row r="142" spans="1:5" x14ac:dyDescent="0.25">
      <c r="A142">
        <v>141</v>
      </c>
      <c r="C142" s="5">
        <v>2</v>
      </c>
      <c r="D142" s="4">
        <v>3</v>
      </c>
    </row>
    <row r="143" spans="1:5" x14ac:dyDescent="0.25">
      <c r="A143">
        <v>142</v>
      </c>
      <c r="C143" s="5">
        <v>2</v>
      </c>
      <c r="D143" s="4">
        <v>3</v>
      </c>
    </row>
    <row r="144" spans="1:5" x14ac:dyDescent="0.25">
      <c r="A144">
        <v>143</v>
      </c>
      <c r="C144" s="5">
        <v>2</v>
      </c>
      <c r="D144" s="4">
        <v>3</v>
      </c>
    </row>
    <row r="145" spans="1:5" x14ac:dyDescent="0.25">
      <c r="A145">
        <v>144</v>
      </c>
      <c r="C145" s="5">
        <v>2</v>
      </c>
    </row>
    <row r="146" spans="1:5" x14ac:dyDescent="0.25">
      <c r="A146">
        <v>145</v>
      </c>
      <c r="C146" s="5">
        <v>2</v>
      </c>
    </row>
    <row r="147" spans="1:5" x14ac:dyDescent="0.25">
      <c r="A147">
        <v>146</v>
      </c>
      <c r="C147" s="5">
        <v>2</v>
      </c>
    </row>
    <row r="148" spans="1:5" x14ac:dyDescent="0.25">
      <c r="A148">
        <v>147</v>
      </c>
      <c r="B148" s="2">
        <v>1</v>
      </c>
      <c r="C148" s="5">
        <v>2</v>
      </c>
    </row>
    <row r="149" spans="1:5" x14ac:dyDescent="0.25">
      <c r="A149">
        <v>148</v>
      </c>
      <c r="B149" s="2">
        <v>1</v>
      </c>
      <c r="C149" s="5">
        <v>2</v>
      </c>
    </row>
    <row r="150" spans="1:5" x14ac:dyDescent="0.25">
      <c r="A150">
        <v>149</v>
      </c>
      <c r="B150" s="2">
        <v>1</v>
      </c>
    </row>
    <row r="151" spans="1:5" x14ac:dyDescent="0.25">
      <c r="A151">
        <v>150</v>
      </c>
      <c r="B151" s="2">
        <v>1</v>
      </c>
    </row>
    <row r="152" spans="1:5" x14ac:dyDescent="0.25">
      <c r="A152">
        <v>151</v>
      </c>
      <c r="B152" s="2">
        <v>1</v>
      </c>
    </row>
    <row r="153" spans="1:5" x14ac:dyDescent="0.25">
      <c r="A153">
        <v>152</v>
      </c>
      <c r="B153" s="2">
        <v>1</v>
      </c>
    </row>
    <row r="154" spans="1:5" x14ac:dyDescent="0.25">
      <c r="A154">
        <v>153</v>
      </c>
      <c r="B154" s="2">
        <v>1</v>
      </c>
    </row>
    <row r="155" spans="1:5" x14ac:dyDescent="0.25">
      <c r="A155">
        <v>154</v>
      </c>
      <c r="B155" s="2">
        <v>1</v>
      </c>
      <c r="E155" s="3">
        <v>4</v>
      </c>
    </row>
    <row r="156" spans="1:5" x14ac:dyDescent="0.25">
      <c r="A156">
        <v>155</v>
      </c>
      <c r="B156" s="2">
        <v>1</v>
      </c>
      <c r="E156" s="3">
        <v>4</v>
      </c>
    </row>
    <row r="157" spans="1:5" x14ac:dyDescent="0.25">
      <c r="A157">
        <v>156</v>
      </c>
      <c r="B157" s="2">
        <v>1</v>
      </c>
      <c r="D157" s="4">
        <v>3</v>
      </c>
      <c r="E157" s="3">
        <v>4</v>
      </c>
    </row>
    <row r="158" spans="1:5" x14ac:dyDescent="0.25">
      <c r="A158">
        <v>157</v>
      </c>
      <c r="D158" s="4">
        <v>3</v>
      </c>
      <c r="E158" s="3">
        <v>4</v>
      </c>
    </row>
    <row r="159" spans="1:5" x14ac:dyDescent="0.25">
      <c r="A159">
        <v>158</v>
      </c>
      <c r="D159" s="4">
        <v>3</v>
      </c>
      <c r="E159" s="3">
        <v>4</v>
      </c>
    </row>
    <row r="160" spans="1:5" x14ac:dyDescent="0.25">
      <c r="A160">
        <v>159</v>
      </c>
      <c r="D160" s="4">
        <v>3</v>
      </c>
      <c r="E160" s="3">
        <v>4</v>
      </c>
    </row>
    <row r="161" spans="1:5" x14ac:dyDescent="0.25">
      <c r="A161">
        <v>160</v>
      </c>
      <c r="D161" s="4">
        <v>3</v>
      </c>
      <c r="E161" s="3">
        <v>4</v>
      </c>
    </row>
    <row r="162" spans="1:5" x14ac:dyDescent="0.25">
      <c r="A162">
        <v>161</v>
      </c>
      <c r="D162" s="4">
        <v>3</v>
      </c>
      <c r="E162" s="3">
        <v>4</v>
      </c>
    </row>
    <row r="163" spans="1:5" x14ac:dyDescent="0.25">
      <c r="A163">
        <v>162</v>
      </c>
      <c r="D163" s="4">
        <v>3</v>
      </c>
      <c r="E163" s="3">
        <v>4</v>
      </c>
    </row>
    <row r="164" spans="1:5" x14ac:dyDescent="0.25">
      <c r="A164">
        <v>163</v>
      </c>
      <c r="D164" s="4">
        <v>3</v>
      </c>
      <c r="E164" s="3">
        <v>4</v>
      </c>
    </row>
    <row r="165" spans="1:5" x14ac:dyDescent="0.25">
      <c r="A165">
        <v>164</v>
      </c>
      <c r="D165" s="4">
        <v>3</v>
      </c>
      <c r="E165" s="3">
        <v>4</v>
      </c>
    </row>
    <row r="166" spans="1:5" x14ac:dyDescent="0.25">
      <c r="A166">
        <v>165</v>
      </c>
      <c r="C166" s="5">
        <v>2</v>
      </c>
      <c r="D166" s="4">
        <v>3</v>
      </c>
    </row>
    <row r="167" spans="1:5" x14ac:dyDescent="0.25">
      <c r="A167">
        <v>166</v>
      </c>
      <c r="C167" s="5">
        <v>2</v>
      </c>
      <c r="D167" s="4">
        <v>3</v>
      </c>
    </row>
    <row r="168" spans="1:5" x14ac:dyDescent="0.25">
      <c r="A168">
        <v>167</v>
      </c>
      <c r="C168" s="5">
        <v>2</v>
      </c>
    </row>
    <row r="169" spans="1:5" x14ac:dyDescent="0.25">
      <c r="A169">
        <v>168</v>
      </c>
      <c r="C169" s="5">
        <v>2</v>
      </c>
    </row>
    <row r="170" spans="1:5" x14ac:dyDescent="0.25">
      <c r="A170">
        <v>169</v>
      </c>
      <c r="C170" s="5">
        <v>2</v>
      </c>
    </row>
    <row r="171" spans="1:5" x14ac:dyDescent="0.25">
      <c r="A171">
        <v>170</v>
      </c>
      <c r="C171" s="5">
        <v>2</v>
      </c>
    </row>
    <row r="172" spans="1:5" x14ac:dyDescent="0.25">
      <c r="A172">
        <v>171</v>
      </c>
      <c r="C172" s="5">
        <v>2</v>
      </c>
    </row>
    <row r="173" spans="1:5" x14ac:dyDescent="0.25">
      <c r="A173">
        <v>172</v>
      </c>
      <c r="C173" s="5">
        <v>2</v>
      </c>
    </row>
    <row r="174" spans="1:5" x14ac:dyDescent="0.25">
      <c r="A174">
        <v>173</v>
      </c>
      <c r="B174" s="2">
        <v>1</v>
      </c>
      <c r="C174" s="5">
        <v>2</v>
      </c>
    </row>
    <row r="175" spans="1:5" x14ac:dyDescent="0.25">
      <c r="A175">
        <v>174</v>
      </c>
      <c r="B175" s="2">
        <v>1</v>
      </c>
      <c r="C175" s="5">
        <v>2</v>
      </c>
    </row>
    <row r="176" spans="1:5" x14ac:dyDescent="0.25">
      <c r="A176">
        <v>175</v>
      </c>
      <c r="B176" s="2">
        <v>1</v>
      </c>
      <c r="C176" s="5">
        <v>2</v>
      </c>
    </row>
    <row r="177" spans="1:5" x14ac:dyDescent="0.25">
      <c r="A177">
        <v>176</v>
      </c>
      <c r="B177" s="2">
        <v>1</v>
      </c>
      <c r="C177" s="5">
        <v>2</v>
      </c>
    </row>
    <row r="178" spans="1:5" x14ac:dyDescent="0.25">
      <c r="A178">
        <v>177</v>
      </c>
      <c r="B178" s="2">
        <v>1</v>
      </c>
    </row>
    <row r="179" spans="1:5" x14ac:dyDescent="0.25">
      <c r="A179">
        <v>178</v>
      </c>
      <c r="B179" s="2">
        <v>1</v>
      </c>
    </row>
    <row r="180" spans="1:5" x14ac:dyDescent="0.25">
      <c r="A180">
        <v>179</v>
      </c>
      <c r="B180" s="2">
        <v>1</v>
      </c>
    </row>
    <row r="181" spans="1:5" x14ac:dyDescent="0.25">
      <c r="A181">
        <v>180</v>
      </c>
      <c r="B181" s="2">
        <v>1</v>
      </c>
      <c r="E181" s="3">
        <v>4</v>
      </c>
    </row>
    <row r="182" spans="1:5" x14ac:dyDescent="0.25">
      <c r="A182">
        <v>181</v>
      </c>
      <c r="B182" s="2">
        <v>1</v>
      </c>
      <c r="E182" s="3">
        <v>4</v>
      </c>
    </row>
    <row r="183" spans="1:5" x14ac:dyDescent="0.25">
      <c r="A183">
        <v>182</v>
      </c>
      <c r="B183" s="2">
        <v>1</v>
      </c>
      <c r="E183" s="3">
        <v>4</v>
      </c>
    </row>
    <row r="184" spans="1:5" x14ac:dyDescent="0.25">
      <c r="A184">
        <v>183</v>
      </c>
      <c r="D184" s="4">
        <v>3</v>
      </c>
      <c r="E184" s="3">
        <v>4</v>
      </c>
    </row>
    <row r="185" spans="1:5" x14ac:dyDescent="0.25">
      <c r="A185">
        <v>184</v>
      </c>
      <c r="D185" s="4">
        <v>3</v>
      </c>
      <c r="E185" s="3">
        <v>4</v>
      </c>
    </row>
    <row r="186" spans="1:5" x14ac:dyDescent="0.25">
      <c r="A186">
        <v>185</v>
      </c>
      <c r="D186" s="4">
        <v>3</v>
      </c>
      <c r="E186" s="3">
        <v>4</v>
      </c>
    </row>
    <row r="187" spans="1:5" x14ac:dyDescent="0.25">
      <c r="A187">
        <v>186</v>
      </c>
      <c r="D187" s="4">
        <v>3</v>
      </c>
      <c r="E187" s="3">
        <v>4</v>
      </c>
    </row>
    <row r="188" spans="1:5" x14ac:dyDescent="0.25">
      <c r="A188">
        <v>187</v>
      </c>
      <c r="D188" s="4">
        <v>3</v>
      </c>
      <c r="E188" s="3">
        <v>4</v>
      </c>
    </row>
    <row r="189" spans="1:5" x14ac:dyDescent="0.25">
      <c r="A189">
        <v>188</v>
      </c>
      <c r="D189" s="4">
        <v>3</v>
      </c>
      <c r="E189" s="3">
        <v>4</v>
      </c>
    </row>
    <row r="190" spans="1:5" x14ac:dyDescent="0.25">
      <c r="A190">
        <v>189</v>
      </c>
      <c r="D190" s="4">
        <v>3</v>
      </c>
      <c r="E190" s="3">
        <v>4</v>
      </c>
    </row>
    <row r="191" spans="1:5" x14ac:dyDescent="0.25">
      <c r="A191">
        <v>190</v>
      </c>
      <c r="C191" s="5">
        <v>2</v>
      </c>
      <c r="D191" s="4">
        <v>3</v>
      </c>
      <c r="E191" s="3">
        <v>4</v>
      </c>
    </row>
    <row r="192" spans="1:5" x14ac:dyDescent="0.25">
      <c r="A192">
        <v>191</v>
      </c>
      <c r="C192" s="5">
        <v>2</v>
      </c>
      <c r="D192" s="4">
        <v>3</v>
      </c>
      <c r="E192" s="3">
        <v>4</v>
      </c>
    </row>
    <row r="193" spans="1:5" x14ac:dyDescent="0.25">
      <c r="A193">
        <v>192</v>
      </c>
      <c r="C193" s="5">
        <v>2</v>
      </c>
      <c r="D193" s="4">
        <v>3</v>
      </c>
    </row>
    <row r="194" spans="1:5" x14ac:dyDescent="0.25">
      <c r="A194">
        <v>193</v>
      </c>
      <c r="C194" s="5">
        <v>2</v>
      </c>
      <c r="D194" s="4">
        <v>3</v>
      </c>
    </row>
    <row r="195" spans="1:5" x14ac:dyDescent="0.25">
      <c r="A195">
        <v>194</v>
      </c>
      <c r="C195" s="5">
        <v>2</v>
      </c>
    </row>
    <row r="196" spans="1:5" x14ac:dyDescent="0.25">
      <c r="A196">
        <v>195</v>
      </c>
      <c r="C196" s="5">
        <v>2</v>
      </c>
    </row>
    <row r="197" spans="1:5" x14ac:dyDescent="0.25">
      <c r="A197">
        <v>196</v>
      </c>
      <c r="C197" s="5">
        <v>2</v>
      </c>
    </row>
    <row r="198" spans="1:5" x14ac:dyDescent="0.25">
      <c r="A198">
        <v>197</v>
      </c>
      <c r="B198" s="2">
        <v>1</v>
      </c>
      <c r="C198" s="5">
        <v>2</v>
      </c>
    </row>
    <row r="199" spans="1:5" x14ac:dyDescent="0.25">
      <c r="A199">
        <v>198</v>
      </c>
      <c r="B199" s="2">
        <v>1</v>
      </c>
      <c r="C199" s="5">
        <v>2</v>
      </c>
    </row>
    <row r="200" spans="1:5" x14ac:dyDescent="0.25">
      <c r="A200">
        <v>199</v>
      </c>
      <c r="B200" s="2">
        <v>1</v>
      </c>
      <c r="C200" s="5">
        <v>2</v>
      </c>
    </row>
    <row r="201" spans="1:5" x14ac:dyDescent="0.25">
      <c r="A201">
        <v>200</v>
      </c>
      <c r="B201" s="2">
        <v>1</v>
      </c>
      <c r="C201" s="5">
        <v>2</v>
      </c>
    </row>
    <row r="202" spans="1:5" x14ac:dyDescent="0.25">
      <c r="A202">
        <v>201</v>
      </c>
      <c r="B202" s="2">
        <v>1</v>
      </c>
      <c r="C202" s="5">
        <v>2</v>
      </c>
    </row>
    <row r="203" spans="1:5" x14ac:dyDescent="0.25">
      <c r="A203">
        <v>202</v>
      </c>
      <c r="B203" s="2">
        <v>1</v>
      </c>
    </row>
    <row r="204" spans="1:5" x14ac:dyDescent="0.25">
      <c r="A204">
        <v>203</v>
      </c>
      <c r="B204" s="2">
        <v>1</v>
      </c>
    </row>
    <row r="205" spans="1:5" x14ac:dyDescent="0.25">
      <c r="A205">
        <v>204</v>
      </c>
      <c r="B205" s="2">
        <v>1</v>
      </c>
    </row>
    <row r="206" spans="1:5" x14ac:dyDescent="0.25">
      <c r="A206">
        <v>205</v>
      </c>
      <c r="B206" s="2">
        <v>1</v>
      </c>
    </row>
    <row r="207" spans="1:5" x14ac:dyDescent="0.25">
      <c r="A207">
        <v>206</v>
      </c>
      <c r="B207" s="2">
        <v>1</v>
      </c>
      <c r="E207" s="3">
        <v>4</v>
      </c>
    </row>
    <row r="208" spans="1:5" x14ac:dyDescent="0.25">
      <c r="A208">
        <v>207</v>
      </c>
      <c r="B208" s="2">
        <v>1</v>
      </c>
      <c r="E208" s="3">
        <v>4</v>
      </c>
    </row>
    <row r="209" spans="1:5" x14ac:dyDescent="0.25">
      <c r="A209">
        <v>208</v>
      </c>
      <c r="D209" s="4">
        <v>3</v>
      </c>
      <c r="E209" s="3">
        <v>4</v>
      </c>
    </row>
    <row r="210" spans="1:5" x14ac:dyDescent="0.25">
      <c r="A210">
        <v>209</v>
      </c>
      <c r="D210" s="4">
        <v>3</v>
      </c>
      <c r="E210" s="3">
        <v>4</v>
      </c>
    </row>
    <row r="211" spans="1:5" x14ac:dyDescent="0.25">
      <c r="A211">
        <v>210</v>
      </c>
      <c r="D211" s="4">
        <v>3</v>
      </c>
      <c r="E211" s="3">
        <v>4</v>
      </c>
    </row>
    <row r="212" spans="1:5" x14ac:dyDescent="0.25">
      <c r="A212">
        <v>211</v>
      </c>
      <c r="D212" s="4">
        <v>3</v>
      </c>
      <c r="E212" s="3">
        <v>4</v>
      </c>
    </row>
    <row r="213" spans="1:5" x14ac:dyDescent="0.25">
      <c r="A213">
        <v>212</v>
      </c>
      <c r="D213" s="4">
        <v>3</v>
      </c>
      <c r="E213" s="3">
        <v>4</v>
      </c>
    </row>
    <row r="214" spans="1:5" x14ac:dyDescent="0.25">
      <c r="A214">
        <v>213</v>
      </c>
      <c r="D214" s="4">
        <v>3</v>
      </c>
      <c r="E214" s="3">
        <v>4</v>
      </c>
    </row>
    <row r="215" spans="1:5" x14ac:dyDescent="0.25">
      <c r="A215">
        <v>214</v>
      </c>
      <c r="C215" s="5">
        <v>2</v>
      </c>
      <c r="D215" s="4">
        <v>3</v>
      </c>
      <c r="E215" s="3">
        <v>4</v>
      </c>
    </row>
    <row r="216" spans="1:5" x14ac:dyDescent="0.25">
      <c r="A216">
        <v>215</v>
      </c>
      <c r="C216" s="5">
        <v>2</v>
      </c>
      <c r="D216" s="4">
        <v>3</v>
      </c>
      <c r="E216" s="3">
        <v>4</v>
      </c>
    </row>
    <row r="217" spans="1:5" x14ac:dyDescent="0.25">
      <c r="A217">
        <v>216</v>
      </c>
      <c r="C217" s="5">
        <v>2</v>
      </c>
      <c r="D217" s="4">
        <v>3</v>
      </c>
      <c r="E217" s="3">
        <v>4</v>
      </c>
    </row>
    <row r="218" spans="1:5" x14ac:dyDescent="0.25">
      <c r="A218">
        <v>217</v>
      </c>
      <c r="C218" s="5">
        <v>2</v>
      </c>
      <c r="D218" s="4">
        <v>3</v>
      </c>
    </row>
    <row r="219" spans="1:5" x14ac:dyDescent="0.25">
      <c r="A219">
        <v>218</v>
      </c>
      <c r="C219" s="5">
        <v>2</v>
      </c>
      <c r="D219" s="4">
        <v>3</v>
      </c>
    </row>
    <row r="220" spans="1:5" x14ac:dyDescent="0.25">
      <c r="A220">
        <v>219</v>
      </c>
      <c r="C220" s="5">
        <v>2</v>
      </c>
      <c r="D220" s="4">
        <v>3</v>
      </c>
    </row>
    <row r="221" spans="1:5" x14ac:dyDescent="0.25">
      <c r="A221">
        <v>220</v>
      </c>
      <c r="C221" s="5">
        <v>2</v>
      </c>
    </row>
    <row r="222" spans="1:5" x14ac:dyDescent="0.25">
      <c r="A222">
        <v>221</v>
      </c>
      <c r="C222" s="5">
        <v>2</v>
      </c>
    </row>
    <row r="223" spans="1:5" x14ac:dyDescent="0.25">
      <c r="A223">
        <v>222</v>
      </c>
      <c r="C223" s="5">
        <v>2</v>
      </c>
    </row>
    <row r="224" spans="1:5" x14ac:dyDescent="0.25">
      <c r="A224">
        <v>223</v>
      </c>
      <c r="C224" s="5">
        <v>2</v>
      </c>
    </row>
    <row r="225" spans="1:5" x14ac:dyDescent="0.25">
      <c r="A225">
        <v>224</v>
      </c>
      <c r="B225" s="2">
        <v>1</v>
      </c>
      <c r="C225" s="5">
        <v>2</v>
      </c>
    </row>
    <row r="226" spans="1:5" x14ac:dyDescent="0.25">
      <c r="A226">
        <v>225</v>
      </c>
      <c r="B226" s="2">
        <v>1</v>
      </c>
      <c r="C226" s="5">
        <v>2</v>
      </c>
    </row>
    <row r="227" spans="1:5" x14ac:dyDescent="0.25">
      <c r="A227">
        <v>226</v>
      </c>
      <c r="B227" s="2">
        <v>1</v>
      </c>
    </row>
    <row r="228" spans="1:5" x14ac:dyDescent="0.25">
      <c r="A228">
        <v>227</v>
      </c>
      <c r="B228" s="2">
        <v>1</v>
      </c>
    </row>
    <row r="229" spans="1:5" x14ac:dyDescent="0.25">
      <c r="A229">
        <v>228</v>
      </c>
      <c r="B229" s="2">
        <v>1</v>
      </c>
    </row>
    <row r="230" spans="1:5" x14ac:dyDescent="0.25">
      <c r="A230">
        <v>229</v>
      </c>
      <c r="B230" s="2">
        <v>1</v>
      </c>
    </row>
    <row r="231" spans="1:5" x14ac:dyDescent="0.25">
      <c r="A231">
        <v>230</v>
      </c>
      <c r="B231" s="2">
        <v>1</v>
      </c>
      <c r="E231" s="3">
        <v>4</v>
      </c>
    </row>
    <row r="232" spans="1:5" x14ac:dyDescent="0.25">
      <c r="A232">
        <v>231</v>
      </c>
      <c r="B232" s="2">
        <v>1</v>
      </c>
      <c r="E232" s="3">
        <v>4</v>
      </c>
    </row>
    <row r="233" spans="1:5" x14ac:dyDescent="0.25">
      <c r="A233">
        <v>232</v>
      </c>
      <c r="B233" s="2">
        <v>1</v>
      </c>
      <c r="E233" s="3">
        <v>4</v>
      </c>
    </row>
    <row r="234" spans="1:5" x14ac:dyDescent="0.25">
      <c r="A234">
        <v>233</v>
      </c>
      <c r="B234" s="2">
        <v>1</v>
      </c>
      <c r="E234" s="3">
        <v>4</v>
      </c>
    </row>
    <row r="235" spans="1:5" x14ac:dyDescent="0.25">
      <c r="A235">
        <v>234</v>
      </c>
      <c r="B235" s="2">
        <v>1</v>
      </c>
      <c r="E235" s="3">
        <v>4</v>
      </c>
    </row>
    <row r="236" spans="1:5" x14ac:dyDescent="0.25">
      <c r="A236">
        <v>235</v>
      </c>
      <c r="D236" s="4">
        <v>3</v>
      </c>
      <c r="E236" s="3">
        <v>4</v>
      </c>
    </row>
    <row r="237" spans="1:5" x14ac:dyDescent="0.25">
      <c r="A237">
        <v>236</v>
      </c>
      <c r="D237" s="4">
        <v>3</v>
      </c>
      <c r="E237" s="3">
        <v>4</v>
      </c>
    </row>
    <row r="238" spans="1:5" x14ac:dyDescent="0.25">
      <c r="A238">
        <v>237</v>
      </c>
      <c r="D238" s="4">
        <v>3</v>
      </c>
      <c r="E238" s="3">
        <v>4</v>
      </c>
    </row>
    <row r="239" spans="1:5" x14ac:dyDescent="0.25">
      <c r="A239">
        <v>238</v>
      </c>
      <c r="D239" s="4">
        <v>3</v>
      </c>
      <c r="E239" s="3">
        <v>4</v>
      </c>
    </row>
    <row r="240" spans="1:5" x14ac:dyDescent="0.25">
      <c r="A240">
        <v>239</v>
      </c>
      <c r="D240" s="4">
        <v>3</v>
      </c>
      <c r="E240" s="3">
        <v>4</v>
      </c>
    </row>
    <row r="241" spans="1:5" x14ac:dyDescent="0.25">
      <c r="A241">
        <v>240</v>
      </c>
      <c r="C241" s="5">
        <v>2</v>
      </c>
      <c r="D241" s="4">
        <v>3</v>
      </c>
      <c r="E241" s="3">
        <v>4</v>
      </c>
    </row>
    <row r="242" spans="1:5" x14ac:dyDescent="0.25">
      <c r="A242">
        <v>241</v>
      </c>
      <c r="C242" s="5">
        <v>2</v>
      </c>
      <c r="D242" s="4">
        <v>3</v>
      </c>
      <c r="E242" s="3">
        <v>4</v>
      </c>
    </row>
    <row r="243" spans="1:5" x14ac:dyDescent="0.25">
      <c r="A243">
        <v>242</v>
      </c>
      <c r="C243" s="5">
        <v>2</v>
      </c>
      <c r="D243" s="4">
        <v>3</v>
      </c>
      <c r="E243" s="3">
        <v>4</v>
      </c>
    </row>
    <row r="244" spans="1:5" x14ac:dyDescent="0.25">
      <c r="A244">
        <v>243</v>
      </c>
      <c r="C244" s="5">
        <v>2</v>
      </c>
      <c r="D244" s="4">
        <v>3</v>
      </c>
      <c r="E244" s="3">
        <v>4</v>
      </c>
    </row>
    <row r="245" spans="1:5" x14ac:dyDescent="0.25">
      <c r="A245">
        <v>244</v>
      </c>
      <c r="C245" s="5">
        <v>2</v>
      </c>
      <c r="D245" s="4">
        <v>3</v>
      </c>
    </row>
    <row r="246" spans="1:5" x14ac:dyDescent="0.25">
      <c r="A246">
        <v>245</v>
      </c>
      <c r="C246" s="5">
        <v>2</v>
      </c>
      <c r="D246" s="4">
        <v>3</v>
      </c>
    </row>
    <row r="247" spans="1:5" x14ac:dyDescent="0.25">
      <c r="A247">
        <v>246</v>
      </c>
      <c r="C247" s="5">
        <v>2</v>
      </c>
      <c r="D247" s="4">
        <v>3</v>
      </c>
    </row>
    <row r="248" spans="1:5" x14ac:dyDescent="0.25">
      <c r="A248">
        <v>247</v>
      </c>
      <c r="C248" s="5">
        <v>2</v>
      </c>
      <c r="D248" s="4">
        <v>3</v>
      </c>
    </row>
    <row r="249" spans="1:5" x14ac:dyDescent="0.25">
      <c r="A249">
        <v>248</v>
      </c>
      <c r="C249" s="5">
        <v>2</v>
      </c>
      <c r="D249" s="4">
        <v>3</v>
      </c>
    </row>
    <row r="250" spans="1:5" x14ac:dyDescent="0.25">
      <c r="A250">
        <v>249</v>
      </c>
      <c r="C250" s="5">
        <v>2</v>
      </c>
    </row>
    <row r="251" spans="1:5" x14ac:dyDescent="0.25">
      <c r="A251">
        <v>250</v>
      </c>
      <c r="C251" s="5">
        <v>2</v>
      </c>
    </row>
    <row r="252" spans="1:5" x14ac:dyDescent="0.25">
      <c r="A252">
        <v>251</v>
      </c>
      <c r="C252" s="5">
        <v>2</v>
      </c>
    </row>
    <row r="253" spans="1:5" x14ac:dyDescent="0.25">
      <c r="A253">
        <v>252</v>
      </c>
      <c r="B253" s="2">
        <v>1</v>
      </c>
      <c r="C253" s="5">
        <v>2</v>
      </c>
    </row>
    <row r="254" spans="1:5" x14ac:dyDescent="0.25">
      <c r="A254">
        <v>253</v>
      </c>
      <c r="B254" s="2">
        <v>1</v>
      </c>
      <c r="C254" s="5">
        <v>2</v>
      </c>
    </row>
    <row r="255" spans="1:5" x14ac:dyDescent="0.25">
      <c r="A255">
        <v>254</v>
      </c>
      <c r="B255" s="2">
        <v>1</v>
      </c>
      <c r="C255" s="5">
        <v>2</v>
      </c>
    </row>
    <row r="256" spans="1:5" x14ac:dyDescent="0.25">
      <c r="A256">
        <v>255</v>
      </c>
      <c r="B256" s="2">
        <v>1</v>
      </c>
    </row>
    <row r="257" spans="1:5" x14ac:dyDescent="0.25">
      <c r="A257">
        <v>256</v>
      </c>
      <c r="B257" s="2">
        <v>1</v>
      </c>
    </row>
    <row r="258" spans="1:5" x14ac:dyDescent="0.25">
      <c r="A258">
        <v>257</v>
      </c>
      <c r="B258" s="2">
        <v>1</v>
      </c>
    </row>
    <row r="259" spans="1:5" x14ac:dyDescent="0.25">
      <c r="A259">
        <v>258</v>
      </c>
      <c r="B259" s="2">
        <v>1</v>
      </c>
      <c r="E259" s="3">
        <v>4</v>
      </c>
    </row>
    <row r="260" spans="1:5" x14ac:dyDescent="0.25">
      <c r="A260">
        <v>259</v>
      </c>
      <c r="B260" s="2">
        <v>1</v>
      </c>
      <c r="E260" s="3">
        <v>4</v>
      </c>
    </row>
    <row r="261" spans="1:5" x14ac:dyDescent="0.25">
      <c r="A261">
        <v>260</v>
      </c>
      <c r="B261" s="2">
        <v>1</v>
      </c>
      <c r="E261" s="3">
        <v>4</v>
      </c>
    </row>
    <row r="262" spans="1:5" x14ac:dyDescent="0.25">
      <c r="A262">
        <v>261</v>
      </c>
      <c r="B262" s="2">
        <v>1</v>
      </c>
      <c r="E262" s="3">
        <v>4</v>
      </c>
    </row>
    <row r="263" spans="1:5" x14ac:dyDescent="0.25">
      <c r="A263">
        <v>262</v>
      </c>
      <c r="B263" s="2">
        <v>1</v>
      </c>
      <c r="E263" s="3">
        <v>4</v>
      </c>
    </row>
    <row r="264" spans="1:5" x14ac:dyDescent="0.25">
      <c r="A264">
        <v>263</v>
      </c>
      <c r="B264" s="2">
        <v>1</v>
      </c>
      <c r="E264" s="3">
        <v>4</v>
      </c>
    </row>
    <row r="265" spans="1:5" x14ac:dyDescent="0.25">
      <c r="A265">
        <v>264</v>
      </c>
      <c r="B265" s="2">
        <v>1</v>
      </c>
      <c r="E265" s="3">
        <v>4</v>
      </c>
    </row>
    <row r="266" spans="1:5" x14ac:dyDescent="0.25">
      <c r="A266">
        <v>265</v>
      </c>
      <c r="B266" s="2">
        <v>1</v>
      </c>
      <c r="D266" s="4">
        <v>3</v>
      </c>
      <c r="E266" s="3">
        <v>4</v>
      </c>
    </row>
    <row r="267" spans="1:5" x14ac:dyDescent="0.25">
      <c r="A267">
        <v>266</v>
      </c>
      <c r="D267" s="4">
        <v>3</v>
      </c>
      <c r="E267" s="3">
        <v>4</v>
      </c>
    </row>
    <row r="268" spans="1:5" x14ac:dyDescent="0.25">
      <c r="A268">
        <v>267</v>
      </c>
      <c r="D268" s="4">
        <v>3</v>
      </c>
      <c r="E268" s="3">
        <v>4</v>
      </c>
    </row>
    <row r="269" spans="1:5" x14ac:dyDescent="0.25">
      <c r="A269">
        <v>268</v>
      </c>
      <c r="C269" s="5">
        <v>2</v>
      </c>
      <c r="D269" s="4">
        <v>3</v>
      </c>
      <c r="E269" s="3">
        <v>4</v>
      </c>
    </row>
    <row r="270" spans="1:5" x14ac:dyDescent="0.25">
      <c r="A270">
        <v>269</v>
      </c>
      <c r="C270" s="5">
        <v>2</v>
      </c>
      <c r="D270" s="4">
        <v>3</v>
      </c>
      <c r="E270" s="3">
        <v>4</v>
      </c>
    </row>
    <row r="271" spans="1:5" x14ac:dyDescent="0.25">
      <c r="A271">
        <v>270</v>
      </c>
      <c r="C271" s="5">
        <v>2</v>
      </c>
      <c r="D271" s="4">
        <v>3</v>
      </c>
      <c r="E271" s="3">
        <v>4</v>
      </c>
    </row>
    <row r="272" spans="1:5" x14ac:dyDescent="0.25">
      <c r="A272">
        <v>271</v>
      </c>
      <c r="C272" s="5">
        <v>2</v>
      </c>
      <c r="D272" s="4">
        <v>3</v>
      </c>
      <c r="E272" s="3">
        <v>4</v>
      </c>
    </row>
    <row r="273" spans="1:5" x14ac:dyDescent="0.25">
      <c r="A273">
        <v>272</v>
      </c>
      <c r="C273" s="5">
        <v>2</v>
      </c>
      <c r="D273" s="4">
        <v>3</v>
      </c>
      <c r="E273" s="3">
        <v>4</v>
      </c>
    </row>
    <row r="274" spans="1:5" x14ac:dyDescent="0.25">
      <c r="A274">
        <v>273</v>
      </c>
      <c r="C274" s="5">
        <v>2</v>
      </c>
      <c r="D274" s="4">
        <v>3</v>
      </c>
    </row>
    <row r="275" spans="1:5" x14ac:dyDescent="0.25">
      <c r="A275">
        <v>274</v>
      </c>
      <c r="C275" s="5">
        <v>2</v>
      </c>
      <c r="D275" s="4">
        <v>3</v>
      </c>
    </row>
    <row r="276" spans="1:5" x14ac:dyDescent="0.25">
      <c r="A276">
        <v>275</v>
      </c>
      <c r="C276" s="5">
        <v>2</v>
      </c>
      <c r="D276" s="4">
        <v>3</v>
      </c>
    </row>
    <row r="277" spans="1:5" x14ac:dyDescent="0.25">
      <c r="A277">
        <v>276</v>
      </c>
      <c r="C277" s="5">
        <v>2</v>
      </c>
      <c r="D277" s="4">
        <v>3</v>
      </c>
    </row>
    <row r="278" spans="1:5" x14ac:dyDescent="0.25">
      <c r="A278">
        <v>277</v>
      </c>
      <c r="C278" s="5">
        <v>2</v>
      </c>
      <c r="D278" s="4">
        <v>3</v>
      </c>
    </row>
    <row r="279" spans="1:5" x14ac:dyDescent="0.25">
      <c r="A279">
        <v>278</v>
      </c>
      <c r="C279" s="5">
        <v>2</v>
      </c>
      <c r="D279" s="4">
        <v>3</v>
      </c>
    </row>
    <row r="280" spans="1:5" x14ac:dyDescent="0.25">
      <c r="A280">
        <v>279</v>
      </c>
      <c r="C280" s="5">
        <v>2</v>
      </c>
      <c r="D280" s="4">
        <v>3</v>
      </c>
    </row>
    <row r="281" spans="1:5" x14ac:dyDescent="0.25">
      <c r="A281">
        <v>280</v>
      </c>
      <c r="C281" s="5">
        <v>2</v>
      </c>
      <c r="D281" s="4">
        <v>3</v>
      </c>
    </row>
    <row r="282" spans="1:5" x14ac:dyDescent="0.25">
      <c r="A282">
        <v>281</v>
      </c>
      <c r="C282" s="5">
        <v>2</v>
      </c>
      <c r="D282" s="4">
        <v>3</v>
      </c>
    </row>
    <row r="283" spans="1:5" x14ac:dyDescent="0.25">
      <c r="A283">
        <v>282</v>
      </c>
      <c r="B283" s="2">
        <v>1</v>
      </c>
      <c r="C283" s="5">
        <v>2</v>
      </c>
      <c r="D283" s="4">
        <v>3</v>
      </c>
    </row>
    <row r="284" spans="1:5" x14ac:dyDescent="0.25">
      <c r="A284">
        <v>283</v>
      </c>
      <c r="B284" s="2">
        <v>1</v>
      </c>
      <c r="C284" s="5">
        <v>2</v>
      </c>
      <c r="D284" s="4">
        <v>3</v>
      </c>
    </row>
    <row r="285" spans="1:5" x14ac:dyDescent="0.25">
      <c r="A285">
        <v>284</v>
      </c>
      <c r="B285" s="2">
        <v>1</v>
      </c>
      <c r="C285" s="5">
        <v>2</v>
      </c>
    </row>
    <row r="286" spans="1:5" x14ac:dyDescent="0.25">
      <c r="A286">
        <v>285</v>
      </c>
      <c r="B286" s="2">
        <v>1</v>
      </c>
      <c r="C286" s="5">
        <v>2</v>
      </c>
    </row>
    <row r="287" spans="1:5" x14ac:dyDescent="0.25">
      <c r="A287">
        <v>286</v>
      </c>
      <c r="B287" s="2">
        <v>1</v>
      </c>
      <c r="C287" s="5">
        <v>2</v>
      </c>
    </row>
    <row r="288" spans="1:5" x14ac:dyDescent="0.25">
      <c r="A288">
        <v>287</v>
      </c>
      <c r="B288" s="2">
        <v>1</v>
      </c>
      <c r="C288" s="5">
        <v>2</v>
      </c>
    </row>
    <row r="289" spans="1:6" x14ac:dyDescent="0.25">
      <c r="A289">
        <v>288</v>
      </c>
      <c r="B289" s="2">
        <v>1</v>
      </c>
    </row>
    <row r="290" spans="1:6" x14ac:dyDescent="0.25">
      <c r="A290">
        <v>289</v>
      </c>
      <c r="B290" s="2">
        <v>1</v>
      </c>
      <c r="E290" s="3">
        <v>4</v>
      </c>
    </row>
    <row r="291" spans="1:6" x14ac:dyDescent="0.25">
      <c r="A291">
        <v>290</v>
      </c>
      <c r="B291" s="2">
        <v>1</v>
      </c>
      <c r="E291" s="3">
        <v>4</v>
      </c>
      <c r="F291" t="s">
        <v>22</v>
      </c>
    </row>
    <row r="292" spans="1:6" x14ac:dyDescent="0.25">
      <c r="A292">
        <v>291</v>
      </c>
    </row>
    <row r="293" spans="1:6" x14ac:dyDescent="0.25">
      <c r="A293">
        <v>292</v>
      </c>
      <c r="F293" t="s">
        <v>22</v>
      </c>
    </row>
    <row r="294" spans="1:6" x14ac:dyDescent="0.25">
      <c r="A294">
        <v>293</v>
      </c>
      <c r="D294" s="4">
        <v>3</v>
      </c>
    </row>
    <row r="295" spans="1:6" x14ac:dyDescent="0.25">
      <c r="A295">
        <v>294</v>
      </c>
      <c r="D295" s="4">
        <v>3</v>
      </c>
    </row>
    <row r="296" spans="1:6" x14ac:dyDescent="0.25">
      <c r="A296">
        <v>295</v>
      </c>
      <c r="D296" s="4">
        <v>3</v>
      </c>
    </row>
    <row r="297" spans="1:6" x14ac:dyDescent="0.25">
      <c r="A297">
        <v>296</v>
      </c>
      <c r="C297" s="5">
        <v>2</v>
      </c>
      <c r="D297" s="4">
        <v>3</v>
      </c>
    </row>
    <row r="298" spans="1:6" x14ac:dyDescent="0.25">
      <c r="A298">
        <v>297</v>
      </c>
      <c r="C298" s="5">
        <v>2</v>
      </c>
      <c r="D298" s="4">
        <v>3</v>
      </c>
    </row>
    <row r="299" spans="1:6" x14ac:dyDescent="0.25">
      <c r="A299">
        <v>298</v>
      </c>
      <c r="C299" s="5">
        <v>2</v>
      </c>
      <c r="D299" s="4">
        <v>3</v>
      </c>
    </row>
    <row r="300" spans="1:6" x14ac:dyDescent="0.25">
      <c r="A300">
        <v>299</v>
      </c>
      <c r="C300" s="5">
        <v>2</v>
      </c>
      <c r="D300" s="4">
        <v>3</v>
      </c>
    </row>
    <row r="301" spans="1:6" x14ac:dyDescent="0.25">
      <c r="A301">
        <v>300</v>
      </c>
      <c r="C301" s="5">
        <v>2</v>
      </c>
      <c r="D301" s="4">
        <v>3</v>
      </c>
    </row>
    <row r="302" spans="1:6" x14ac:dyDescent="0.25">
      <c r="A302">
        <v>301</v>
      </c>
      <c r="C302" s="5">
        <v>2</v>
      </c>
      <c r="D302" s="4">
        <v>3</v>
      </c>
    </row>
    <row r="303" spans="1:6" x14ac:dyDescent="0.25">
      <c r="A303">
        <v>302</v>
      </c>
      <c r="C303" s="5">
        <v>2</v>
      </c>
      <c r="D303" s="4">
        <v>3</v>
      </c>
    </row>
    <row r="304" spans="1:6" x14ac:dyDescent="0.25">
      <c r="A304">
        <v>303</v>
      </c>
      <c r="C304" s="5">
        <v>2</v>
      </c>
      <c r="D304" s="4">
        <v>3</v>
      </c>
    </row>
    <row r="305" spans="1:5" x14ac:dyDescent="0.25">
      <c r="A305">
        <v>304</v>
      </c>
      <c r="C305" s="5">
        <v>2</v>
      </c>
      <c r="D305" s="4">
        <v>3</v>
      </c>
    </row>
    <row r="306" spans="1:5" x14ac:dyDescent="0.25">
      <c r="A306">
        <v>305</v>
      </c>
      <c r="C306" s="5">
        <v>2</v>
      </c>
      <c r="D306" s="4">
        <v>3</v>
      </c>
    </row>
    <row r="307" spans="1:5" x14ac:dyDescent="0.25">
      <c r="A307">
        <v>306</v>
      </c>
      <c r="C307" s="5">
        <v>2</v>
      </c>
      <c r="D307" s="4">
        <v>3</v>
      </c>
    </row>
    <row r="308" spans="1:5" x14ac:dyDescent="0.25">
      <c r="A308">
        <v>307</v>
      </c>
      <c r="C308" s="5">
        <v>2</v>
      </c>
      <c r="D308" s="4">
        <v>3</v>
      </c>
    </row>
    <row r="309" spans="1:5" x14ac:dyDescent="0.25">
      <c r="A309">
        <v>308</v>
      </c>
      <c r="C309" s="5">
        <v>2</v>
      </c>
      <c r="D309" s="4">
        <v>3</v>
      </c>
    </row>
    <row r="310" spans="1:5" x14ac:dyDescent="0.25">
      <c r="A310">
        <v>309</v>
      </c>
      <c r="C310" s="5">
        <v>2</v>
      </c>
      <c r="D310" s="4">
        <v>3</v>
      </c>
    </row>
    <row r="311" spans="1:5" x14ac:dyDescent="0.25">
      <c r="A311">
        <v>310</v>
      </c>
      <c r="C311" s="5">
        <v>2</v>
      </c>
      <c r="D311" s="4">
        <v>3</v>
      </c>
    </row>
    <row r="312" spans="1:5" x14ac:dyDescent="0.25">
      <c r="A312">
        <v>311</v>
      </c>
      <c r="C312" s="5">
        <v>2</v>
      </c>
      <c r="D312" s="4">
        <v>3</v>
      </c>
    </row>
    <row r="313" spans="1:5" x14ac:dyDescent="0.25">
      <c r="A313">
        <v>312</v>
      </c>
      <c r="C313" s="5">
        <v>2</v>
      </c>
      <c r="D313" s="4">
        <v>3</v>
      </c>
    </row>
    <row r="314" spans="1:5" x14ac:dyDescent="0.25">
      <c r="A314">
        <v>313</v>
      </c>
      <c r="C314" s="5">
        <v>2</v>
      </c>
      <c r="D314" s="4">
        <v>3</v>
      </c>
    </row>
    <row r="315" spans="1:5" x14ac:dyDescent="0.25">
      <c r="A315">
        <v>314</v>
      </c>
      <c r="C315" s="5">
        <v>2</v>
      </c>
      <c r="D315" s="4">
        <v>3</v>
      </c>
    </row>
    <row r="316" spans="1:5" x14ac:dyDescent="0.25">
      <c r="A316">
        <v>315</v>
      </c>
      <c r="C316" s="5">
        <v>2</v>
      </c>
      <c r="D316" s="4">
        <v>3</v>
      </c>
    </row>
    <row r="317" spans="1:5" x14ac:dyDescent="0.25">
      <c r="A317">
        <v>316</v>
      </c>
      <c r="C317" s="5">
        <v>2</v>
      </c>
      <c r="E317" s="3">
        <v>4</v>
      </c>
    </row>
    <row r="318" spans="1:5" x14ac:dyDescent="0.25">
      <c r="A318">
        <v>317</v>
      </c>
      <c r="C318" s="5">
        <v>2</v>
      </c>
      <c r="E318" s="3">
        <v>4</v>
      </c>
    </row>
    <row r="319" spans="1:5" x14ac:dyDescent="0.25">
      <c r="A319">
        <v>318</v>
      </c>
      <c r="B319" s="2">
        <v>1</v>
      </c>
      <c r="E319" s="3">
        <v>4</v>
      </c>
    </row>
    <row r="320" spans="1:5" x14ac:dyDescent="0.25">
      <c r="A320">
        <v>319</v>
      </c>
      <c r="B320" s="2">
        <v>1</v>
      </c>
      <c r="E320" s="3">
        <v>4</v>
      </c>
    </row>
    <row r="321" spans="1:5" x14ac:dyDescent="0.25">
      <c r="A321">
        <v>320</v>
      </c>
      <c r="B321" s="2">
        <v>1</v>
      </c>
      <c r="E321" s="3">
        <v>4</v>
      </c>
    </row>
    <row r="322" spans="1:5" x14ac:dyDescent="0.25">
      <c r="A322">
        <v>321</v>
      </c>
      <c r="B322" s="2">
        <v>1</v>
      </c>
      <c r="E322" s="3">
        <v>4</v>
      </c>
    </row>
    <row r="323" spans="1:5" x14ac:dyDescent="0.25">
      <c r="A323">
        <v>322</v>
      </c>
      <c r="B323" s="2">
        <v>1</v>
      </c>
      <c r="E323" s="3">
        <v>4</v>
      </c>
    </row>
    <row r="324" spans="1:5" x14ac:dyDescent="0.25">
      <c r="A324">
        <v>323</v>
      </c>
      <c r="B324" s="2">
        <v>1</v>
      </c>
      <c r="E324" s="3">
        <v>4</v>
      </c>
    </row>
    <row r="325" spans="1:5" x14ac:dyDescent="0.25">
      <c r="A325">
        <v>324</v>
      </c>
      <c r="B325" s="2">
        <v>1</v>
      </c>
      <c r="E325" s="3">
        <v>4</v>
      </c>
    </row>
    <row r="326" spans="1:5" x14ac:dyDescent="0.25">
      <c r="A326">
        <v>325</v>
      </c>
      <c r="B326" s="2">
        <v>1</v>
      </c>
      <c r="E326" s="3">
        <v>4</v>
      </c>
    </row>
    <row r="327" spans="1:5" x14ac:dyDescent="0.25">
      <c r="A327">
        <v>326</v>
      </c>
      <c r="B327" s="2">
        <v>1</v>
      </c>
      <c r="E327" s="3">
        <v>4</v>
      </c>
    </row>
    <row r="328" spans="1:5" x14ac:dyDescent="0.25">
      <c r="A328">
        <v>327</v>
      </c>
      <c r="B328" s="2">
        <v>1</v>
      </c>
      <c r="E328" s="3">
        <v>4</v>
      </c>
    </row>
    <row r="329" spans="1:5" x14ac:dyDescent="0.25">
      <c r="A329">
        <v>328</v>
      </c>
      <c r="B329" s="2">
        <v>1</v>
      </c>
      <c r="E329" s="3">
        <v>4</v>
      </c>
    </row>
    <row r="330" spans="1:5" x14ac:dyDescent="0.25">
      <c r="A330">
        <v>329</v>
      </c>
      <c r="B330" s="2">
        <v>1</v>
      </c>
      <c r="E330" s="3">
        <v>4</v>
      </c>
    </row>
    <row r="331" spans="1:5" x14ac:dyDescent="0.25">
      <c r="A331">
        <v>330</v>
      </c>
      <c r="B331" s="2">
        <v>1</v>
      </c>
      <c r="E331" s="3">
        <v>4</v>
      </c>
    </row>
    <row r="332" spans="1:5" x14ac:dyDescent="0.25">
      <c r="A332">
        <v>331</v>
      </c>
      <c r="B332" s="2">
        <v>1</v>
      </c>
      <c r="E332" s="3">
        <v>4</v>
      </c>
    </row>
    <row r="333" spans="1:5" x14ac:dyDescent="0.25">
      <c r="A333">
        <v>332</v>
      </c>
      <c r="B333" s="2">
        <v>1</v>
      </c>
      <c r="E333" s="3">
        <v>4</v>
      </c>
    </row>
    <row r="334" spans="1:5" x14ac:dyDescent="0.25">
      <c r="A334">
        <v>333</v>
      </c>
      <c r="B334" s="2">
        <v>1</v>
      </c>
      <c r="E334" s="3">
        <v>4</v>
      </c>
    </row>
    <row r="335" spans="1:5" x14ac:dyDescent="0.25">
      <c r="A335">
        <v>334</v>
      </c>
    </row>
    <row r="336" spans="1:5" x14ac:dyDescent="0.25">
      <c r="A336">
        <v>335</v>
      </c>
      <c r="D336" s="4">
        <v>3</v>
      </c>
    </row>
    <row r="337" spans="1:4" x14ac:dyDescent="0.25">
      <c r="A337">
        <v>336</v>
      </c>
      <c r="D337" s="4">
        <v>3</v>
      </c>
    </row>
    <row r="338" spans="1:4" x14ac:dyDescent="0.25">
      <c r="A338">
        <v>337</v>
      </c>
      <c r="D338" s="4">
        <v>3</v>
      </c>
    </row>
    <row r="339" spans="1:4" x14ac:dyDescent="0.25">
      <c r="A339">
        <v>338</v>
      </c>
      <c r="C339" s="5">
        <v>2</v>
      </c>
      <c r="D339" s="4">
        <v>3</v>
      </c>
    </row>
    <row r="340" spans="1:4" x14ac:dyDescent="0.25">
      <c r="A340">
        <v>339</v>
      </c>
      <c r="C340" s="5">
        <v>2</v>
      </c>
      <c r="D340" s="4">
        <v>3</v>
      </c>
    </row>
    <row r="341" spans="1:4" x14ac:dyDescent="0.25">
      <c r="A341">
        <v>340</v>
      </c>
      <c r="C341" s="5">
        <v>2</v>
      </c>
      <c r="D341" s="4">
        <v>3</v>
      </c>
    </row>
    <row r="342" spans="1:4" x14ac:dyDescent="0.25">
      <c r="A342">
        <v>341</v>
      </c>
      <c r="C342" s="5">
        <v>2</v>
      </c>
      <c r="D342" s="4">
        <v>3</v>
      </c>
    </row>
    <row r="343" spans="1:4" x14ac:dyDescent="0.25">
      <c r="A343">
        <v>342</v>
      </c>
      <c r="C343" s="5">
        <v>2</v>
      </c>
      <c r="D343" s="4">
        <v>3</v>
      </c>
    </row>
    <row r="344" spans="1:4" x14ac:dyDescent="0.25">
      <c r="A344">
        <v>343</v>
      </c>
      <c r="C344" s="5">
        <v>2</v>
      </c>
      <c r="D344" s="4">
        <v>3</v>
      </c>
    </row>
    <row r="345" spans="1:4" x14ac:dyDescent="0.25">
      <c r="A345">
        <v>344</v>
      </c>
      <c r="C345" s="5">
        <v>2</v>
      </c>
      <c r="D345" s="4">
        <v>3</v>
      </c>
    </row>
    <row r="346" spans="1:4" x14ac:dyDescent="0.25">
      <c r="A346">
        <v>345</v>
      </c>
      <c r="C346" s="5">
        <v>2</v>
      </c>
      <c r="D346" s="4">
        <v>3</v>
      </c>
    </row>
    <row r="347" spans="1:4" x14ac:dyDescent="0.25">
      <c r="A347">
        <v>346</v>
      </c>
      <c r="C347" s="5">
        <v>2</v>
      </c>
      <c r="D347" s="4">
        <v>3</v>
      </c>
    </row>
    <row r="348" spans="1:4" x14ac:dyDescent="0.25">
      <c r="A348">
        <v>347</v>
      </c>
      <c r="C348" s="5">
        <v>2</v>
      </c>
      <c r="D348" s="4">
        <v>3</v>
      </c>
    </row>
    <row r="349" spans="1:4" x14ac:dyDescent="0.25">
      <c r="A349">
        <v>348</v>
      </c>
      <c r="C349" s="5">
        <v>2</v>
      </c>
      <c r="D349" s="4">
        <v>3</v>
      </c>
    </row>
    <row r="350" spans="1:4" x14ac:dyDescent="0.25">
      <c r="A350">
        <v>349</v>
      </c>
      <c r="C350" s="5">
        <v>2</v>
      </c>
      <c r="D350" s="4">
        <v>3</v>
      </c>
    </row>
    <row r="351" spans="1:4" x14ac:dyDescent="0.25">
      <c r="A351">
        <v>350</v>
      </c>
      <c r="C351" s="5">
        <v>2</v>
      </c>
    </row>
    <row r="352" spans="1:4" x14ac:dyDescent="0.25">
      <c r="A352">
        <v>351</v>
      </c>
      <c r="C352" s="5">
        <v>2</v>
      </c>
    </row>
    <row r="353" spans="1:5" x14ac:dyDescent="0.25">
      <c r="A353">
        <v>352</v>
      </c>
    </row>
    <row r="354" spans="1:5" x14ac:dyDescent="0.25">
      <c r="A354">
        <v>353</v>
      </c>
      <c r="B354" s="2">
        <v>1</v>
      </c>
    </row>
    <row r="355" spans="1:5" x14ac:dyDescent="0.25">
      <c r="A355">
        <v>354</v>
      </c>
      <c r="B355" s="2">
        <v>1</v>
      </c>
      <c r="E355" s="3">
        <v>4</v>
      </c>
    </row>
    <row r="356" spans="1:5" x14ac:dyDescent="0.25">
      <c r="A356">
        <v>355</v>
      </c>
      <c r="B356" s="2">
        <v>1</v>
      </c>
      <c r="E356" s="3">
        <v>4</v>
      </c>
    </row>
    <row r="357" spans="1:5" x14ac:dyDescent="0.25">
      <c r="A357">
        <v>356</v>
      </c>
      <c r="B357" s="2">
        <v>1</v>
      </c>
      <c r="E357" s="3">
        <v>4</v>
      </c>
    </row>
    <row r="358" spans="1:5" x14ac:dyDescent="0.25">
      <c r="A358">
        <v>357</v>
      </c>
      <c r="B358" s="2">
        <v>1</v>
      </c>
      <c r="E358" s="3">
        <v>4</v>
      </c>
    </row>
    <row r="359" spans="1:5" x14ac:dyDescent="0.25">
      <c r="A359">
        <v>358</v>
      </c>
      <c r="B359" s="2">
        <v>1</v>
      </c>
      <c r="E359" s="3">
        <v>4</v>
      </c>
    </row>
    <row r="360" spans="1:5" x14ac:dyDescent="0.25">
      <c r="A360">
        <v>359</v>
      </c>
      <c r="B360" s="2">
        <v>1</v>
      </c>
      <c r="E360" s="3">
        <v>4</v>
      </c>
    </row>
    <row r="361" spans="1:5" x14ac:dyDescent="0.25">
      <c r="A361">
        <v>360</v>
      </c>
      <c r="B361" s="2">
        <v>1</v>
      </c>
      <c r="E361" s="3">
        <v>4</v>
      </c>
    </row>
    <row r="362" spans="1:5" x14ac:dyDescent="0.25">
      <c r="A362">
        <v>361</v>
      </c>
      <c r="B362" s="2">
        <v>1</v>
      </c>
      <c r="E362" s="3">
        <v>4</v>
      </c>
    </row>
    <row r="363" spans="1:5" x14ac:dyDescent="0.25">
      <c r="A363">
        <v>362</v>
      </c>
      <c r="B363" s="2">
        <v>1</v>
      </c>
      <c r="E363" s="3">
        <v>4</v>
      </c>
    </row>
    <row r="364" spans="1:5" x14ac:dyDescent="0.25">
      <c r="A364">
        <v>363</v>
      </c>
      <c r="B364" s="2">
        <v>1</v>
      </c>
      <c r="E364" s="3">
        <v>4</v>
      </c>
    </row>
    <row r="365" spans="1:5" x14ac:dyDescent="0.25">
      <c r="A365">
        <v>364</v>
      </c>
      <c r="B365" s="2">
        <v>1</v>
      </c>
      <c r="E365" s="3">
        <v>4</v>
      </c>
    </row>
    <row r="366" spans="1:5" x14ac:dyDescent="0.25">
      <c r="A366">
        <v>365</v>
      </c>
      <c r="B366" s="2">
        <v>1</v>
      </c>
      <c r="E366" s="3">
        <v>4</v>
      </c>
    </row>
    <row r="367" spans="1:5" x14ac:dyDescent="0.25">
      <c r="A367">
        <v>366</v>
      </c>
      <c r="E367" s="3">
        <v>4</v>
      </c>
    </row>
    <row r="368" spans="1:5" x14ac:dyDescent="0.25">
      <c r="A368">
        <v>367</v>
      </c>
      <c r="E368" s="3">
        <v>4</v>
      </c>
    </row>
    <row r="369" spans="1:4" x14ac:dyDescent="0.25">
      <c r="A369">
        <v>368</v>
      </c>
      <c r="D369" s="4">
        <v>3</v>
      </c>
    </row>
    <row r="370" spans="1:4" x14ac:dyDescent="0.25">
      <c r="A370">
        <v>369</v>
      </c>
      <c r="C370" s="5">
        <v>2</v>
      </c>
      <c r="D370" s="4">
        <v>3</v>
      </c>
    </row>
    <row r="371" spans="1:4" x14ac:dyDescent="0.25">
      <c r="A371">
        <v>370</v>
      </c>
      <c r="C371" s="5">
        <v>2</v>
      </c>
      <c r="D371" s="4">
        <v>3</v>
      </c>
    </row>
    <row r="372" spans="1:4" x14ac:dyDescent="0.25">
      <c r="A372">
        <v>371</v>
      </c>
      <c r="C372" s="5">
        <v>2</v>
      </c>
      <c r="D372" s="4">
        <v>3</v>
      </c>
    </row>
    <row r="373" spans="1:4" x14ac:dyDescent="0.25">
      <c r="A373">
        <v>372</v>
      </c>
      <c r="C373" s="5">
        <v>2</v>
      </c>
      <c r="D373" s="4">
        <v>3</v>
      </c>
    </row>
    <row r="374" spans="1:4" x14ac:dyDescent="0.25">
      <c r="A374">
        <v>373</v>
      </c>
      <c r="C374" s="5">
        <v>2</v>
      </c>
      <c r="D374" s="4">
        <v>3</v>
      </c>
    </row>
    <row r="375" spans="1:4" x14ac:dyDescent="0.25">
      <c r="A375">
        <v>374</v>
      </c>
      <c r="C375" s="5">
        <v>2</v>
      </c>
      <c r="D375" s="4">
        <v>3</v>
      </c>
    </row>
    <row r="376" spans="1:4" x14ac:dyDescent="0.25">
      <c r="A376">
        <v>375</v>
      </c>
      <c r="C376" s="5">
        <v>2</v>
      </c>
      <c r="D376" s="4">
        <v>3</v>
      </c>
    </row>
    <row r="377" spans="1:4" x14ac:dyDescent="0.25">
      <c r="A377">
        <v>376</v>
      </c>
      <c r="C377" s="5">
        <v>2</v>
      </c>
      <c r="D377" s="4">
        <v>3</v>
      </c>
    </row>
    <row r="378" spans="1:4" x14ac:dyDescent="0.25">
      <c r="A378">
        <v>377</v>
      </c>
      <c r="C378" s="5">
        <v>2</v>
      </c>
      <c r="D378" s="4">
        <v>3</v>
      </c>
    </row>
    <row r="379" spans="1:4" x14ac:dyDescent="0.25">
      <c r="A379">
        <v>378</v>
      </c>
      <c r="C379" s="5">
        <v>2</v>
      </c>
      <c r="D379" s="4">
        <v>3</v>
      </c>
    </row>
    <row r="380" spans="1:4" x14ac:dyDescent="0.25">
      <c r="A380">
        <v>379</v>
      </c>
      <c r="C380" s="5">
        <v>2</v>
      </c>
      <c r="D380" s="4">
        <v>3</v>
      </c>
    </row>
    <row r="381" spans="1:4" x14ac:dyDescent="0.25">
      <c r="A381">
        <v>380</v>
      </c>
      <c r="C381" s="5">
        <v>2</v>
      </c>
      <c r="D381" s="4">
        <v>3</v>
      </c>
    </row>
    <row r="382" spans="1:4" x14ac:dyDescent="0.25">
      <c r="A382">
        <v>381</v>
      </c>
      <c r="C382" s="5">
        <v>2</v>
      </c>
    </row>
    <row r="383" spans="1:4" x14ac:dyDescent="0.25">
      <c r="A383">
        <v>382</v>
      </c>
    </row>
    <row r="384" spans="1:4" x14ac:dyDescent="0.25">
      <c r="A384">
        <v>383</v>
      </c>
      <c r="B384" s="2">
        <v>1</v>
      </c>
    </row>
    <row r="385" spans="1:5" x14ac:dyDescent="0.25">
      <c r="A385">
        <v>384</v>
      </c>
      <c r="B385" s="2">
        <v>1</v>
      </c>
    </row>
    <row r="386" spans="1:5" x14ac:dyDescent="0.25">
      <c r="A386">
        <v>385</v>
      </c>
      <c r="B386" s="2">
        <v>1</v>
      </c>
      <c r="E386" s="3">
        <v>4</v>
      </c>
    </row>
    <row r="387" spans="1:5" x14ac:dyDescent="0.25">
      <c r="A387">
        <v>386</v>
      </c>
      <c r="B387" s="2">
        <v>1</v>
      </c>
      <c r="E387" s="3">
        <v>4</v>
      </c>
    </row>
    <row r="388" spans="1:5" x14ac:dyDescent="0.25">
      <c r="A388">
        <v>387</v>
      </c>
      <c r="B388" s="2">
        <v>1</v>
      </c>
      <c r="E388" s="3">
        <v>4</v>
      </c>
    </row>
    <row r="389" spans="1:5" x14ac:dyDescent="0.25">
      <c r="A389">
        <v>388</v>
      </c>
      <c r="B389" s="2">
        <v>1</v>
      </c>
      <c r="E389" s="3">
        <v>4</v>
      </c>
    </row>
    <row r="390" spans="1:5" x14ac:dyDescent="0.25">
      <c r="A390">
        <v>389</v>
      </c>
      <c r="B390" s="2">
        <v>1</v>
      </c>
      <c r="E390" s="3">
        <v>4</v>
      </c>
    </row>
    <row r="391" spans="1:5" x14ac:dyDescent="0.25">
      <c r="A391">
        <v>390</v>
      </c>
      <c r="B391" s="2">
        <v>1</v>
      </c>
      <c r="E391" s="3">
        <v>4</v>
      </c>
    </row>
    <row r="392" spans="1:5" x14ac:dyDescent="0.25">
      <c r="A392">
        <v>391</v>
      </c>
      <c r="B392" s="2">
        <v>1</v>
      </c>
      <c r="E392" s="3">
        <v>4</v>
      </c>
    </row>
    <row r="393" spans="1:5" x14ac:dyDescent="0.25">
      <c r="A393">
        <v>392</v>
      </c>
      <c r="B393" s="2">
        <v>1</v>
      </c>
      <c r="E393" s="3">
        <v>4</v>
      </c>
    </row>
    <row r="394" spans="1:5" x14ac:dyDescent="0.25">
      <c r="A394">
        <v>393</v>
      </c>
      <c r="B394" s="2">
        <v>1</v>
      </c>
      <c r="E394" s="3">
        <v>4</v>
      </c>
    </row>
    <row r="395" spans="1:5" x14ac:dyDescent="0.25">
      <c r="A395">
        <v>394</v>
      </c>
      <c r="B395" s="2">
        <v>1</v>
      </c>
      <c r="E395" s="3">
        <v>4</v>
      </c>
    </row>
    <row r="396" spans="1:5" x14ac:dyDescent="0.25">
      <c r="A396">
        <v>395</v>
      </c>
      <c r="E396" s="3">
        <v>4</v>
      </c>
    </row>
    <row r="397" spans="1:5" x14ac:dyDescent="0.25">
      <c r="A397">
        <v>396</v>
      </c>
      <c r="E397" s="3">
        <v>4</v>
      </c>
    </row>
    <row r="398" spans="1:5" x14ac:dyDescent="0.25">
      <c r="A398">
        <v>397</v>
      </c>
      <c r="E398" s="3">
        <v>4</v>
      </c>
    </row>
    <row r="399" spans="1:5" x14ac:dyDescent="0.25">
      <c r="A399">
        <v>398</v>
      </c>
    </row>
    <row r="400" spans="1:5" x14ac:dyDescent="0.25">
      <c r="A400">
        <v>399</v>
      </c>
      <c r="D400" s="4">
        <v>3</v>
      </c>
    </row>
    <row r="401" spans="1:4" x14ac:dyDescent="0.25">
      <c r="A401">
        <v>400</v>
      </c>
      <c r="C401" s="5">
        <v>2</v>
      </c>
      <c r="D401" s="4">
        <v>3</v>
      </c>
    </row>
    <row r="402" spans="1:4" x14ac:dyDescent="0.25">
      <c r="A402">
        <v>401</v>
      </c>
      <c r="C402" s="5">
        <v>2</v>
      </c>
      <c r="D402" s="4">
        <v>3</v>
      </c>
    </row>
    <row r="403" spans="1:4" x14ac:dyDescent="0.25">
      <c r="A403">
        <v>402</v>
      </c>
      <c r="C403" s="5">
        <v>2</v>
      </c>
      <c r="D403" s="4">
        <v>3</v>
      </c>
    </row>
    <row r="404" spans="1:4" x14ac:dyDescent="0.25">
      <c r="A404">
        <v>403</v>
      </c>
      <c r="C404" s="5">
        <v>2</v>
      </c>
      <c r="D404" s="4">
        <v>3</v>
      </c>
    </row>
    <row r="405" spans="1:4" x14ac:dyDescent="0.25">
      <c r="A405">
        <v>404</v>
      </c>
      <c r="C405" s="5">
        <v>2</v>
      </c>
      <c r="D405" s="4">
        <v>3</v>
      </c>
    </row>
    <row r="406" spans="1:4" x14ac:dyDescent="0.25">
      <c r="A406">
        <v>405</v>
      </c>
      <c r="C406" s="5">
        <v>2</v>
      </c>
      <c r="D406" s="4">
        <v>3</v>
      </c>
    </row>
    <row r="407" spans="1:4" x14ac:dyDescent="0.25">
      <c r="A407">
        <v>406</v>
      </c>
      <c r="C407" s="5">
        <v>2</v>
      </c>
      <c r="D407" s="4">
        <v>3</v>
      </c>
    </row>
    <row r="408" spans="1:4" x14ac:dyDescent="0.25">
      <c r="A408">
        <v>407</v>
      </c>
      <c r="C408" s="5">
        <v>2</v>
      </c>
      <c r="D408" s="4">
        <v>3</v>
      </c>
    </row>
    <row r="409" spans="1:4" x14ac:dyDescent="0.25">
      <c r="A409">
        <v>408</v>
      </c>
      <c r="C409" s="5">
        <v>2</v>
      </c>
      <c r="D409" s="4">
        <v>3</v>
      </c>
    </row>
    <row r="410" spans="1:4" x14ac:dyDescent="0.25">
      <c r="A410">
        <v>409</v>
      </c>
      <c r="C410" s="5">
        <v>2</v>
      </c>
    </row>
    <row r="411" spans="1:4" x14ac:dyDescent="0.25">
      <c r="A411">
        <v>410</v>
      </c>
      <c r="C411" s="5">
        <v>2</v>
      </c>
    </row>
    <row r="412" spans="1:4" x14ac:dyDescent="0.25">
      <c r="A412">
        <v>411</v>
      </c>
      <c r="B412" s="2">
        <v>1</v>
      </c>
      <c r="C412" s="5">
        <v>2</v>
      </c>
    </row>
    <row r="413" spans="1:4" x14ac:dyDescent="0.25">
      <c r="A413">
        <v>412</v>
      </c>
      <c r="B413" s="2">
        <v>1</v>
      </c>
      <c r="C413" s="5">
        <v>2</v>
      </c>
    </row>
    <row r="414" spans="1:4" x14ac:dyDescent="0.25">
      <c r="A414">
        <v>413</v>
      </c>
      <c r="B414" s="2">
        <v>1</v>
      </c>
    </row>
    <row r="415" spans="1:4" x14ac:dyDescent="0.25">
      <c r="A415">
        <v>414</v>
      </c>
      <c r="B415" s="2">
        <v>1</v>
      </c>
    </row>
    <row r="416" spans="1:4" x14ac:dyDescent="0.25">
      <c r="A416">
        <v>415</v>
      </c>
      <c r="B416" s="2">
        <v>1</v>
      </c>
    </row>
    <row r="417" spans="1:5" x14ac:dyDescent="0.25">
      <c r="A417">
        <v>416</v>
      </c>
      <c r="B417" s="2">
        <v>1</v>
      </c>
    </row>
    <row r="418" spans="1:5" x14ac:dyDescent="0.25">
      <c r="A418">
        <v>417</v>
      </c>
      <c r="B418" s="2">
        <v>1</v>
      </c>
      <c r="E418" s="3">
        <v>4</v>
      </c>
    </row>
    <row r="419" spans="1:5" x14ac:dyDescent="0.25">
      <c r="A419">
        <v>418</v>
      </c>
      <c r="B419" s="2">
        <v>1</v>
      </c>
      <c r="E419" s="3">
        <v>4</v>
      </c>
    </row>
    <row r="420" spans="1:5" x14ac:dyDescent="0.25">
      <c r="A420">
        <v>419</v>
      </c>
      <c r="B420" s="2">
        <v>1</v>
      </c>
      <c r="E420" s="3">
        <v>4</v>
      </c>
    </row>
    <row r="421" spans="1:5" x14ac:dyDescent="0.25">
      <c r="A421">
        <v>420</v>
      </c>
      <c r="B421" s="2">
        <v>1</v>
      </c>
      <c r="E421" s="3">
        <v>4</v>
      </c>
    </row>
    <row r="422" spans="1:5" x14ac:dyDescent="0.25">
      <c r="A422">
        <v>421</v>
      </c>
      <c r="B422" s="2">
        <v>1</v>
      </c>
      <c r="E422" s="3">
        <v>4</v>
      </c>
    </row>
    <row r="423" spans="1:5" x14ac:dyDescent="0.25">
      <c r="A423">
        <v>422</v>
      </c>
      <c r="B423" s="2">
        <v>1</v>
      </c>
      <c r="E423" s="3">
        <v>4</v>
      </c>
    </row>
    <row r="424" spans="1:5" x14ac:dyDescent="0.25">
      <c r="A424">
        <v>423</v>
      </c>
      <c r="E424" s="3">
        <v>4</v>
      </c>
    </row>
    <row r="425" spans="1:5" x14ac:dyDescent="0.25">
      <c r="A425">
        <v>424</v>
      </c>
      <c r="E425" s="3">
        <v>4</v>
      </c>
    </row>
    <row r="426" spans="1:5" x14ac:dyDescent="0.25">
      <c r="A426">
        <v>425</v>
      </c>
      <c r="D426" s="4">
        <v>3</v>
      </c>
      <c r="E426" s="3">
        <v>4</v>
      </c>
    </row>
    <row r="427" spans="1:5" x14ac:dyDescent="0.25">
      <c r="A427">
        <v>426</v>
      </c>
      <c r="D427" s="4">
        <v>3</v>
      </c>
      <c r="E427" s="3">
        <v>4</v>
      </c>
    </row>
    <row r="428" spans="1:5" x14ac:dyDescent="0.25">
      <c r="A428">
        <v>427</v>
      </c>
      <c r="C428" s="5">
        <v>2</v>
      </c>
      <c r="D428" s="4">
        <v>3</v>
      </c>
      <c r="E428" s="3">
        <v>4</v>
      </c>
    </row>
    <row r="429" spans="1:5" x14ac:dyDescent="0.25">
      <c r="A429">
        <v>428</v>
      </c>
      <c r="C429" s="5">
        <v>2</v>
      </c>
      <c r="D429" s="4">
        <v>3</v>
      </c>
      <c r="E429" s="3">
        <v>4</v>
      </c>
    </row>
    <row r="430" spans="1:5" x14ac:dyDescent="0.25">
      <c r="A430">
        <v>429</v>
      </c>
      <c r="C430" s="5">
        <v>2</v>
      </c>
      <c r="D430" s="4">
        <v>3</v>
      </c>
    </row>
    <row r="431" spans="1:5" x14ac:dyDescent="0.25">
      <c r="A431">
        <v>430</v>
      </c>
      <c r="C431" s="5">
        <v>2</v>
      </c>
      <c r="D431" s="4">
        <v>3</v>
      </c>
    </row>
    <row r="432" spans="1:5" x14ac:dyDescent="0.25">
      <c r="A432">
        <v>431</v>
      </c>
      <c r="C432" s="5">
        <v>2</v>
      </c>
      <c r="D432" s="4">
        <v>3</v>
      </c>
    </row>
    <row r="433" spans="1:5" x14ac:dyDescent="0.25">
      <c r="A433">
        <v>432</v>
      </c>
      <c r="C433" s="5">
        <v>2</v>
      </c>
      <c r="D433" s="4">
        <v>3</v>
      </c>
    </row>
    <row r="434" spans="1:5" x14ac:dyDescent="0.25">
      <c r="A434">
        <v>433</v>
      </c>
      <c r="C434" s="5">
        <v>2</v>
      </c>
      <c r="D434" s="4">
        <v>3</v>
      </c>
    </row>
    <row r="435" spans="1:5" x14ac:dyDescent="0.25">
      <c r="A435">
        <v>434</v>
      </c>
      <c r="C435" s="5">
        <v>2</v>
      </c>
      <c r="D435" s="4">
        <v>3</v>
      </c>
    </row>
    <row r="436" spans="1:5" x14ac:dyDescent="0.25">
      <c r="A436">
        <v>435</v>
      </c>
      <c r="C436" s="5">
        <v>2</v>
      </c>
      <c r="D436" s="4">
        <v>3</v>
      </c>
    </row>
    <row r="437" spans="1:5" x14ac:dyDescent="0.25">
      <c r="A437">
        <v>436</v>
      </c>
      <c r="C437" s="5">
        <v>2</v>
      </c>
      <c r="D437" s="4">
        <v>3</v>
      </c>
    </row>
    <row r="438" spans="1:5" x14ac:dyDescent="0.25">
      <c r="A438">
        <v>437</v>
      </c>
      <c r="C438" s="5">
        <v>2</v>
      </c>
    </row>
    <row r="439" spans="1:5" x14ac:dyDescent="0.25">
      <c r="A439">
        <v>438</v>
      </c>
      <c r="C439" s="5">
        <v>2</v>
      </c>
    </row>
    <row r="440" spans="1:5" x14ac:dyDescent="0.25">
      <c r="A440">
        <v>439</v>
      </c>
      <c r="B440" s="2">
        <v>1</v>
      </c>
      <c r="C440" s="5">
        <v>2</v>
      </c>
    </row>
    <row r="441" spans="1:5" x14ac:dyDescent="0.25">
      <c r="A441">
        <v>440</v>
      </c>
      <c r="B441" s="2">
        <v>1</v>
      </c>
      <c r="C441" s="5">
        <v>2</v>
      </c>
    </row>
    <row r="442" spans="1:5" x14ac:dyDescent="0.25">
      <c r="A442">
        <v>441</v>
      </c>
      <c r="B442" s="2">
        <v>1</v>
      </c>
    </row>
    <row r="443" spans="1:5" x14ac:dyDescent="0.25">
      <c r="A443">
        <v>442</v>
      </c>
      <c r="B443" s="2">
        <v>1</v>
      </c>
    </row>
    <row r="444" spans="1:5" x14ac:dyDescent="0.25">
      <c r="A444">
        <v>443</v>
      </c>
      <c r="B444" s="2">
        <v>1</v>
      </c>
    </row>
    <row r="445" spans="1:5" x14ac:dyDescent="0.25">
      <c r="A445">
        <v>444</v>
      </c>
      <c r="B445" s="2">
        <v>1</v>
      </c>
    </row>
    <row r="446" spans="1:5" x14ac:dyDescent="0.25">
      <c r="A446">
        <v>445</v>
      </c>
      <c r="B446" s="2">
        <v>1</v>
      </c>
      <c r="E446" s="3">
        <v>4</v>
      </c>
    </row>
    <row r="447" spans="1:5" x14ac:dyDescent="0.25">
      <c r="A447">
        <v>446</v>
      </c>
      <c r="B447" s="2">
        <v>1</v>
      </c>
      <c r="E447" s="3">
        <v>4</v>
      </c>
    </row>
    <row r="448" spans="1:5" x14ac:dyDescent="0.25">
      <c r="A448">
        <v>447</v>
      </c>
      <c r="B448" s="2">
        <v>1</v>
      </c>
      <c r="E448" s="3">
        <v>4</v>
      </c>
    </row>
    <row r="449" spans="1:5" x14ac:dyDescent="0.25">
      <c r="A449">
        <v>448</v>
      </c>
      <c r="B449" s="2">
        <v>1</v>
      </c>
      <c r="E449" s="3">
        <v>4</v>
      </c>
    </row>
    <row r="450" spans="1:5" x14ac:dyDescent="0.25">
      <c r="A450">
        <v>449</v>
      </c>
      <c r="B450" s="2">
        <v>1</v>
      </c>
      <c r="E450" s="3">
        <v>4</v>
      </c>
    </row>
    <row r="451" spans="1:5" x14ac:dyDescent="0.25">
      <c r="A451">
        <v>450</v>
      </c>
      <c r="B451" s="2">
        <v>1</v>
      </c>
      <c r="E451" s="3">
        <v>4</v>
      </c>
    </row>
    <row r="452" spans="1:5" x14ac:dyDescent="0.25">
      <c r="A452">
        <v>451</v>
      </c>
      <c r="E452" s="3">
        <v>4</v>
      </c>
    </row>
    <row r="453" spans="1:5" x14ac:dyDescent="0.25">
      <c r="A453">
        <v>452</v>
      </c>
      <c r="D453" s="4">
        <v>3</v>
      </c>
      <c r="E453" s="3">
        <v>4</v>
      </c>
    </row>
    <row r="454" spans="1:5" x14ac:dyDescent="0.25">
      <c r="A454">
        <v>453</v>
      </c>
      <c r="D454" s="4">
        <v>3</v>
      </c>
      <c r="E454" s="3">
        <v>4</v>
      </c>
    </row>
    <row r="455" spans="1:5" x14ac:dyDescent="0.25">
      <c r="A455">
        <v>454</v>
      </c>
      <c r="D455" s="4">
        <v>3</v>
      </c>
      <c r="E455" s="3">
        <v>4</v>
      </c>
    </row>
    <row r="456" spans="1:5" x14ac:dyDescent="0.25">
      <c r="A456">
        <v>455</v>
      </c>
      <c r="D456" s="4">
        <v>3</v>
      </c>
      <c r="E456" s="3">
        <v>4</v>
      </c>
    </row>
    <row r="457" spans="1:5" x14ac:dyDescent="0.25">
      <c r="A457">
        <v>456</v>
      </c>
      <c r="D457" s="4">
        <v>3</v>
      </c>
      <c r="E457" s="3">
        <v>4</v>
      </c>
    </row>
    <row r="458" spans="1:5" x14ac:dyDescent="0.25">
      <c r="A458">
        <v>457</v>
      </c>
      <c r="D458" s="4">
        <v>3</v>
      </c>
      <c r="E458" s="3">
        <v>4</v>
      </c>
    </row>
    <row r="459" spans="1:5" x14ac:dyDescent="0.25">
      <c r="A459">
        <v>458</v>
      </c>
      <c r="C459" s="5">
        <v>2</v>
      </c>
      <c r="D459" s="4">
        <v>3</v>
      </c>
    </row>
    <row r="460" spans="1:5" x14ac:dyDescent="0.25">
      <c r="A460">
        <v>459</v>
      </c>
      <c r="C460" s="5">
        <v>2</v>
      </c>
      <c r="D460" s="4">
        <v>3</v>
      </c>
    </row>
    <row r="461" spans="1:5" x14ac:dyDescent="0.25">
      <c r="A461">
        <v>460</v>
      </c>
      <c r="C461" s="5">
        <v>2</v>
      </c>
      <c r="D461" s="4">
        <v>3</v>
      </c>
    </row>
    <row r="462" spans="1:5" x14ac:dyDescent="0.25">
      <c r="A462">
        <v>461</v>
      </c>
      <c r="C462" s="5">
        <v>2</v>
      </c>
      <c r="D462" s="4">
        <v>3</v>
      </c>
    </row>
    <row r="463" spans="1:5" x14ac:dyDescent="0.25">
      <c r="A463">
        <v>462</v>
      </c>
      <c r="C463" s="5">
        <v>2</v>
      </c>
      <c r="D463" s="4">
        <v>3</v>
      </c>
    </row>
    <row r="464" spans="1:5" x14ac:dyDescent="0.25">
      <c r="A464">
        <v>463</v>
      </c>
      <c r="C464" s="5">
        <v>2</v>
      </c>
    </row>
    <row r="465" spans="1:5" x14ac:dyDescent="0.25">
      <c r="A465">
        <v>464</v>
      </c>
      <c r="C465" s="5">
        <v>2</v>
      </c>
    </row>
    <row r="466" spans="1:5" x14ac:dyDescent="0.25">
      <c r="A466">
        <v>465</v>
      </c>
      <c r="C466" s="5">
        <v>2</v>
      </c>
    </row>
    <row r="467" spans="1:5" x14ac:dyDescent="0.25">
      <c r="A467">
        <v>466</v>
      </c>
      <c r="C467" s="5">
        <v>2</v>
      </c>
    </row>
    <row r="468" spans="1:5" x14ac:dyDescent="0.25">
      <c r="A468">
        <v>467</v>
      </c>
      <c r="B468" s="2">
        <v>1</v>
      </c>
      <c r="C468" s="5">
        <v>2</v>
      </c>
    </row>
    <row r="469" spans="1:5" x14ac:dyDescent="0.25">
      <c r="A469">
        <v>468</v>
      </c>
      <c r="B469" s="2">
        <v>1</v>
      </c>
      <c r="C469" s="5">
        <v>2</v>
      </c>
    </row>
    <row r="470" spans="1:5" x14ac:dyDescent="0.25">
      <c r="A470">
        <v>469</v>
      </c>
      <c r="B470" s="2">
        <v>1</v>
      </c>
      <c r="C470" s="5">
        <v>2</v>
      </c>
    </row>
    <row r="471" spans="1:5" x14ac:dyDescent="0.25">
      <c r="A471">
        <v>470</v>
      </c>
      <c r="B471" s="2">
        <v>1</v>
      </c>
      <c r="C471" s="5">
        <v>2</v>
      </c>
    </row>
    <row r="472" spans="1:5" x14ac:dyDescent="0.25">
      <c r="A472">
        <v>471</v>
      </c>
      <c r="B472" s="2">
        <v>1</v>
      </c>
    </row>
    <row r="473" spans="1:5" x14ac:dyDescent="0.25">
      <c r="A473">
        <v>472</v>
      </c>
      <c r="B473" s="2">
        <v>1</v>
      </c>
    </row>
    <row r="474" spans="1:5" x14ac:dyDescent="0.25">
      <c r="A474">
        <v>473</v>
      </c>
      <c r="B474" s="2">
        <v>1</v>
      </c>
    </row>
    <row r="475" spans="1:5" x14ac:dyDescent="0.25">
      <c r="A475">
        <v>474</v>
      </c>
      <c r="B475" s="2">
        <v>1</v>
      </c>
    </row>
    <row r="476" spans="1:5" x14ac:dyDescent="0.25">
      <c r="A476">
        <v>475</v>
      </c>
      <c r="B476" s="2">
        <v>1</v>
      </c>
      <c r="E476" s="3">
        <v>4</v>
      </c>
    </row>
    <row r="477" spans="1:5" x14ac:dyDescent="0.25">
      <c r="A477">
        <v>476</v>
      </c>
      <c r="B477" s="2">
        <v>1</v>
      </c>
      <c r="E477" s="3">
        <v>4</v>
      </c>
    </row>
    <row r="478" spans="1:5" x14ac:dyDescent="0.25">
      <c r="A478">
        <v>477</v>
      </c>
      <c r="B478" s="2">
        <v>1</v>
      </c>
      <c r="E478" s="3">
        <v>4</v>
      </c>
    </row>
    <row r="479" spans="1:5" x14ac:dyDescent="0.25">
      <c r="A479">
        <v>478</v>
      </c>
      <c r="B479" s="2">
        <v>1</v>
      </c>
      <c r="E479" s="3">
        <v>4</v>
      </c>
    </row>
    <row r="480" spans="1:5" x14ac:dyDescent="0.25">
      <c r="A480">
        <v>479</v>
      </c>
      <c r="D480" s="4">
        <v>3</v>
      </c>
      <c r="E480" s="3">
        <v>4</v>
      </c>
    </row>
    <row r="481" spans="1:5" x14ac:dyDescent="0.25">
      <c r="A481">
        <v>480</v>
      </c>
      <c r="D481" s="4">
        <v>3</v>
      </c>
      <c r="E481" s="3">
        <v>4</v>
      </c>
    </row>
    <row r="482" spans="1:5" x14ac:dyDescent="0.25">
      <c r="A482">
        <v>481</v>
      </c>
      <c r="D482" s="4">
        <v>3</v>
      </c>
      <c r="E482" s="3">
        <v>4</v>
      </c>
    </row>
    <row r="483" spans="1:5" x14ac:dyDescent="0.25">
      <c r="A483">
        <v>482</v>
      </c>
      <c r="D483" s="4">
        <v>3</v>
      </c>
      <c r="E483" s="3">
        <v>4</v>
      </c>
    </row>
    <row r="484" spans="1:5" x14ac:dyDescent="0.25">
      <c r="A484">
        <v>483</v>
      </c>
      <c r="D484" s="4">
        <v>3</v>
      </c>
      <c r="E484" s="3">
        <v>4</v>
      </c>
    </row>
    <row r="485" spans="1:5" x14ac:dyDescent="0.25">
      <c r="A485">
        <v>484</v>
      </c>
      <c r="D485" s="4">
        <v>3</v>
      </c>
      <c r="E485" s="3">
        <v>4</v>
      </c>
    </row>
    <row r="486" spans="1:5" x14ac:dyDescent="0.25">
      <c r="A486">
        <v>485</v>
      </c>
      <c r="D486" s="4">
        <v>3</v>
      </c>
      <c r="E486" s="3">
        <v>4</v>
      </c>
    </row>
    <row r="487" spans="1:5" x14ac:dyDescent="0.25">
      <c r="A487">
        <v>486</v>
      </c>
      <c r="C487" s="5">
        <v>2</v>
      </c>
      <c r="D487" s="4">
        <v>3</v>
      </c>
      <c r="E487" s="3">
        <v>4</v>
      </c>
    </row>
    <row r="488" spans="1:5" x14ac:dyDescent="0.25">
      <c r="A488">
        <v>487</v>
      </c>
      <c r="C488" s="5">
        <v>2</v>
      </c>
      <c r="D488" s="4">
        <v>3</v>
      </c>
    </row>
    <row r="489" spans="1:5" x14ac:dyDescent="0.25">
      <c r="A489">
        <v>488</v>
      </c>
      <c r="C489" s="5">
        <v>2</v>
      </c>
      <c r="D489" s="4">
        <v>3</v>
      </c>
    </row>
    <row r="490" spans="1:5" x14ac:dyDescent="0.25">
      <c r="A490">
        <v>489</v>
      </c>
      <c r="C490" s="5">
        <v>2</v>
      </c>
      <c r="D490" s="4">
        <v>3</v>
      </c>
    </row>
    <row r="491" spans="1:5" x14ac:dyDescent="0.25">
      <c r="A491">
        <v>490</v>
      </c>
      <c r="C491" s="5">
        <v>2</v>
      </c>
      <c r="D491" s="4">
        <v>3</v>
      </c>
    </row>
    <row r="492" spans="1:5" x14ac:dyDescent="0.25">
      <c r="A492">
        <v>491</v>
      </c>
      <c r="C492" s="5">
        <v>2</v>
      </c>
    </row>
    <row r="493" spans="1:5" x14ac:dyDescent="0.25">
      <c r="A493">
        <v>492</v>
      </c>
      <c r="C493" s="5">
        <v>2</v>
      </c>
    </row>
    <row r="494" spans="1:5" x14ac:dyDescent="0.25">
      <c r="A494">
        <v>493</v>
      </c>
      <c r="C494" s="5">
        <v>2</v>
      </c>
    </row>
    <row r="495" spans="1:5" x14ac:dyDescent="0.25">
      <c r="A495">
        <v>494</v>
      </c>
      <c r="C495" s="5">
        <v>2</v>
      </c>
    </row>
    <row r="496" spans="1:5" x14ac:dyDescent="0.25">
      <c r="A496">
        <v>495</v>
      </c>
      <c r="C496" s="5">
        <v>2</v>
      </c>
    </row>
    <row r="497" spans="1:5" x14ac:dyDescent="0.25">
      <c r="A497">
        <v>496</v>
      </c>
      <c r="B497" s="2">
        <v>1</v>
      </c>
      <c r="C497" s="5">
        <v>2</v>
      </c>
    </row>
    <row r="498" spans="1:5" x14ac:dyDescent="0.25">
      <c r="A498">
        <v>497</v>
      </c>
      <c r="B498" s="2">
        <v>1</v>
      </c>
      <c r="C498" s="5">
        <v>2</v>
      </c>
    </row>
    <row r="499" spans="1:5" x14ac:dyDescent="0.25">
      <c r="A499">
        <v>498</v>
      </c>
      <c r="B499" s="2">
        <v>1</v>
      </c>
      <c r="C499" s="5">
        <v>2</v>
      </c>
    </row>
    <row r="500" spans="1:5" x14ac:dyDescent="0.25">
      <c r="A500">
        <v>499</v>
      </c>
      <c r="B500" s="2">
        <v>1</v>
      </c>
    </row>
    <row r="501" spans="1:5" x14ac:dyDescent="0.25">
      <c r="A501">
        <v>500</v>
      </c>
      <c r="B501" s="2">
        <v>1</v>
      </c>
    </row>
    <row r="502" spans="1:5" x14ac:dyDescent="0.25">
      <c r="A502">
        <v>501</v>
      </c>
      <c r="B502" s="2">
        <v>1</v>
      </c>
    </row>
    <row r="503" spans="1:5" x14ac:dyDescent="0.25">
      <c r="A503">
        <v>502</v>
      </c>
      <c r="B503" s="2">
        <v>1</v>
      </c>
      <c r="E503" s="3">
        <v>4</v>
      </c>
    </row>
    <row r="504" spans="1:5" x14ac:dyDescent="0.25">
      <c r="A504">
        <v>503</v>
      </c>
      <c r="B504" s="2">
        <v>1</v>
      </c>
      <c r="E504" s="3">
        <v>4</v>
      </c>
    </row>
    <row r="505" spans="1:5" x14ac:dyDescent="0.25">
      <c r="A505">
        <v>504</v>
      </c>
      <c r="B505" s="2">
        <v>1</v>
      </c>
      <c r="E505" s="3">
        <v>4</v>
      </c>
    </row>
    <row r="506" spans="1:5" x14ac:dyDescent="0.25">
      <c r="A506">
        <v>505</v>
      </c>
      <c r="B506" s="2">
        <v>1</v>
      </c>
      <c r="E506" s="3">
        <v>4</v>
      </c>
    </row>
    <row r="507" spans="1:5" x14ac:dyDescent="0.25">
      <c r="A507">
        <v>506</v>
      </c>
      <c r="B507" s="2">
        <v>1</v>
      </c>
      <c r="D507" s="4">
        <v>3</v>
      </c>
      <c r="E507" s="3">
        <v>4</v>
      </c>
    </row>
    <row r="508" spans="1:5" x14ac:dyDescent="0.25">
      <c r="A508">
        <v>507</v>
      </c>
      <c r="D508" s="4">
        <v>3</v>
      </c>
      <c r="E508" s="3">
        <v>4</v>
      </c>
    </row>
    <row r="509" spans="1:5" x14ac:dyDescent="0.25">
      <c r="A509">
        <v>508</v>
      </c>
      <c r="D509" s="4">
        <v>3</v>
      </c>
      <c r="E509" s="3">
        <v>4</v>
      </c>
    </row>
    <row r="510" spans="1:5" x14ac:dyDescent="0.25">
      <c r="A510">
        <v>509</v>
      </c>
      <c r="D510" s="4">
        <v>3</v>
      </c>
      <c r="E510" s="3">
        <v>4</v>
      </c>
    </row>
    <row r="511" spans="1:5" x14ac:dyDescent="0.25">
      <c r="A511">
        <v>510</v>
      </c>
      <c r="D511" s="4">
        <v>3</v>
      </c>
      <c r="E511" s="3">
        <v>4</v>
      </c>
    </row>
    <row r="512" spans="1:5" x14ac:dyDescent="0.25">
      <c r="A512">
        <v>511</v>
      </c>
      <c r="D512" s="4">
        <v>3</v>
      </c>
      <c r="E512" s="3">
        <v>4</v>
      </c>
    </row>
    <row r="513" spans="1:5" x14ac:dyDescent="0.25">
      <c r="A513">
        <v>512</v>
      </c>
      <c r="D513" s="4">
        <v>3</v>
      </c>
      <c r="E513" s="3">
        <v>4</v>
      </c>
    </row>
    <row r="514" spans="1:5" x14ac:dyDescent="0.25">
      <c r="A514">
        <v>513</v>
      </c>
      <c r="D514" s="4">
        <v>3</v>
      </c>
      <c r="E514" s="3">
        <v>4</v>
      </c>
    </row>
    <row r="515" spans="1:5" x14ac:dyDescent="0.25">
      <c r="A515">
        <v>514</v>
      </c>
      <c r="C515" s="5">
        <v>2</v>
      </c>
      <c r="D515" s="4">
        <v>3</v>
      </c>
      <c r="E515" s="3">
        <v>4</v>
      </c>
    </row>
    <row r="516" spans="1:5" x14ac:dyDescent="0.25">
      <c r="A516">
        <v>515</v>
      </c>
      <c r="C516" s="5">
        <v>2</v>
      </c>
      <c r="D516" s="4">
        <v>3</v>
      </c>
    </row>
    <row r="517" spans="1:5" x14ac:dyDescent="0.25">
      <c r="A517">
        <v>516</v>
      </c>
      <c r="C517" s="5">
        <v>2</v>
      </c>
      <c r="D517" s="4">
        <v>3</v>
      </c>
    </row>
    <row r="518" spans="1:5" x14ac:dyDescent="0.25">
      <c r="A518">
        <v>517</v>
      </c>
      <c r="C518" s="5">
        <v>2</v>
      </c>
      <c r="D518" s="4">
        <v>3</v>
      </c>
    </row>
    <row r="519" spans="1:5" x14ac:dyDescent="0.25">
      <c r="A519">
        <v>518</v>
      </c>
      <c r="C519" s="5">
        <v>2</v>
      </c>
      <c r="D519" s="4">
        <v>3</v>
      </c>
    </row>
    <row r="520" spans="1:5" x14ac:dyDescent="0.25">
      <c r="A520">
        <v>519</v>
      </c>
      <c r="C520" s="5">
        <v>2</v>
      </c>
    </row>
    <row r="521" spans="1:5" x14ac:dyDescent="0.25">
      <c r="A521">
        <v>520</v>
      </c>
      <c r="C521" s="5">
        <v>2</v>
      </c>
    </row>
    <row r="522" spans="1:5" x14ac:dyDescent="0.25">
      <c r="A522">
        <v>521</v>
      </c>
      <c r="C522" s="5">
        <v>2</v>
      </c>
    </row>
    <row r="523" spans="1:5" x14ac:dyDescent="0.25">
      <c r="A523">
        <v>522</v>
      </c>
      <c r="C523" s="5">
        <v>2</v>
      </c>
    </row>
    <row r="524" spans="1:5" x14ac:dyDescent="0.25">
      <c r="A524">
        <v>523</v>
      </c>
      <c r="C524" s="5">
        <v>2</v>
      </c>
    </row>
    <row r="525" spans="1:5" x14ac:dyDescent="0.25">
      <c r="A525">
        <v>524</v>
      </c>
      <c r="B525" s="2">
        <v>1</v>
      </c>
      <c r="C525" s="5">
        <v>2</v>
      </c>
    </row>
    <row r="526" spans="1:5" x14ac:dyDescent="0.25">
      <c r="A526">
        <v>525</v>
      </c>
      <c r="B526" s="2">
        <v>1</v>
      </c>
      <c r="C526" s="5">
        <v>2</v>
      </c>
    </row>
    <row r="527" spans="1:5" x14ac:dyDescent="0.25">
      <c r="A527">
        <v>526</v>
      </c>
      <c r="B527" s="2">
        <v>1</v>
      </c>
      <c r="C527" s="5">
        <v>2</v>
      </c>
    </row>
    <row r="528" spans="1:5" x14ac:dyDescent="0.25">
      <c r="A528">
        <v>527</v>
      </c>
      <c r="B528" s="2">
        <v>1</v>
      </c>
    </row>
    <row r="529" spans="1:5" x14ac:dyDescent="0.25">
      <c r="A529">
        <v>528</v>
      </c>
      <c r="B529" s="2">
        <v>1</v>
      </c>
    </row>
    <row r="530" spans="1:5" x14ac:dyDescent="0.25">
      <c r="A530">
        <v>529</v>
      </c>
      <c r="B530" s="2">
        <v>1</v>
      </c>
    </row>
    <row r="531" spans="1:5" x14ac:dyDescent="0.25">
      <c r="A531">
        <v>530</v>
      </c>
      <c r="B531" s="2">
        <v>1</v>
      </c>
      <c r="E531" s="3">
        <v>4</v>
      </c>
    </row>
    <row r="532" spans="1:5" x14ac:dyDescent="0.25">
      <c r="A532">
        <v>531</v>
      </c>
      <c r="B532" s="2">
        <v>1</v>
      </c>
      <c r="E532" s="3">
        <v>4</v>
      </c>
    </row>
    <row r="533" spans="1:5" x14ac:dyDescent="0.25">
      <c r="A533">
        <v>532</v>
      </c>
      <c r="B533" s="2">
        <v>1</v>
      </c>
      <c r="E533" s="3">
        <v>4</v>
      </c>
    </row>
    <row r="534" spans="1:5" x14ac:dyDescent="0.25">
      <c r="A534">
        <v>533</v>
      </c>
      <c r="B534" s="2">
        <v>1</v>
      </c>
      <c r="E534" s="3">
        <v>4</v>
      </c>
    </row>
    <row r="535" spans="1:5" x14ac:dyDescent="0.25">
      <c r="A535">
        <v>534</v>
      </c>
      <c r="B535" s="2">
        <v>1</v>
      </c>
      <c r="E535" s="3">
        <v>4</v>
      </c>
    </row>
    <row r="536" spans="1:5" x14ac:dyDescent="0.25">
      <c r="A536">
        <v>535</v>
      </c>
      <c r="D536" s="4">
        <v>3</v>
      </c>
      <c r="E536" s="3">
        <v>4</v>
      </c>
    </row>
    <row r="537" spans="1:5" x14ac:dyDescent="0.25">
      <c r="A537">
        <v>536</v>
      </c>
      <c r="D537" s="4">
        <v>3</v>
      </c>
      <c r="E537" s="3">
        <v>4</v>
      </c>
    </row>
    <row r="538" spans="1:5" x14ac:dyDescent="0.25">
      <c r="A538">
        <v>537</v>
      </c>
      <c r="D538" s="4">
        <v>3</v>
      </c>
      <c r="E538" s="3">
        <v>4</v>
      </c>
    </row>
    <row r="539" spans="1:5" x14ac:dyDescent="0.25">
      <c r="A539">
        <v>538</v>
      </c>
      <c r="D539" s="4">
        <v>3</v>
      </c>
      <c r="E539" s="3">
        <v>4</v>
      </c>
    </row>
    <row r="540" spans="1:5" x14ac:dyDescent="0.25">
      <c r="A540">
        <v>539</v>
      </c>
      <c r="D540" s="4">
        <v>3</v>
      </c>
      <c r="E540" s="3">
        <v>4</v>
      </c>
    </row>
    <row r="541" spans="1:5" x14ac:dyDescent="0.25">
      <c r="A541">
        <v>540</v>
      </c>
      <c r="C541" s="5">
        <v>2</v>
      </c>
      <c r="D541" s="4">
        <v>3</v>
      </c>
      <c r="E541" s="3">
        <v>4</v>
      </c>
    </row>
    <row r="542" spans="1:5" x14ac:dyDescent="0.25">
      <c r="A542">
        <v>541</v>
      </c>
      <c r="C542" s="5">
        <v>2</v>
      </c>
      <c r="D542" s="4">
        <v>3</v>
      </c>
      <c r="E542" s="3">
        <v>4</v>
      </c>
    </row>
    <row r="543" spans="1:5" x14ac:dyDescent="0.25">
      <c r="A543">
        <v>542</v>
      </c>
      <c r="C543" s="5">
        <v>2</v>
      </c>
      <c r="D543" s="4">
        <v>3</v>
      </c>
    </row>
    <row r="544" spans="1:5" x14ac:dyDescent="0.25">
      <c r="A544">
        <v>543</v>
      </c>
      <c r="C544" s="5">
        <v>2</v>
      </c>
      <c r="D544" s="4">
        <v>3</v>
      </c>
    </row>
    <row r="545" spans="1:6" x14ac:dyDescent="0.25">
      <c r="A545">
        <v>544</v>
      </c>
      <c r="C545" s="5">
        <v>2</v>
      </c>
      <c r="D545" s="4">
        <v>3</v>
      </c>
    </row>
    <row r="546" spans="1:6" x14ac:dyDescent="0.25">
      <c r="A546">
        <v>545</v>
      </c>
      <c r="C546" s="5">
        <v>2</v>
      </c>
      <c r="D546" s="4">
        <v>3</v>
      </c>
    </row>
    <row r="547" spans="1:6" x14ac:dyDescent="0.25">
      <c r="A547">
        <v>546</v>
      </c>
      <c r="C547" s="5">
        <v>2</v>
      </c>
      <c r="D547" s="4">
        <v>3</v>
      </c>
    </row>
    <row r="548" spans="1:6" x14ac:dyDescent="0.25">
      <c r="A548">
        <v>547</v>
      </c>
      <c r="C548" s="5">
        <v>2</v>
      </c>
    </row>
    <row r="549" spans="1:6" x14ac:dyDescent="0.25">
      <c r="A549">
        <v>548</v>
      </c>
      <c r="C549" s="5">
        <v>2</v>
      </c>
    </row>
    <row r="550" spans="1:6" x14ac:dyDescent="0.25">
      <c r="A550">
        <v>549</v>
      </c>
      <c r="C550" s="5">
        <v>2</v>
      </c>
    </row>
    <row r="551" spans="1:6" x14ac:dyDescent="0.25">
      <c r="A551">
        <v>550</v>
      </c>
      <c r="B551" s="2">
        <v>1</v>
      </c>
      <c r="C551" s="5">
        <v>2</v>
      </c>
    </row>
    <row r="552" spans="1:6" x14ac:dyDescent="0.25">
      <c r="A552">
        <v>551</v>
      </c>
      <c r="B552" s="2">
        <v>1</v>
      </c>
      <c r="C552" s="5">
        <v>2</v>
      </c>
    </row>
    <row r="553" spans="1:6" x14ac:dyDescent="0.25">
      <c r="A553">
        <v>552</v>
      </c>
      <c r="B553" s="2">
        <v>1</v>
      </c>
      <c r="C553" s="5">
        <v>2</v>
      </c>
    </row>
    <row r="554" spans="1:6" x14ac:dyDescent="0.25">
      <c r="A554">
        <v>553</v>
      </c>
      <c r="B554" s="2">
        <v>1</v>
      </c>
    </row>
    <row r="555" spans="1:6" x14ac:dyDescent="0.25">
      <c r="A555">
        <v>554</v>
      </c>
      <c r="B555" s="2">
        <v>1</v>
      </c>
      <c r="F555" t="s">
        <v>22</v>
      </c>
    </row>
    <row r="556" spans="1:6" x14ac:dyDescent="0.25">
      <c r="A556">
        <v>555</v>
      </c>
    </row>
    <row r="557" spans="1:6" x14ac:dyDescent="0.25">
      <c r="A557">
        <v>556</v>
      </c>
      <c r="F557" t="s">
        <v>22</v>
      </c>
    </row>
    <row r="558" spans="1:6" x14ac:dyDescent="0.25">
      <c r="A558">
        <v>557</v>
      </c>
      <c r="C558" s="5">
        <v>2</v>
      </c>
    </row>
    <row r="559" spans="1:6" x14ac:dyDescent="0.25">
      <c r="A559">
        <v>558</v>
      </c>
      <c r="C559" s="5">
        <v>2</v>
      </c>
    </row>
    <row r="560" spans="1:6" x14ac:dyDescent="0.25">
      <c r="A560">
        <v>559</v>
      </c>
      <c r="C560" s="5">
        <v>2</v>
      </c>
      <c r="D560" s="4">
        <v>3</v>
      </c>
    </row>
    <row r="561" spans="1:4" x14ac:dyDescent="0.25">
      <c r="A561">
        <v>560</v>
      </c>
      <c r="C561" s="5">
        <v>2</v>
      </c>
      <c r="D561" s="4">
        <v>3</v>
      </c>
    </row>
    <row r="562" spans="1:4" x14ac:dyDescent="0.25">
      <c r="A562">
        <v>561</v>
      </c>
      <c r="C562" s="5">
        <v>2</v>
      </c>
      <c r="D562" s="4">
        <v>3</v>
      </c>
    </row>
    <row r="563" spans="1:4" x14ac:dyDescent="0.25">
      <c r="A563">
        <v>562</v>
      </c>
      <c r="C563" s="5">
        <v>2</v>
      </c>
      <c r="D563" s="4">
        <v>3</v>
      </c>
    </row>
    <row r="564" spans="1:4" x14ac:dyDescent="0.25">
      <c r="A564">
        <v>563</v>
      </c>
      <c r="C564" s="5">
        <v>2</v>
      </c>
      <c r="D564" s="4">
        <v>3</v>
      </c>
    </row>
    <row r="565" spans="1:4" x14ac:dyDescent="0.25">
      <c r="A565">
        <v>564</v>
      </c>
      <c r="C565" s="5">
        <v>2</v>
      </c>
      <c r="D565" s="4">
        <v>3</v>
      </c>
    </row>
    <row r="566" spans="1:4" x14ac:dyDescent="0.25">
      <c r="A566">
        <v>565</v>
      </c>
      <c r="C566" s="5">
        <v>2</v>
      </c>
      <c r="D566" s="4">
        <v>3</v>
      </c>
    </row>
    <row r="567" spans="1:4" x14ac:dyDescent="0.25">
      <c r="A567">
        <v>566</v>
      </c>
      <c r="C567" s="5">
        <v>2</v>
      </c>
      <c r="D567" s="4">
        <v>3</v>
      </c>
    </row>
    <row r="568" spans="1:4" x14ac:dyDescent="0.25">
      <c r="A568">
        <v>567</v>
      </c>
      <c r="C568" s="5">
        <v>2</v>
      </c>
      <c r="D568" s="4">
        <v>3</v>
      </c>
    </row>
    <row r="569" spans="1:4" x14ac:dyDescent="0.25">
      <c r="A569">
        <v>568</v>
      </c>
      <c r="C569" s="5">
        <v>2</v>
      </c>
      <c r="D569" s="4">
        <v>3</v>
      </c>
    </row>
    <row r="570" spans="1:4" x14ac:dyDescent="0.25">
      <c r="A570">
        <v>569</v>
      </c>
      <c r="C570" s="5">
        <v>2</v>
      </c>
      <c r="D570" s="4">
        <v>3</v>
      </c>
    </row>
    <row r="571" spans="1:4" x14ac:dyDescent="0.25">
      <c r="A571">
        <v>570</v>
      </c>
      <c r="C571" s="5">
        <v>2</v>
      </c>
      <c r="D571" s="4">
        <v>3</v>
      </c>
    </row>
    <row r="572" spans="1:4" x14ac:dyDescent="0.25">
      <c r="A572">
        <v>571</v>
      </c>
      <c r="C572" s="5">
        <v>2</v>
      </c>
      <c r="D572" s="4">
        <v>3</v>
      </c>
    </row>
    <row r="573" spans="1:4" x14ac:dyDescent="0.25">
      <c r="A573">
        <v>572</v>
      </c>
      <c r="C573" s="5">
        <v>2</v>
      </c>
      <c r="D573" s="4">
        <v>3</v>
      </c>
    </row>
    <row r="574" spans="1:4" x14ac:dyDescent="0.25">
      <c r="A574">
        <v>573</v>
      </c>
      <c r="C574" s="5">
        <v>2</v>
      </c>
      <c r="D574" s="4">
        <v>3</v>
      </c>
    </row>
    <row r="575" spans="1:4" x14ac:dyDescent="0.25">
      <c r="A575">
        <v>574</v>
      </c>
      <c r="C575" s="5">
        <v>2</v>
      </c>
      <c r="D575" s="4">
        <v>3</v>
      </c>
    </row>
    <row r="576" spans="1:4" x14ac:dyDescent="0.25">
      <c r="A576">
        <v>575</v>
      </c>
      <c r="B576" s="2">
        <v>1</v>
      </c>
      <c r="D576" s="4">
        <v>3</v>
      </c>
    </row>
    <row r="577" spans="1:5" x14ac:dyDescent="0.25">
      <c r="A577">
        <v>576</v>
      </c>
      <c r="B577" s="2">
        <v>1</v>
      </c>
      <c r="D577" s="4">
        <v>3</v>
      </c>
    </row>
    <row r="578" spans="1:5" x14ac:dyDescent="0.25">
      <c r="A578">
        <v>577</v>
      </c>
      <c r="B578" s="2">
        <v>1</v>
      </c>
      <c r="E578" s="3">
        <v>4</v>
      </c>
    </row>
    <row r="579" spans="1:5" x14ac:dyDescent="0.25">
      <c r="A579">
        <v>578</v>
      </c>
      <c r="B579" s="2">
        <v>1</v>
      </c>
      <c r="E579" s="3">
        <v>4</v>
      </c>
    </row>
    <row r="580" spans="1:5" x14ac:dyDescent="0.25">
      <c r="A580">
        <v>579</v>
      </c>
      <c r="B580" s="2">
        <v>1</v>
      </c>
      <c r="E580" s="3">
        <v>4</v>
      </c>
    </row>
    <row r="581" spans="1:5" x14ac:dyDescent="0.25">
      <c r="A581">
        <v>580</v>
      </c>
      <c r="B581" s="2">
        <v>1</v>
      </c>
      <c r="E581" s="3">
        <v>4</v>
      </c>
    </row>
    <row r="582" spans="1:5" x14ac:dyDescent="0.25">
      <c r="A582">
        <v>581</v>
      </c>
      <c r="B582" s="2">
        <v>1</v>
      </c>
      <c r="E582" s="3">
        <v>4</v>
      </c>
    </row>
    <row r="583" spans="1:5" x14ac:dyDescent="0.25">
      <c r="A583">
        <v>582</v>
      </c>
      <c r="B583" s="2">
        <v>1</v>
      </c>
      <c r="E583" s="3">
        <v>4</v>
      </c>
    </row>
    <row r="584" spans="1:5" x14ac:dyDescent="0.25">
      <c r="A584">
        <v>583</v>
      </c>
      <c r="B584" s="2">
        <v>1</v>
      </c>
      <c r="E584" s="3">
        <v>4</v>
      </c>
    </row>
    <row r="585" spans="1:5" x14ac:dyDescent="0.25">
      <c r="A585">
        <v>584</v>
      </c>
      <c r="B585" s="2">
        <v>1</v>
      </c>
      <c r="E585" s="3">
        <v>4</v>
      </c>
    </row>
    <row r="586" spans="1:5" x14ac:dyDescent="0.25">
      <c r="A586">
        <v>585</v>
      </c>
      <c r="B586" s="2">
        <v>1</v>
      </c>
      <c r="E586" s="3">
        <v>4</v>
      </c>
    </row>
    <row r="587" spans="1:5" x14ac:dyDescent="0.25">
      <c r="A587">
        <v>586</v>
      </c>
      <c r="B587" s="2">
        <v>1</v>
      </c>
      <c r="E587" s="3">
        <v>4</v>
      </c>
    </row>
    <row r="588" spans="1:5" x14ac:dyDescent="0.25">
      <c r="A588">
        <v>587</v>
      </c>
      <c r="B588" s="2">
        <v>1</v>
      </c>
      <c r="E588" s="3">
        <v>4</v>
      </c>
    </row>
    <row r="589" spans="1:5" x14ac:dyDescent="0.25">
      <c r="A589">
        <v>588</v>
      </c>
      <c r="B589" s="2">
        <v>1</v>
      </c>
      <c r="E589" s="3">
        <v>4</v>
      </c>
    </row>
    <row r="590" spans="1:5" x14ac:dyDescent="0.25">
      <c r="A590">
        <v>589</v>
      </c>
      <c r="B590" s="2">
        <v>1</v>
      </c>
      <c r="E590" s="3">
        <v>4</v>
      </c>
    </row>
    <row r="591" spans="1:5" x14ac:dyDescent="0.25">
      <c r="A591">
        <v>590</v>
      </c>
      <c r="B591" s="2">
        <v>1</v>
      </c>
      <c r="E591" s="3">
        <v>4</v>
      </c>
    </row>
    <row r="592" spans="1:5" x14ac:dyDescent="0.25">
      <c r="A592">
        <v>591</v>
      </c>
      <c r="E592" s="3">
        <v>4</v>
      </c>
    </row>
    <row r="593" spans="1:5" x14ac:dyDescent="0.25">
      <c r="A593">
        <v>592</v>
      </c>
      <c r="E593" s="3">
        <v>4</v>
      </c>
    </row>
    <row r="594" spans="1:5" x14ac:dyDescent="0.25">
      <c r="A594">
        <v>593</v>
      </c>
      <c r="D594" s="4">
        <v>3</v>
      </c>
    </row>
    <row r="595" spans="1:5" x14ac:dyDescent="0.25">
      <c r="A595">
        <v>594</v>
      </c>
      <c r="D595" s="4">
        <v>3</v>
      </c>
    </row>
    <row r="596" spans="1:5" x14ac:dyDescent="0.25">
      <c r="A596">
        <v>595</v>
      </c>
      <c r="C596" s="5">
        <v>2</v>
      </c>
      <c r="D596" s="4">
        <v>3</v>
      </c>
    </row>
    <row r="597" spans="1:5" x14ac:dyDescent="0.25">
      <c r="A597">
        <v>596</v>
      </c>
      <c r="C597" s="5">
        <v>2</v>
      </c>
      <c r="D597" s="4">
        <v>3</v>
      </c>
    </row>
    <row r="598" spans="1:5" x14ac:dyDescent="0.25">
      <c r="A598">
        <v>597</v>
      </c>
      <c r="C598" s="5">
        <v>2</v>
      </c>
      <c r="D598" s="4">
        <v>3</v>
      </c>
    </row>
    <row r="599" spans="1:5" x14ac:dyDescent="0.25">
      <c r="A599">
        <v>598</v>
      </c>
      <c r="C599" s="5">
        <v>2</v>
      </c>
      <c r="D599" s="4">
        <v>3</v>
      </c>
    </row>
    <row r="600" spans="1:5" x14ac:dyDescent="0.25">
      <c r="A600">
        <v>599</v>
      </c>
      <c r="C600" s="5">
        <v>2</v>
      </c>
      <c r="D600" s="4">
        <v>3</v>
      </c>
    </row>
    <row r="601" spans="1:5" x14ac:dyDescent="0.25">
      <c r="A601">
        <v>600</v>
      </c>
      <c r="C601" s="5">
        <v>2</v>
      </c>
      <c r="D601" s="4">
        <v>3</v>
      </c>
    </row>
    <row r="602" spans="1:5" x14ac:dyDescent="0.25">
      <c r="A602">
        <v>601</v>
      </c>
      <c r="C602" s="5">
        <v>2</v>
      </c>
      <c r="D602" s="4">
        <v>3</v>
      </c>
    </row>
    <row r="603" spans="1:5" x14ac:dyDescent="0.25">
      <c r="A603">
        <v>602</v>
      </c>
      <c r="C603" s="5">
        <v>2</v>
      </c>
      <c r="D603" s="4">
        <v>3</v>
      </c>
    </row>
    <row r="604" spans="1:5" x14ac:dyDescent="0.25">
      <c r="A604">
        <v>603</v>
      </c>
      <c r="C604" s="5">
        <v>2</v>
      </c>
      <c r="D604" s="4">
        <v>3</v>
      </c>
    </row>
    <row r="605" spans="1:5" x14ac:dyDescent="0.25">
      <c r="A605">
        <v>604</v>
      </c>
      <c r="C605" s="5">
        <v>2</v>
      </c>
      <c r="D605" s="4">
        <v>3</v>
      </c>
    </row>
    <row r="606" spans="1:5" x14ac:dyDescent="0.25">
      <c r="A606">
        <v>605</v>
      </c>
      <c r="C606" s="5">
        <v>2</v>
      </c>
      <c r="D606" s="4">
        <v>3</v>
      </c>
    </row>
    <row r="607" spans="1:5" x14ac:dyDescent="0.25">
      <c r="A607">
        <v>606</v>
      </c>
      <c r="C607" s="5">
        <v>2</v>
      </c>
      <c r="D607" s="4">
        <v>3</v>
      </c>
    </row>
    <row r="608" spans="1:5" x14ac:dyDescent="0.25">
      <c r="A608">
        <v>607</v>
      </c>
      <c r="C608" s="5">
        <v>2</v>
      </c>
    </row>
    <row r="609" spans="1:5" x14ac:dyDescent="0.25">
      <c r="A609">
        <v>608</v>
      </c>
      <c r="C609" s="5">
        <v>2</v>
      </c>
    </row>
    <row r="610" spans="1:5" x14ac:dyDescent="0.25">
      <c r="A610">
        <v>609</v>
      </c>
    </row>
    <row r="611" spans="1:5" x14ac:dyDescent="0.25">
      <c r="A611">
        <v>610</v>
      </c>
    </row>
    <row r="612" spans="1:5" x14ac:dyDescent="0.25">
      <c r="A612">
        <v>611</v>
      </c>
      <c r="E612" s="3">
        <v>4</v>
      </c>
    </row>
    <row r="613" spans="1:5" x14ac:dyDescent="0.25">
      <c r="A613">
        <v>612</v>
      </c>
      <c r="B613" s="2">
        <v>1</v>
      </c>
      <c r="E613" s="3">
        <v>4</v>
      </c>
    </row>
    <row r="614" spans="1:5" x14ac:dyDescent="0.25">
      <c r="A614">
        <v>613</v>
      </c>
      <c r="B614" s="2">
        <v>1</v>
      </c>
      <c r="E614" s="3">
        <v>4</v>
      </c>
    </row>
    <row r="615" spans="1:5" x14ac:dyDescent="0.25">
      <c r="A615">
        <v>614</v>
      </c>
      <c r="B615" s="2">
        <v>1</v>
      </c>
      <c r="E615" s="3">
        <v>4</v>
      </c>
    </row>
    <row r="616" spans="1:5" x14ac:dyDescent="0.25">
      <c r="A616">
        <v>615</v>
      </c>
      <c r="B616" s="2">
        <v>1</v>
      </c>
      <c r="E616" s="3">
        <v>4</v>
      </c>
    </row>
    <row r="617" spans="1:5" x14ac:dyDescent="0.25">
      <c r="A617">
        <v>616</v>
      </c>
      <c r="B617" s="2">
        <v>1</v>
      </c>
      <c r="E617" s="3">
        <v>4</v>
      </c>
    </row>
    <row r="618" spans="1:5" x14ac:dyDescent="0.25">
      <c r="A618">
        <v>617</v>
      </c>
      <c r="B618" s="2">
        <v>1</v>
      </c>
      <c r="E618" s="3">
        <v>4</v>
      </c>
    </row>
    <row r="619" spans="1:5" x14ac:dyDescent="0.25">
      <c r="A619">
        <v>618</v>
      </c>
      <c r="B619" s="2">
        <v>1</v>
      </c>
      <c r="E619" s="3">
        <v>4</v>
      </c>
    </row>
    <row r="620" spans="1:5" x14ac:dyDescent="0.25">
      <c r="A620">
        <v>619</v>
      </c>
      <c r="B620" s="2">
        <v>1</v>
      </c>
      <c r="E620" s="3">
        <v>4</v>
      </c>
    </row>
    <row r="621" spans="1:5" x14ac:dyDescent="0.25">
      <c r="A621">
        <v>620</v>
      </c>
      <c r="B621" s="2">
        <v>1</v>
      </c>
      <c r="E621" s="3">
        <v>4</v>
      </c>
    </row>
    <row r="622" spans="1:5" x14ac:dyDescent="0.25">
      <c r="A622">
        <v>621</v>
      </c>
      <c r="B622" s="2">
        <v>1</v>
      </c>
      <c r="E622" s="3">
        <v>4</v>
      </c>
    </row>
    <row r="623" spans="1:5" x14ac:dyDescent="0.25">
      <c r="A623">
        <v>622</v>
      </c>
      <c r="B623" s="2">
        <v>1</v>
      </c>
      <c r="E623" s="3">
        <v>4</v>
      </c>
    </row>
    <row r="624" spans="1:5" x14ac:dyDescent="0.25">
      <c r="A624">
        <v>623</v>
      </c>
      <c r="E624" s="3">
        <v>4</v>
      </c>
    </row>
    <row r="625" spans="1:5" x14ac:dyDescent="0.25">
      <c r="A625">
        <v>624</v>
      </c>
      <c r="E625" s="3">
        <v>4</v>
      </c>
    </row>
    <row r="626" spans="1:5" x14ac:dyDescent="0.25">
      <c r="A626">
        <v>625</v>
      </c>
    </row>
    <row r="627" spans="1:5" x14ac:dyDescent="0.25">
      <c r="A627">
        <v>626</v>
      </c>
    </row>
    <row r="628" spans="1:5" x14ac:dyDescent="0.25">
      <c r="A628">
        <v>627</v>
      </c>
      <c r="C628" s="5">
        <v>2</v>
      </c>
      <c r="D628" s="4">
        <v>3</v>
      </c>
    </row>
    <row r="629" spans="1:5" x14ac:dyDescent="0.25">
      <c r="A629">
        <v>628</v>
      </c>
      <c r="C629" s="5">
        <v>2</v>
      </c>
      <c r="D629" s="4">
        <v>3</v>
      </c>
    </row>
    <row r="630" spans="1:5" x14ac:dyDescent="0.25">
      <c r="A630">
        <v>629</v>
      </c>
      <c r="C630" s="5">
        <v>2</v>
      </c>
      <c r="D630" s="4">
        <v>3</v>
      </c>
    </row>
    <row r="631" spans="1:5" x14ac:dyDescent="0.25">
      <c r="A631">
        <v>630</v>
      </c>
      <c r="C631" s="5">
        <v>2</v>
      </c>
      <c r="D631" s="4">
        <v>3</v>
      </c>
    </row>
    <row r="632" spans="1:5" x14ac:dyDescent="0.25">
      <c r="A632">
        <v>631</v>
      </c>
      <c r="C632" s="5">
        <v>2</v>
      </c>
      <c r="D632" s="4">
        <v>3</v>
      </c>
    </row>
    <row r="633" spans="1:5" x14ac:dyDescent="0.25">
      <c r="A633">
        <v>632</v>
      </c>
      <c r="C633" s="5">
        <v>2</v>
      </c>
      <c r="D633" s="4">
        <v>3</v>
      </c>
    </row>
    <row r="634" spans="1:5" x14ac:dyDescent="0.25">
      <c r="A634">
        <v>633</v>
      </c>
      <c r="C634" s="5">
        <v>2</v>
      </c>
      <c r="D634" s="4">
        <v>3</v>
      </c>
    </row>
    <row r="635" spans="1:5" x14ac:dyDescent="0.25">
      <c r="A635">
        <v>634</v>
      </c>
      <c r="C635" s="5">
        <v>2</v>
      </c>
      <c r="D635" s="4">
        <v>3</v>
      </c>
    </row>
    <row r="636" spans="1:5" x14ac:dyDescent="0.25">
      <c r="A636">
        <v>635</v>
      </c>
      <c r="C636" s="5">
        <v>2</v>
      </c>
      <c r="D636" s="4">
        <v>3</v>
      </c>
    </row>
    <row r="637" spans="1:5" x14ac:dyDescent="0.25">
      <c r="A637">
        <v>636</v>
      </c>
      <c r="C637" s="5">
        <v>2</v>
      </c>
      <c r="D637" s="4">
        <v>3</v>
      </c>
    </row>
    <row r="638" spans="1:5" x14ac:dyDescent="0.25">
      <c r="A638">
        <v>637</v>
      </c>
      <c r="C638" s="5">
        <v>2</v>
      </c>
      <c r="D638" s="4">
        <v>3</v>
      </c>
    </row>
    <row r="639" spans="1:5" x14ac:dyDescent="0.25">
      <c r="A639">
        <v>638</v>
      </c>
      <c r="C639" s="5">
        <v>2</v>
      </c>
      <c r="D639" s="4">
        <v>3</v>
      </c>
    </row>
    <row r="640" spans="1:5" x14ac:dyDescent="0.25">
      <c r="A640">
        <v>639</v>
      </c>
      <c r="C640" s="5">
        <v>2</v>
      </c>
      <c r="D640" s="4">
        <v>3</v>
      </c>
    </row>
    <row r="641" spans="1:5" x14ac:dyDescent="0.25">
      <c r="A641">
        <v>640</v>
      </c>
    </row>
    <row r="642" spans="1:5" x14ac:dyDescent="0.25">
      <c r="A642">
        <v>641</v>
      </c>
      <c r="B642" s="2">
        <v>1</v>
      </c>
    </row>
    <row r="643" spans="1:5" x14ac:dyDescent="0.25">
      <c r="A643">
        <v>642</v>
      </c>
      <c r="B643" s="2">
        <v>1</v>
      </c>
    </row>
    <row r="644" spans="1:5" x14ac:dyDescent="0.25">
      <c r="A644">
        <v>643</v>
      </c>
      <c r="B644" s="2">
        <v>1</v>
      </c>
      <c r="E644" s="3">
        <v>4</v>
      </c>
    </row>
    <row r="645" spans="1:5" x14ac:dyDescent="0.25">
      <c r="A645">
        <v>644</v>
      </c>
      <c r="B645" s="2">
        <v>1</v>
      </c>
      <c r="E645" s="3">
        <v>4</v>
      </c>
    </row>
    <row r="646" spans="1:5" x14ac:dyDescent="0.25">
      <c r="A646">
        <v>645</v>
      </c>
      <c r="B646" s="2">
        <v>1</v>
      </c>
      <c r="E646" s="3">
        <v>4</v>
      </c>
    </row>
    <row r="647" spans="1:5" x14ac:dyDescent="0.25">
      <c r="A647">
        <v>646</v>
      </c>
      <c r="B647" s="2">
        <v>1</v>
      </c>
      <c r="E647" s="3">
        <v>4</v>
      </c>
    </row>
    <row r="648" spans="1:5" x14ac:dyDescent="0.25">
      <c r="A648">
        <v>647</v>
      </c>
      <c r="B648" s="2">
        <v>1</v>
      </c>
      <c r="E648" s="3">
        <v>4</v>
      </c>
    </row>
    <row r="649" spans="1:5" x14ac:dyDescent="0.25">
      <c r="A649">
        <v>648</v>
      </c>
      <c r="B649" s="2">
        <v>1</v>
      </c>
      <c r="E649" s="3">
        <v>4</v>
      </c>
    </row>
    <row r="650" spans="1:5" x14ac:dyDescent="0.25">
      <c r="A650">
        <v>649</v>
      </c>
      <c r="B650" s="2">
        <v>1</v>
      </c>
      <c r="E650" s="3">
        <v>4</v>
      </c>
    </row>
    <row r="651" spans="1:5" x14ac:dyDescent="0.25">
      <c r="A651">
        <v>650</v>
      </c>
      <c r="B651" s="2">
        <v>1</v>
      </c>
      <c r="E651" s="3">
        <v>4</v>
      </c>
    </row>
    <row r="652" spans="1:5" x14ac:dyDescent="0.25">
      <c r="A652">
        <v>651</v>
      </c>
      <c r="B652" s="2">
        <v>1</v>
      </c>
      <c r="E652" s="3">
        <v>4</v>
      </c>
    </row>
    <row r="653" spans="1:5" x14ac:dyDescent="0.25">
      <c r="A653">
        <v>652</v>
      </c>
      <c r="B653" s="2">
        <v>1</v>
      </c>
      <c r="E653" s="3">
        <v>4</v>
      </c>
    </row>
    <row r="654" spans="1:5" x14ac:dyDescent="0.25">
      <c r="A654">
        <v>653</v>
      </c>
      <c r="B654" s="2">
        <v>1</v>
      </c>
      <c r="E654" s="3">
        <v>4</v>
      </c>
    </row>
    <row r="655" spans="1:5" x14ac:dyDescent="0.25">
      <c r="A655">
        <v>654</v>
      </c>
      <c r="E655" s="3">
        <v>4</v>
      </c>
    </row>
    <row r="656" spans="1:5" x14ac:dyDescent="0.25">
      <c r="A656">
        <v>655</v>
      </c>
      <c r="E656" s="3">
        <v>4</v>
      </c>
    </row>
    <row r="657" spans="1:4" x14ac:dyDescent="0.25">
      <c r="A657">
        <v>656</v>
      </c>
    </row>
    <row r="658" spans="1:4" x14ac:dyDescent="0.25">
      <c r="A658">
        <v>657</v>
      </c>
    </row>
    <row r="659" spans="1:4" x14ac:dyDescent="0.25">
      <c r="A659">
        <v>658</v>
      </c>
      <c r="C659" s="5">
        <v>2</v>
      </c>
      <c r="D659" s="4">
        <v>3</v>
      </c>
    </row>
    <row r="660" spans="1:4" x14ac:dyDescent="0.25">
      <c r="A660">
        <v>659</v>
      </c>
      <c r="C660" s="5">
        <v>2</v>
      </c>
      <c r="D660" s="4">
        <v>3</v>
      </c>
    </row>
    <row r="661" spans="1:4" x14ac:dyDescent="0.25">
      <c r="A661">
        <v>660</v>
      </c>
      <c r="C661" s="5">
        <v>2</v>
      </c>
      <c r="D661" s="4">
        <v>3</v>
      </c>
    </row>
    <row r="662" spans="1:4" x14ac:dyDescent="0.25">
      <c r="A662">
        <v>661</v>
      </c>
      <c r="C662" s="5">
        <v>2</v>
      </c>
      <c r="D662" s="4">
        <v>3</v>
      </c>
    </row>
    <row r="663" spans="1:4" x14ac:dyDescent="0.25">
      <c r="A663">
        <v>662</v>
      </c>
      <c r="C663" s="5">
        <v>2</v>
      </c>
      <c r="D663" s="4">
        <v>3</v>
      </c>
    </row>
    <row r="664" spans="1:4" x14ac:dyDescent="0.25">
      <c r="A664">
        <v>663</v>
      </c>
      <c r="C664" s="5">
        <v>2</v>
      </c>
      <c r="D664" s="4">
        <v>3</v>
      </c>
    </row>
    <row r="665" spans="1:4" x14ac:dyDescent="0.25">
      <c r="A665">
        <v>664</v>
      </c>
      <c r="C665" s="5">
        <v>2</v>
      </c>
      <c r="D665" s="4">
        <v>3</v>
      </c>
    </row>
    <row r="666" spans="1:4" x14ac:dyDescent="0.25">
      <c r="A666">
        <v>665</v>
      </c>
      <c r="C666" s="5">
        <v>2</v>
      </c>
      <c r="D666" s="4">
        <v>3</v>
      </c>
    </row>
    <row r="667" spans="1:4" x14ac:dyDescent="0.25">
      <c r="A667">
        <v>666</v>
      </c>
      <c r="C667" s="5">
        <v>2</v>
      </c>
      <c r="D667" s="4">
        <v>3</v>
      </c>
    </row>
    <row r="668" spans="1:4" x14ac:dyDescent="0.25">
      <c r="A668">
        <v>667</v>
      </c>
      <c r="C668" s="5">
        <v>2</v>
      </c>
      <c r="D668" s="4">
        <v>3</v>
      </c>
    </row>
    <row r="669" spans="1:4" x14ac:dyDescent="0.25">
      <c r="A669">
        <v>668</v>
      </c>
      <c r="C669" s="5">
        <v>2</v>
      </c>
      <c r="D669" s="4">
        <v>3</v>
      </c>
    </row>
    <row r="670" spans="1:4" x14ac:dyDescent="0.25">
      <c r="A670">
        <v>669</v>
      </c>
      <c r="C670" s="5">
        <v>2</v>
      </c>
      <c r="D670" s="4">
        <v>3</v>
      </c>
    </row>
    <row r="671" spans="1:4" x14ac:dyDescent="0.25">
      <c r="A671">
        <v>670</v>
      </c>
      <c r="C671" s="5">
        <v>2</v>
      </c>
      <c r="D671" s="4">
        <v>3</v>
      </c>
    </row>
    <row r="672" spans="1:4" x14ac:dyDescent="0.25">
      <c r="A672">
        <v>671</v>
      </c>
      <c r="C672" s="5">
        <v>2</v>
      </c>
    </row>
    <row r="673" spans="1:5" x14ac:dyDescent="0.25">
      <c r="A673">
        <v>672</v>
      </c>
    </row>
    <row r="674" spans="1:5" x14ac:dyDescent="0.25">
      <c r="A674">
        <v>673</v>
      </c>
      <c r="B674" s="2">
        <v>1</v>
      </c>
    </row>
    <row r="675" spans="1:5" x14ac:dyDescent="0.25">
      <c r="A675">
        <v>674</v>
      </c>
      <c r="B675" s="2">
        <v>1</v>
      </c>
      <c r="E675" s="3">
        <v>4</v>
      </c>
    </row>
    <row r="676" spans="1:5" x14ac:dyDescent="0.25">
      <c r="A676">
        <v>675</v>
      </c>
      <c r="B676" s="2">
        <v>1</v>
      </c>
      <c r="E676" s="3">
        <v>4</v>
      </c>
    </row>
    <row r="677" spans="1:5" x14ac:dyDescent="0.25">
      <c r="A677">
        <v>676</v>
      </c>
      <c r="B677" s="2">
        <v>1</v>
      </c>
      <c r="E677" s="3">
        <v>4</v>
      </c>
    </row>
    <row r="678" spans="1:5" x14ac:dyDescent="0.25">
      <c r="A678">
        <v>677</v>
      </c>
      <c r="B678" s="2">
        <v>1</v>
      </c>
      <c r="E678" s="3">
        <v>4</v>
      </c>
    </row>
    <row r="679" spans="1:5" x14ac:dyDescent="0.25">
      <c r="A679">
        <v>678</v>
      </c>
      <c r="B679" s="2">
        <v>1</v>
      </c>
      <c r="E679" s="3">
        <v>4</v>
      </c>
    </row>
    <row r="680" spans="1:5" x14ac:dyDescent="0.25">
      <c r="A680">
        <v>679</v>
      </c>
      <c r="B680" s="2">
        <v>1</v>
      </c>
      <c r="E680" s="3">
        <v>4</v>
      </c>
    </row>
    <row r="681" spans="1:5" x14ac:dyDescent="0.25">
      <c r="A681">
        <v>680</v>
      </c>
      <c r="B681" s="2">
        <v>1</v>
      </c>
      <c r="E681" s="3">
        <v>4</v>
      </c>
    </row>
    <row r="682" spans="1:5" x14ac:dyDescent="0.25">
      <c r="A682">
        <v>681</v>
      </c>
      <c r="B682" s="2">
        <v>1</v>
      </c>
      <c r="E682" s="3">
        <v>4</v>
      </c>
    </row>
    <row r="683" spans="1:5" x14ac:dyDescent="0.25">
      <c r="A683">
        <v>682</v>
      </c>
      <c r="B683" s="2">
        <v>1</v>
      </c>
      <c r="E683" s="3">
        <v>4</v>
      </c>
    </row>
    <row r="684" spans="1:5" x14ac:dyDescent="0.25">
      <c r="A684">
        <v>683</v>
      </c>
      <c r="B684" s="2">
        <v>1</v>
      </c>
      <c r="E684" s="3">
        <v>4</v>
      </c>
    </row>
    <row r="685" spans="1:5" x14ac:dyDescent="0.25">
      <c r="A685">
        <v>684</v>
      </c>
      <c r="B685" s="2">
        <v>1</v>
      </c>
      <c r="E685" s="3">
        <v>4</v>
      </c>
    </row>
    <row r="686" spans="1:5" x14ac:dyDescent="0.25">
      <c r="A686">
        <v>685</v>
      </c>
      <c r="B686" s="2">
        <v>1</v>
      </c>
      <c r="E686" s="3">
        <v>4</v>
      </c>
    </row>
    <row r="687" spans="1:5" x14ac:dyDescent="0.25">
      <c r="A687">
        <v>686</v>
      </c>
      <c r="B687" s="2">
        <v>1</v>
      </c>
      <c r="E687" s="3">
        <v>4</v>
      </c>
    </row>
    <row r="688" spans="1:5" x14ac:dyDescent="0.25">
      <c r="A688">
        <v>687</v>
      </c>
      <c r="E688" s="3">
        <v>4</v>
      </c>
    </row>
    <row r="689" spans="1:5" x14ac:dyDescent="0.25">
      <c r="A689">
        <v>688</v>
      </c>
      <c r="E689" s="3">
        <v>4</v>
      </c>
    </row>
    <row r="690" spans="1:5" x14ac:dyDescent="0.25">
      <c r="A690">
        <v>689</v>
      </c>
    </row>
    <row r="691" spans="1:5" x14ac:dyDescent="0.25">
      <c r="A691">
        <v>690</v>
      </c>
      <c r="C691" s="5">
        <v>2</v>
      </c>
    </row>
    <row r="692" spans="1:5" x14ac:dyDescent="0.25">
      <c r="A692">
        <v>691</v>
      </c>
      <c r="C692" s="5">
        <v>2</v>
      </c>
      <c r="D692" s="4">
        <v>3</v>
      </c>
    </row>
    <row r="693" spans="1:5" x14ac:dyDescent="0.25">
      <c r="A693">
        <v>692</v>
      </c>
      <c r="C693" s="5">
        <v>2</v>
      </c>
      <c r="D693" s="4">
        <v>3</v>
      </c>
    </row>
    <row r="694" spans="1:5" x14ac:dyDescent="0.25">
      <c r="A694">
        <v>693</v>
      </c>
      <c r="C694" s="5">
        <v>2</v>
      </c>
      <c r="D694" s="4">
        <v>3</v>
      </c>
    </row>
    <row r="695" spans="1:5" x14ac:dyDescent="0.25">
      <c r="A695">
        <v>694</v>
      </c>
      <c r="C695" s="5">
        <v>2</v>
      </c>
      <c r="D695" s="4">
        <v>3</v>
      </c>
    </row>
    <row r="696" spans="1:5" x14ac:dyDescent="0.25">
      <c r="A696">
        <v>695</v>
      </c>
      <c r="C696" s="5">
        <v>2</v>
      </c>
      <c r="D696" s="4">
        <v>3</v>
      </c>
    </row>
    <row r="697" spans="1:5" x14ac:dyDescent="0.25">
      <c r="A697">
        <v>696</v>
      </c>
      <c r="C697" s="5">
        <v>2</v>
      </c>
      <c r="D697" s="4">
        <v>3</v>
      </c>
    </row>
    <row r="698" spans="1:5" x14ac:dyDescent="0.25">
      <c r="A698">
        <v>697</v>
      </c>
      <c r="C698" s="5">
        <v>2</v>
      </c>
      <c r="D698" s="4">
        <v>3</v>
      </c>
    </row>
    <row r="699" spans="1:5" x14ac:dyDescent="0.25">
      <c r="A699">
        <v>698</v>
      </c>
      <c r="C699" s="5">
        <v>2</v>
      </c>
      <c r="D699" s="4">
        <v>3</v>
      </c>
    </row>
    <row r="700" spans="1:5" x14ac:dyDescent="0.25">
      <c r="A700">
        <v>699</v>
      </c>
      <c r="C700" s="5">
        <v>2</v>
      </c>
      <c r="D700" s="4">
        <v>3</v>
      </c>
    </row>
    <row r="701" spans="1:5" x14ac:dyDescent="0.25">
      <c r="A701">
        <v>700</v>
      </c>
      <c r="C701" s="5">
        <v>2</v>
      </c>
      <c r="D701" s="4">
        <v>3</v>
      </c>
    </row>
    <row r="702" spans="1:5" x14ac:dyDescent="0.25">
      <c r="A702">
        <v>701</v>
      </c>
      <c r="C702" s="5">
        <v>2</v>
      </c>
      <c r="D702" s="4">
        <v>3</v>
      </c>
    </row>
    <row r="703" spans="1:5" x14ac:dyDescent="0.25">
      <c r="A703">
        <v>702</v>
      </c>
      <c r="C703" s="5">
        <v>2</v>
      </c>
      <c r="D703" s="4">
        <v>3</v>
      </c>
    </row>
    <row r="704" spans="1:5" x14ac:dyDescent="0.25">
      <c r="A704">
        <v>703</v>
      </c>
      <c r="C704" s="5">
        <v>2</v>
      </c>
      <c r="D704" s="4">
        <v>3</v>
      </c>
    </row>
    <row r="705" spans="1:5" x14ac:dyDescent="0.25">
      <c r="A705">
        <v>704</v>
      </c>
    </row>
    <row r="706" spans="1:5" x14ac:dyDescent="0.25">
      <c r="A706">
        <v>705</v>
      </c>
      <c r="B706" s="2">
        <v>1</v>
      </c>
    </row>
    <row r="707" spans="1:5" x14ac:dyDescent="0.25">
      <c r="A707">
        <v>706</v>
      </c>
      <c r="B707" s="2">
        <v>1</v>
      </c>
    </row>
    <row r="708" spans="1:5" x14ac:dyDescent="0.25">
      <c r="A708">
        <v>707</v>
      </c>
      <c r="B708" s="2">
        <v>1</v>
      </c>
      <c r="E708" s="3">
        <v>4</v>
      </c>
    </row>
    <row r="709" spans="1:5" x14ac:dyDescent="0.25">
      <c r="A709">
        <v>708</v>
      </c>
      <c r="B709" s="2">
        <v>1</v>
      </c>
      <c r="E709" s="3">
        <v>4</v>
      </c>
    </row>
    <row r="710" spans="1:5" x14ac:dyDescent="0.25">
      <c r="A710">
        <v>709</v>
      </c>
      <c r="B710" s="2">
        <v>1</v>
      </c>
      <c r="E710" s="3">
        <v>4</v>
      </c>
    </row>
    <row r="711" spans="1:5" x14ac:dyDescent="0.25">
      <c r="A711">
        <v>710</v>
      </c>
      <c r="B711" s="2">
        <v>1</v>
      </c>
      <c r="E711" s="3">
        <v>4</v>
      </c>
    </row>
    <row r="712" spans="1:5" x14ac:dyDescent="0.25">
      <c r="A712">
        <v>711</v>
      </c>
      <c r="B712" s="2">
        <v>1</v>
      </c>
      <c r="E712" s="3">
        <v>4</v>
      </c>
    </row>
    <row r="713" spans="1:5" x14ac:dyDescent="0.25">
      <c r="A713">
        <v>712</v>
      </c>
      <c r="B713" s="2">
        <v>1</v>
      </c>
      <c r="E713" s="3">
        <v>4</v>
      </c>
    </row>
    <row r="714" spans="1:5" x14ac:dyDescent="0.25">
      <c r="A714">
        <v>713</v>
      </c>
      <c r="B714" s="2">
        <v>1</v>
      </c>
      <c r="E714" s="3">
        <v>4</v>
      </c>
    </row>
    <row r="715" spans="1:5" x14ac:dyDescent="0.25">
      <c r="A715">
        <v>714</v>
      </c>
      <c r="B715" s="2">
        <v>1</v>
      </c>
      <c r="E715" s="3">
        <v>4</v>
      </c>
    </row>
    <row r="716" spans="1:5" x14ac:dyDescent="0.25">
      <c r="A716">
        <v>715</v>
      </c>
      <c r="B716" s="2">
        <v>1</v>
      </c>
      <c r="E716" s="3">
        <v>4</v>
      </c>
    </row>
    <row r="717" spans="1:5" x14ac:dyDescent="0.25">
      <c r="A717">
        <v>716</v>
      </c>
      <c r="B717" s="2">
        <v>1</v>
      </c>
      <c r="E717" s="3">
        <v>4</v>
      </c>
    </row>
    <row r="718" spans="1:5" x14ac:dyDescent="0.25">
      <c r="A718">
        <v>717</v>
      </c>
      <c r="B718" s="2">
        <v>1</v>
      </c>
      <c r="E718" s="3">
        <v>4</v>
      </c>
    </row>
    <row r="719" spans="1:5" x14ac:dyDescent="0.25">
      <c r="A719">
        <v>718</v>
      </c>
      <c r="E719" s="3">
        <v>4</v>
      </c>
    </row>
    <row r="720" spans="1:5" x14ac:dyDescent="0.25">
      <c r="A720">
        <v>719</v>
      </c>
      <c r="E720" s="3">
        <v>4</v>
      </c>
    </row>
    <row r="721" spans="1:5" x14ac:dyDescent="0.25">
      <c r="A721">
        <v>720</v>
      </c>
      <c r="D721" s="4">
        <v>3</v>
      </c>
      <c r="E721" s="3">
        <v>4</v>
      </c>
    </row>
    <row r="722" spans="1:5" x14ac:dyDescent="0.25">
      <c r="A722">
        <v>721</v>
      </c>
      <c r="D722" s="4">
        <v>3</v>
      </c>
    </row>
    <row r="723" spans="1:5" x14ac:dyDescent="0.25">
      <c r="A723">
        <v>722</v>
      </c>
      <c r="D723" s="4">
        <v>3</v>
      </c>
    </row>
    <row r="724" spans="1:5" x14ac:dyDescent="0.25">
      <c r="A724">
        <v>723</v>
      </c>
      <c r="C724" s="5">
        <v>2</v>
      </c>
      <c r="D724" s="4">
        <v>3</v>
      </c>
    </row>
    <row r="725" spans="1:5" x14ac:dyDescent="0.25">
      <c r="A725">
        <v>724</v>
      </c>
      <c r="C725" s="5">
        <v>2</v>
      </c>
      <c r="D725" s="4">
        <v>3</v>
      </c>
    </row>
    <row r="726" spans="1:5" x14ac:dyDescent="0.25">
      <c r="A726">
        <v>725</v>
      </c>
      <c r="C726" s="5">
        <v>2</v>
      </c>
      <c r="D726" s="4">
        <v>3</v>
      </c>
    </row>
    <row r="727" spans="1:5" x14ac:dyDescent="0.25">
      <c r="A727">
        <v>726</v>
      </c>
      <c r="C727" s="5">
        <v>2</v>
      </c>
      <c r="D727" s="4">
        <v>3</v>
      </c>
    </row>
    <row r="728" spans="1:5" x14ac:dyDescent="0.25">
      <c r="A728">
        <v>727</v>
      </c>
      <c r="C728" s="5">
        <v>2</v>
      </c>
      <c r="D728" s="4">
        <v>3</v>
      </c>
    </row>
    <row r="729" spans="1:5" x14ac:dyDescent="0.25">
      <c r="A729">
        <v>728</v>
      </c>
      <c r="C729" s="5">
        <v>2</v>
      </c>
      <c r="D729" s="4">
        <v>3</v>
      </c>
    </row>
    <row r="730" spans="1:5" x14ac:dyDescent="0.25">
      <c r="A730">
        <v>729</v>
      </c>
      <c r="C730" s="5">
        <v>2</v>
      </c>
      <c r="D730" s="4">
        <v>3</v>
      </c>
    </row>
    <row r="731" spans="1:5" x14ac:dyDescent="0.25">
      <c r="A731">
        <v>730</v>
      </c>
      <c r="C731" s="5">
        <v>2</v>
      </c>
      <c r="D731" s="4">
        <v>3</v>
      </c>
    </row>
    <row r="732" spans="1:5" x14ac:dyDescent="0.25">
      <c r="A732">
        <v>731</v>
      </c>
      <c r="C732" s="5">
        <v>2</v>
      </c>
      <c r="D732" s="4">
        <v>3</v>
      </c>
    </row>
    <row r="733" spans="1:5" x14ac:dyDescent="0.25">
      <c r="A733">
        <v>732</v>
      </c>
      <c r="C733" s="5">
        <v>2</v>
      </c>
    </row>
    <row r="734" spans="1:5" x14ac:dyDescent="0.25">
      <c r="A734">
        <v>733</v>
      </c>
      <c r="C734" s="5">
        <v>2</v>
      </c>
    </row>
    <row r="735" spans="1:5" x14ac:dyDescent="0.25">
      <c r="A735">
        <v>734</v>
      </c>
      <c r="C735" s="5">
        <v>2</v>
      </c>
    </row>
    <row r="736" spans="1:5" x14ac:dyDescent="0.25">
      <c r="A736">
        <v>735</v>
      </c>
      <c r="C736" s="5">
        <v>2</v>
      </c>
    </row>
    <row r="737" spans="1:5" x14ac:dyDescent="0.25">
      <c r="A737">
        <v>736</v>
      </c>
      <c r="B737" s="2">
        <v>1</v>
      </c>
    </row>
    <row r="738" spans="1:5" x14ac:dyDescent="0.25">
      <c r="A738">
        <v>737</v>
      </c>
      <c r="B738" s="2">
        <v>1</v>
      </c>
    </row>
    <row r="739" spans="1:5" x14ac:dyDescent="0.25">
      <c r="A739">
        <v>738</v>
      </c>
      <c r="B739" s="2">
        <v>1</v>
      </c>
    </row>
    <row r="740" spans="1:5" x14ac:dyDescent="0.25">
      <c r="A740">
        <v>739</v>
      </c>
      <c r="B740" s="2">
        <v>1</v>
      </c>
    </row>
    <row r="741" spans="1:5" x14ac:dyDescent="0.25">
      <c r="A741">
        <v>740</v>
      </c>
      <c r="B741" s="2">
        <v>1</v>
      </c>
      <c r="E741" s="3">
        <v>4</v>
      </c>
    </row>
    <row r="742" spans="1:5" x14ac:dyDescent="0.25">
      <c r="A742">
        <v>741</v>
      </c>
      <c r="B742" s="2">
        <v>1</v>
      </c>
      <c r="E742" s="3">
        <v>4</v>
      </c>
    </row>
    <row r="743" spans="1:5" x14ac:dyDescent="0.25">
      <c r="A743">
        <v>742</v>
      </c>
      <c r="B743" s="2">
        <v>1</v>
      </c>
      <c r="E743" s="3">
        <v>4</v>
      </c>
    </row>
    <row r="744" spans="1:5" x14ac:dyDescent="0.25">
      <c r="A744">
        <v>743</v>
      </c>
      <c r="B744" s="2">
        <v>1</v>
      </c>
      <c r="E744" s="3">
        <v>4</v>
      </c>
    </row>
    <row r="745" spans="1:5" x14ac:dyDescent="0.25">
      <c r="A745">
        <v>744</v>
      </c>
      <c r="B745" s="2">
        <v>1</v>
      </c>
      <c r="E745" s="3">
        <v>4</v>
      </c>
    </row>
    <row r="746" spans="1:5" x14ac:dyDescent="0.25">
      <c r="A746">
        <v>745</v>
      </c>
      <c r="B746" s="2">
        <v>1</v>
      </c>
      <c r="E746" s="3">
        <v>4</v>
      </c>
    </row>
    <row r="747" spans="1:5" x14ac:dyDescent="0.25">
      <c r="A747">
        <v>746</v>
      </c>
      <c r="B747" s="2">
        <v>1</v>
      </c>
      <c r="E747" s="3">
        <v>4</v>
      </c>
    </row>
    <row r="748" spans="1:5" x14ac:dyDescent="0.25">
      <c r="A748">
        <v>747</v>
      </c>
      <c r="E748" s="3">
        <v>4</v>
      </c>
    </row>
    <row r="749" spans="1:5" x14ac:dyDescent="0.25">
      <c r="A749">
        <v>748</v>
      </c>
      <c r="D749" s="4">
        <v>3</v>
      </c>
      <c r="E749" s="3">
        <v>4</v>
      </c>
    </row>
    <row r="750" spans="1:5" x14ac:dyDescent="0.25">
      <c r="A750">
        <v>749</v>
      </c>
      <c r="D750" s="4">
        <v>3</v>
      </c>
      <c r="E750" s="3">
        <v>4</v>
      </c>
    </row>
    <row r="751" spans="1:5" x14ac:dyDescent="0.25">
      <c r="A751">
        <v>750</v>
      </c>
      <c r="D751" s="4">
        <v>3</v>
      </c>
      <c r="E751" s="3">
        <v>4</v>
      </c>
    </row>
    <row r="752" spans="1:5" x14ac:dyDescent="0.25">
      <c r="A752">
        <v>751</v>
      </c>
      <c r="D752" s="4">
        <v>3</v>
      </c>
      <c r="E752" s="3">
        <v>4</v>
      </c>
    </row>
    <row r="753" spans="1:4" x14ac:dyDescent="0.25">
      <c r="A753">
        <v>752</v>
      </c>
      <c r="D753" s="4">
        <v>3</v>
      </c>
    </row>
    <row r="754" spans="1:4" x14ac:dyDescent="0.25">
      <c r="A754">
        <v>753</v>
      </c>
      <c r="C754" s="5">
        <v>2</v>
      </c>
      <c r="D754" s="4">
        <v>3</v>
      </c>
    </row>
    <row r="755" spans="1:4" x14ac:dyDescent="0.25">
      <c r="A755">
        <v>754</v>
      </c>
      <c r="C755" s="5">
        <v>2</v>
      </c>
      <c r="D755" s="4">
        <v>3</v>
      </c>
    </row>
    <row r="756" spans="1:4" x14ac:dyDescent="0.25">
      <c r="A756">
        <v>755</v>
      </c>
      <c r="C756" s="5">
        <v>2</v>
      </c>
      <c r="D756" s="4">
        <v>3</v>
      </c>
    </row>
    <row r="757" spans="1:4" x14ac:dyDescent="0.25">
      <c r="A757">
        <v>756</v>
      </c>
      <c r="C757" s="5">
        <v>2</v>
      </c>
      <c r="D757" s="4">
        <v>3</v>
      </c>
    </row>
    <row r="758" spans="1:4" x14ac:dyDescent="0.25">
      <c r="A758">
        <v>757</v>
      </c>
      <c r="C758" s="5">
        <v>2</v>
      </c>
      <c r="D758" s="4">
        <v>3</v>
      </c>
    </row>
    <row r="759" spans="1:4" x14ac:dyDescent="0.25">
      <c r="A759">
        <v>758</v>
      </c>
      <c r="C759" s="5">
        <v>2</v>
      </c>
    </row>
    <row r="760" spans="1:4" x14ac:dyDescent="0.25">
      <c r="A760">
        <v>759</v>
      </c>
      <c r="C760" s="5">
        <v>2</v>
      </c>
    </row>
    <row r="761" spans="1:4" x14ac:dyDescent="0.25">
      <c r="A761">
        <v>760</v>
      </c>
      <c r="C761" s="5">
        <v>2</v>
      </c>
    </row>
    <row r="762" spans="1:4" x14ac:dyDescent="0.25">
      <c r="A762">
        <v>761</v>
      </c>
      <c r="C762" s="5">
        <v>2</v>
      </c>
    </row>
    <row r="763" spans="1:4" x14ac:dyDescent="0.25">
      <c r="A763">
        <v>762</v>
      </c>
      <c r="C763" s="5">
        <v>2</v>
      </c>
    </row>
    <row r="764" spans="1:4" x14ac:dyDescent="0.25">
      <c r="A764">
        <v>763</v>
      </c>
      <c r="B764" s="2">
        <v>1</v>
      </c>
      <c r="C764" s="5">
        <v>2</v>
      </c>
    </row>
    <row r="765" spans="1:4" x14ac:dyDescent="0.25">
      <c r="A765">
        <v>764</v>
      </c>
      <c r="B765" s="2">
        <v>1</v>
      </c>
      <c r="C765" s="5">
        <v>2</v>
      </c>
    </row>
    <row r="766" spans="1:4" x14ac:dyDescent="0.25">
      <c r="A766">
        <v>765</v>
      </c>
      <c r="B766" s="2">
        <v>1</v>
      </c>
    </row>
    <row r="767" spans="1:4" x14ac:dyDescent="0.25">
      <c r="A767">
        <v>766</v>
      </c>
      <c r="B767" s="2">
        <v>1</v>
      </c>
    </row>
    <row r="768" spans="1:4" x14ac:dyDescent="0.25">
      <c r="A768">
        <v>767</v>
      </c>
      <c r="B768" s="2">
        <v>1</v>
      </c>
    </row>
    <row r="769" spans="1:5" x14ac:dyDescent="0.25">
      <c r="A769">
        <v>768</v>
      </c>
      <c r="B769" s="2">
        <v>1</v>
      </c>
    </row>
    <row r="770" spans="1:5" x14ac:dyDescent="0.25">
      <c r="A770">
        <v>769</v>
      </c>
      <c r="B770" s="2">
        <v>1</v>
      </c>
    </row>
    <row r="771" spans="1:5" x14ac:dyDescent="0.25">
      <c r="A771">
        <v>770</v>
      </c>
      <c r="B771" s="2">
        <v>1</v>
      </c>
      <c r="E771" s="3">
        <v>4</v>
      </c>
    </row>
    <row r="772" spans="1:5" x14ac:dyDescent="0.25">
      <c r="A772">
        <v>771</v>
      </c>
      <c r="B772" s="2">
        <v>1</v>
      </c>
      <c r="E772" s="3">
        <v>4</v>
      </c>
    </row>
    <row r="773" spans="1:5" x14ac:dyDescent="0.25">
      <c r="A773">
        <v>772</v>
      </c>
      <c r="B773" s="2">
        <v>1</v>
      </c>
      <c r="E773" s="3">
        <v>4</v>
      </c>
    </row>
    <row r="774" spans="1:5" x14ac:dyDescent="0.25">
      <c r="A774">
        <v>773</v>
      </c>
      <c r="D774" s="4">
        <v>3</v>
      </c>
      <c r="E774" s="3">
        <v>4</v>
      </c>
    </row>
    <row r="775" spans="1:5" x14ac:dyDescent="0.25">
      <c r="A775">
        <v>774</v>
      </c>
      <c r="D775" s="4">
        <v>3</v>
      </c>
      <c r="E775" s="3">
        <v>4</v>
      </c>
    </row>
    <row r="776" spans="1:5" x14ac:dyDescent="0.25">
      <c r="A776">
        <v>775</v>
      </c>
      <c r="D776" s="4">
        <v>3</v>
      </c>
      <c r="E776" s="3">
        <v>4</v>
      </c>
    </row>
    <row r="777" spans="1:5" x14ac:dyDescent="0.25">
      <c r="A777">
        <v>776</v>
      </c>
      <c r="D777" s="4">
        <v>3</v>
      </c>
      <c r="E777" s="3">
        <v>4</v>
      </c>
    </row>
    <row r="778" spans="1:5" x14ac:dyDescent="0.25">
      <c r="A778">
        <v>777</v>
      </c>
      <c r="D778" s="4">
        <v>3</v>
      </c>
      <c r="E778" s="3">
        <v>4</v>
      </c>
    </row>
    <row r="779" spans="1:5" x14ac:dyDescent="0.25">
      <c r="A779">
        <v>778</v>
      </c>
      <c r="D779" s="4">
        <v>3</v>
      </c>
      <c r="E779" s="3">
        <v>4</v>
      </c>
    </row>
    <row r="780" spans="1:5" x14ac:dyDescent="0.25">
      <c r="A780">
        <v>779</v>
      </c>
      <c r="D780" s="4">
        <v>3</v>
      </c>
      <c r="E780" s="3">
        <v>4</v>
      </c>
    </row>
    <row r="781" spans="1:5" x14ac:dyDescent="0.25">
      <c r="A781">
        <v>780</v>
      </c>
      <c r="C781" s="5">
        <v>2</v>
      </c>
      <c r="D781" s="4">
        <v>3</v>
      </c>
    </row>
    <row r="782" spans="1:5" x14ac:dyDescent="0.25">
      <c r="A782">
        <v>781</v>
      </c>
      <c r="C782" s="5">
        <v>2</v>
      </c>
      <c r="D782" s="4">
        <v>3</v>
      </c>
    </row>
    <row r="783" spans="1:5" x14ac:dyDescent="0.25">
      <c r="A783">
        <v>782</v>
      </c>
      <c r="C783" s="5">
        <v>2</v>
      </c>
      <c r="D783" s="4">
        <v>3</v>
      </c>
    </row>
    <row r="784" spans="1:5" x14ac:dyDescent="0.25">
      <c r="A784">
        <v>783</v>
      </c>
      <c r="C784" s="5">
        <v>2</v>
      </c>
      <c r="D784" s="4">
        <v>3</v>
      </c>
    </row>
    <row r="785" spans="1:5" x14ac:dyDescent="0.25">
      <c r="A785">
        <v>784</v>
      </c>
      <c r="C785" s="5">
        <v>2</v>
      </c>
      <c r="D785" s="4">
        <v>3</v>
      </c>
    </row>
    <row r="786" spans="1:5" x14ac:dyDescent="0.25">
      <c r="A786">
        <v>785</v>
      </c>
      <c r="C786" s="5">
        <v>2</v>
      </c>
    </row>
    <row r="787" spans="1:5" x14ac:dyDescent="0.25">
      <c r="A787">
        <v>786</v>
      </c>
      <c r="C787" s="5">
        <v>2</v>
      </c>
    </row>
    <row r="788" spans="1:5" x14ac:dyDescent="0.25">
      <c r="A788">
        <v>787</v>
      </c>
      <c r="C788" s="5">
        <v>2</v>
      </c>
    </row>
    <row r="789" spans="1:5" x14ac:dyDescent="0.25">
      <c r="A789">
        <v>788</v>
      </c>
      <c r="C789" s="5">
        <v>2</v>
      </c>
    </row>
    <row r="790" spans="1:5" x14ac:dyDescent="0.25">
      <c r="A790">
        <v>789</v>
      </c>
      <c r="B790" s="2">
        <v>1</v>
      </c>
      <c r="C790" s="5">
        <v>2</v>
      </c>
    </row>
    <row r="791" spans="1:5" x14ac:dyDescent="0.25">
      <c r="A791">
        <v>790</v>
      </c>
      <c r="B791" s="2">
        <v>1</v>
      </c>
      <c r="C791" s="5">
        <v>2</v>
      </c>
    </row>
    <row r="792" spans="1:5" x14ac:dyDescent="0.25">
      <c r="A792">
        <v>791</v>
      </c>
      <c r="B792" s="2">
        <v>1</v>
      </c>
      <c r="C792" s="5">
        <v>2</v>
      </c>
    </row>
    <row r="793" spans="1:5" x14ac:dyDescent="0.25">
      <c r="A793">
        <v>792</v>
      </c>
      <c r="B793" s="2">
        <v>1</v>
      </c>
    </row>
    <row r="794" spans="1:5" x14ac:dyDescent="0.25">
      <c r="A794">
        <v>793</v>
      </c>
      <c r="B794" s="2">
        <v>1</v>
      </c>
    </row>
    <row r="795" spans="1:5" x14ac:dyDescent="0.25">
      <c r="A795">
        <v>794</v>
      </c>
      <c r="B795" s="2">
        <v>1</v>
      </c>
    </row>
    <row r="796" spans="1:5" x14ac:dyDescent="0.25">
      <c r="A796">
        <v>795</v>
      </c>
      <c r="B796" s="2">
        <v>1</v>
      </c>
      <c r="E796" s="3">
        <v>4</v>
      </c>
    </row>
    <row r="797" spans="1:5" x14ac:dyDescent="0.25">
      <c r="A797">
        <v>796</v>
      </c>
      <c r="B797" s="2">
        <v>1</v>
      </c>
      <c r="E797" s="3">
        <v>4</v>
      </c>
    </row>
    <row r="798" spans="1:5" x14ac:dyDescent="0.25">
      <c r="A798">
        <v>797</v>
      </c>
      <c r="B798" s="2">
        <v>1</v>
      </c>
      <c r="E798" s="3">
        <v>4</v>
      </c>
    </row>
    <row r="799" spans="1:5" x14ac:dyDescent="0.25">
      <c r="A799">
        <v>798</v>
      </c>
      <c r="B799" s="2">
        <v>1</v>
      </c>
      <c r="E799" s="3">
        <v>4</v>
      </c>
    </row>
    <row r="800" spans="1:5" x14ac:dyDescent="0.25">
      <c r="A800">
        <v>799</v>
      </c>
      <c r="B800" s="2">
        <v>1</v>
      </c>
      <c r="E800" s="3">
        <v>4</v>
      </c>
    </row>
    <row r="801" spans="1:5" x14ac:dyDescent="0.25">
      <c r="A801">
        <v>800</v>
      </c>
      <c r="E801" s="3">
        <v>4</v>
      </c>
    </row>
    <row r="802" spans="1:5" x14ac:dyDescent="0.25">
      <c r="A802">
        <v>801</v>
      </c>
      <c r="D802" s="4">
        <v>3</v>
      </c>
      <c r="E802" s="3">
        <v>4</v>
      </c>
    </row>
    <row r="803" spans="1:5" x14ac:dyDescent="0.25">
      <c r="A803">
        <v>802</v>
      </c>
      <c r="D803" s="4">
        <v>3</v>
      </c>
      <c r="E803" s="3">
        <v>4</v>
      </c>
    </row>
    <row r="804" spans="1:5" x14ac:dyDescent="0.25">
      <c r="A804">
        <v>803</v>
      </c>
      <c r="D804" s="4">
        <v>3</v>
      </c>
      <c r="E804" s="3">
        <v>4</v>
      </c>
    </row>
    <row r="805" spans="1:5" x14ac:dyDescent="0.25">
      <c r="A805">
        <v>804</v>
      </c>
      <c r="D805" s="4">
        <v>3</v>
      </c>
      <c r="E805" s="3">
        <v>4</v>
      </c>
    </row>
    <row r="806" spans="1:5" x14ac:dyDescent="0.25">
      <c r="A806">
        <v>805</v>
      </c>
      <c r="C806" s="5">
        <v>2</v>
      </c>
      <c r="D806" s="4">
        <v>3</v>
      </c>
      <c r="E806" s="3">
        <v>4</v>
      </c>
    </row>
    <row r="807" spans="1:5" x14ac:dyDescent="0.25">
      <c r="A807">
        <v>806</v>
      </c>
      <c r="C807" s="5">
        <v>2</v>
      </c>
      <c r="D807" s="4">
        <v>3</v>
      </c>
      <c r="E807" s="3">
        <v>4</v>
      </c>
    </row>
    <row r="808" spans="1:5" x14ac:dyDescent="0.25">
      <c r="A808">
        <v>807</v>
      </c>
      <c r="C808" s="5">
        <v>2</v>
      </c>
      <c r="D808" s="4">
        <v>3</v>
      </c>
    </row>
    <row r="809" spans="1:5" x14ac:dyDescent="0.25">
      <c r="A809">
        <v>808</v>
      </c>
      <c r="C809" s="5">
        <v>2</v>
      </c>
      <c r="D809" s="4">
        <v>3</v>
      </c>
    </row>
    <row r="810" spans="1:5" x14ac:dyDescent="0.25">
      <c r="A810">
        <v>809</v>
      </c>
      <c r="C810" s="5">
        <v>2</v>
      </c>
      <c r="D810" s="4">
        <v>3</v>
      </c>
    </row>
    <row r="811" spans="1:5" x14ac:dyDescent="0.25">
      <c r="A811">
        <v>810</v>
      </c>
      <c r="C811" s="5">
        <v>2</v>
      </c>
      <c r="D811" s="4">
        <v>3</v>
      </c>
    </row>
    <row r="812" spans="1:5" x14ac:dyDescent="0.25">
      <c r="A812">
        <v>811</v>
      </c>
      <c r="C812" s="5">
        <v>2</v>
      </c>
    </row>
    <row r="813" spans="1:5" x14ac:dyDescent="0.25">
      <c r="A813">
        <v>812</v>
      </c>
      <c r="C813" s="5">
        <v>2</v>
      </c>
    </row>
    <row r="814" spans="1:5" x14ac:dyDescent="0.25">
      <c r="A814">
        <v>813</v>
      </c>
      <c r="C814" s="5">
        <v>2</v>
      </c>
    </row>
    <row r="815" spans="1:5" x14ac:dyDescent="0.25">
      <c r="A815">
        <v>814</v>
      </c>
      <c r="C815" s="5">
        <v>2</v>
      </c>
    </row>
    <row r="816" spans="1:5" x14ac:dyDescent="0.25">
      <c r="A816">
        <v>815</v>
      </c>
      <c r="B816" s="2">
        <v>1</v>
      </c>
      <c r="C816" s="5">
        <v>2</v>
      </c>
    </row>
    <row r="817" spans="1:5" x14ac:dyDescent="0.25">
      <c r="A817">
        <v>816</v>
      </c>
      <c r="B817" s="2">
        <v>1</v>
      </c>
      <c r="C817" s="5">
        <v>2</v>
      </c>
    </row>
    <row r="818" spans="1:5" x14ac:dyDescent="0.25">
      <c r="A818">
        <v>817</v>
      </c>
      <c r="B818" s="2">
        <v>1</v>
      </c>
      <c r="C818" s="5">
        <v>2</v>
      </c>
    </row>
    <row r="819" spans="1:5" x14ac:dyDescent="0.25">
      <c r="A819">
        <v>818</v>
      </c>
      <c r="B819" s="2">
        <v>1</v>
      </c>
      <c r="C819" s="5">
        <v>2</v>
      </c>
    </row>
    <row r="820" spans="1:5" x14ac:dyDescent="0.25">
      <c r="A820">
        <v>819</v>
      </c>
      <c r="B820" s="2">
        <v>1</v>
      </c>
    </row>
    <row r="821" spans="1:5" x14ac:dyDescent="0.25">
      <c r="A821">
        <v>820</v>
      </c>
      <c r="B821" s="2">
        <v>1</v>
      </c>
    </row>
    <row r="822" spans="1:5" x14ac:dyDescent="0.25">
      <c r="A822">
        <v>821</v>
      </c>
      <c r="B822" s="2">
        <v>1</v>
      </c>
      <c r="E822" s="3">
        <v>4</v>
      </c>
    </row>
    <row r="823" spans="1:5" x14ac:dyDescent="0.25">
      <c r="A823">
        <v>822</v>
      </c>
      <c r="B823" s="2">
        <v>1</v>
      </c>
      <c r="E823" s="3">
        <v>4</v>
      </c>
    </row>
    <row r="824" spans="1:5" x14ac:dyDescent="0.25">
      <c r="A824">
        <v>823</v>
      </c>
      <c r="B824" s="2">
        <v>1</v>
      </c>
      <c r="E824" s="3">
        <v>4</v>
      </c>
    </row>
    <row r="825" spans="1:5" x14ac:dyDescent="0.25">
      <c r="A825">
        <v>824</v>
      </c>
      <c r="B825" s="2">
        <v>1</v>
      </c>
      <c r="E825" s="3">
        <v>4</v>
      </c>
    </row>
    <row r="826" spans="1:5" x14ac:dyDescent="0.25">
      <c r="A826">
        <v>825</v>
      </c>
      <c r="B826" s="2">
        <v>1</v>
      </c>
      <c r="E826" s="3">
        <v>4</v>
      </c>
    </row>
    <row r="827" spans="1:5" x14ac:dyDescent="0.25">
      <c r="A827">
        <v>826</v>
      </c>
      <c r="B827" s="2">
        <v>1</v>
      </c>
      <c r="E827" s="3">
        <v>4</v>
      </c>
    </row>
    <row r="828" spans="1:5" x14ac:dyDescent="0.25">
      <c r="A828">
        <v>827</v>
      </c>
      <c r="E828" s="3">
        <v>4</v>
      </c>
    </row>
    <row r="829" spans="1:5" x14ac:dyDescent="0.25">
      <c r="A829">
        <v>828</v>
      </c>
      <c r="E829" s="3">
        <v>4</v>
      </c>
    </row>
    <row r="830" spans="1:5" x14ac:dyDescent="0.25">
      <c r="A830">
        <v>829</v>
      </c>
      <c r="D830" s="4">
        <v>3</v>
      </c>
      <c r="E830" s="3">
        <v>4</v>
      </c>
    </row>
    <row r="831" spans="1:5" x14ac:dyDescent="0.25">
      <c r="A831">
        <v>830</v>
      </c>
      <c r="D831" s="4">
        <v>3</v>
      </c>
      <c r="E831" s="3">
        <v>4</v>
      </c>
    </row>
    <row r="832" spans="1:5" x14ac:dyDescent="0.25">
      <c r="A832">
        <v>831</v>
      </c>
      <c r="D832" s="4">
        <v>3</v>
      </c>
      <c r="E832" s="3">
        <v>4</v>
      </c>
    </row>
    <row r="833" spans="1:5" x14ac:dyDescent="0.25">
      <c r="A833">
        <v>832</v>
      </c>
      <c r="C833" s="5">
        <v>2</v>
      </c>
      <c r="D833" s="4">
        <v>3</v>
      </c>
      <c r="E833" s="3">
        <v>4</v>
      </c>
    </row>
    <row r="834" spans="1:5" x14ac:dyDescent="0.25">
      <c r="A834">
        <v>833</v>
      </c>
      <c r="C834" s="5">
        <v>2</v>
      </c>
      <c r="D834" s="4">
        <v>3</v>
      </c>
      <c r="E834" s="3">
        <v>4</v>
      </c>
    </row>
    <row r="835" spans="1:5" x14ac:dyDescent="0.25">
      <c r="A835">
        <v>834</v>
      </c>
      <c r="C835" s="5">
        <v>2</v>
      </c>
      <c r="D835" s="4">
        <v>3</v>
      </c>
      <c r="E835" s="3">
        <v>4</v>
      </c>
    </row>
    <row r="836" spans="1:5" x14ac:dyDescent="0.25">
      <c r="A836">
        <v>835</v>
      </c>
      <c r="C836" s="5">
        <v>2</v>
      </c>
      <c r="D836" s="4">
        <v>3</v>
      </c>
      <c r="E836" s="3">
        <v>4</v>
      </c>
    </row>
    <row r="837" spans="1:5" x14ac:dyDescent="0.25">
      <c r="A837">
        <v>836</v>
      </c>
      <c r="C837" s="5">
        <v>2</v>
      </c>
      <c r="D837" s="4">
        <v>3</v>
      </c>
    </row>
    <row r="838" spans="1:5" x14ac:dyDescent="0.25">
      <c r="A838">
        <v>837</v>
      </c>
      <c r="C838" s="5">
        <v>2</v>
      </c>
      <c r="D838" s="4">
        <v>3</v>
      </c>
    </row>
    <row r="839" spans="1:5" x14ac:dyDescent="0.25">
      <c r="A839">
        <v>838</v>
      </c>
      <c r="C839" s="5">
        <v>2</v>
      </c>
      <c r="D839" s="4">
        <v>3</v>
      </c>
    </row>
    <row r="840" spans="1:5" x14ac:dyDescent="0.25">
      <c r="A840">
        <v>839</v>
      </c>
      <c r="C840" s="5">
        <v>2</v>
      </c>
      <c r="D840" s="4">
        <v>3</v>
      </c>
    </row>
    <row r="841" spans="1:5" x14ac:dyDescent="0.25">
      <c r="A841">
        <v>840</v>
      </c>
      <c r="C841" s="5">
        <v>2</v>
      </c>
      <c r="D841" s="4">
        <v>3</v>
      </c>
    </row>
    <row r="842" spans="1:5" x14ac:dyDescent="0.25">
      <c r="A842">
        <v>841</v>
      </c>
      <c r="C842" s="5">
        <v>2</v>
      </c>
      <c r="D842" s="4">
        <v>3</v>
      </c>
    </row>
    <row r="843" spans="1:5" x14ac:dyDescent="0.25">
      <c r="A843">
        <v>842</v>
      </c>
      <c r="C843" s="5">
        <v>2</v>
      </c>
      <c r="D843" s="4">
        <v>3</v>
      </c>
    </row>
    <row r="844" spans="1:5" x14ac:dyDescent="0.25">
      <c r="A844">
        <v>843</v>
      </c>
      <c r="B844" s="2">
        <v>1</v>
      </c>
      <c r="C844" s="5">
        <v>2</v>
      </c>
      <c r="D844" s="4">
        <v>3</v>
      </c>
    </row>
    <row r="845" spans="1:5" x14ac:dyDescent="0.25">
      <c r="A845">
        <v>844</v>
      </c>
      <c r="B845" s="2">
        <v>1</v>
      </c>
      <c r="C845" s="5">
        <v>2</v>
      </c>
      <c r="D845" s="4">
        <v>3</v>
      </c>
    </row>
    <row r="846" spans="1:5" x14ac:dyDescent="0.25">
      <c r="A846">
        <v>845</v>
      </c>
      <c r="B846" s="2">
        <v>1</v>
      </c>
      <c r="C846" s="5">
        <v>2</v>
      </c>
    </row>
    <row r="847" spans="1:5" x14ac:dyDescent="0.25">
      <c r="A847">
        <v>846</v>
      </c>
      <c r="B847" s="2">
        <v>1</v>
      </c>
      <c r="C847" s="5">
        <v>2</v>
      </c>
    </row>
    <row r="848" spans="1:5" x14ac:dyDescent="0.25">
      <c r="A848">
        <v>847</v>
      </c>
      <c r="B848" s="2">
        <v>1</v>
      </c>
      <c r="C848" s="5">
        <v>2</v>
      </c>
    </row>
    <row r="849" spans="1:5" x14ac:dyDescent="0.25">
      <c r="A849">
        <v>848</v>
      </c>
      <c r="B849" s="2">
        <v>1</v>
      </c>
      <c r="C849" s="5">
        <v>2</v>
      </c>
    </row>
    <row r="850" spans="1:5" x14ac:dyDescent="0.25">
      <c r="A850">
        <v>849</v>
      </c>
      <c r="B850" s="2">
        <v>1</v>
      </c>
    </row>
    <row r="851" spans="1:5" x14ac:dyDescent="0.25">
      <c r="A851">
        <v>850</v>
      </c>
      <c r="B851" s="2">
        <v>1</v>
      </c>
    </row>
    <row r="852" spans="1:5" x14ac:dyDescent="0.25">
      <c r="A852">
        <v>851</v>
      </c>
      <c r="B852" s="2">
        <v>1</v>
      </c>
    </row>
    <row r="853" spans="1:5" x14ac:dyDescent="0.25">
      <c r="A853">
        <v>852</v>
      </c>
      <c r="B853" s="2">
        <v>1</v>
      </c>
      <c r="E853" s="3">
        <v>4</v>
      </c>
    </row>
    <row r="854" spans="1:5" x14ac:dyDescent="0.25">
      <c r="A854">
        <v>853</v>
      </c>
      <c r="B854" s="2">
        <v>1</v>
      </c>
      <c r="E854" s="3">
        <v>4</v>
      </c>
    </row>
    <row r="855" spans="1:5" x14ac:dyDescent="0.25">
      <c r="A855">
        <v>854</v>
      </c>
      <c r="B855" s="2">
        <v>1</v>
      </c>
      <c r="E855" s="3">
        <v>4</v>
      </c>
    </row>
    <row r="856" spans="1:5" x14ac:dyDescent="0.25">
      <c r="A856">
        <v>855</v>
      </c>
      <c r="B856" s="2">
        <v>1</v>
      </c>
      <c r="E856" s="3">
        <v>4</v>
      </c>
    </row>
    <row r="857" spans="1:5" x14ac:dyDescent="0.25">
      <c r="A857">
        <v>856</v>
      </c>
      <c r="B857" s="2">
        <v>1</v>
      </c>
      <c r="E857" s="3">
        <v>4</v>
      </c>
    </row>
    <row r="858" spans="1:5" x14ac:dyDescent="0.25">
      <c r="A858">
        <v>857</v>
      </c>
      <c r="B858" s="2">
        <v>1</v>
      </c>
      <c r="E858" s="3">
        <v>4</v>
      </c>
    </row>
    <row r="859" spans="1:5" x14ac:dyDescent="0.25">
      <c r="A859">
        <v>858</v>
      </c>
      <c r="B859" s="2">
        <v>1</v>
      </c>
      <c r="E859" s="3">
        <v>4</v>
      </c>
    </row>
    <row r="860" spans="1:5" x14ac:dyDescent="0.25">
      <c r="A860">
        <v>859</v>
      </c>
      <c r="B860" s="2">
        <v>1</v>
      </c>
      <c r="E860" s="3">
        <v>4</v>
      </c>
    </row>
    <row r="861" spans="1:5" x14ac:dyDescent="0.25">
      <c r="A861">
        <v>860</v>
      </c>
      <c r="B861" s="2">
        <v>1</v>
      </c>
      <c r="E861" s="3">
        <v>4</v>
      </c>
    </row>
    <row r="862" spans="1:5" x14ac:dyDescent="0.25">
      <c r="A862">
        <v>861</v>
      </c>
      <c r="D862" s="4">
        <v>3</v>
      </c>
      <c r="E862" s="3">
        <v>4</v>
      </c>
    </row>
    <row r="863" spans="1:5" x14ac:dyDescent="0.25">
      <c r="A863">
        <v>862</v>
      </c>
      <c r="D863" s="4">
        <v>3</v>
      </c>
      <c r="E863" s="3">
        <v>4</v>
      </c>
    </row>
    <row r="864" spans="1:5" x14ac:dyDescent="0.25">
      <c r="A864">
        <v>863</v>
      </c>
      <c r="D864" s="4">
        <v>3</v>
      </c>
      <c r="E864" s="3">
        <v>4</v>
      </c>
    </row>
    <row r="865" spans="1:5" x14ac:dyDescent="0.25">
      <c r="A865">
        <v>864</v>
      </c>
      <c r="D865" s="4">
        <v>3</v>
      </c>
      <c r="E865" s="3">
        <v>4</v>
      </c>
    </row>
    <row r="866" spans="1:5" x14ac:dyDescent="0.25">
      <c r="A866">
        <v>865</v>
      </c>
      <c r="C866" s="5">
        <v>2</v>
      </c>
      <c r="D866" s="4">
        <v>3</v>
      </c>
      <c r="E866" s="3">
        <v>4</v>
      </c>
    </row>
    <row r="867" spans="1:5" x14ac:dyDescent="0.25">
      <c r="A867">
        <v>866</v>
      </c>
      <c r="C867" s="5">
        <v>2</v>
      </c>
      <c r="D867" s="4">
        <v>3</v>
      </c>
      <c r="E867" s="3">
        <v>4</v>
      </c>
    </row>
    <row r="868" spans="1:5" x14ac:dyDescent="0.25">
      <c r="A868">
        <v>867</v>
      </c>
      <c r="C868" s="5">
        <v>2</v>
      </c>
      <c r="D868" s="4">
        <v>3</v>
      </c>
      <c r="E868" s="3">
        <v>4</v>
      </c>
    </row>
    <row r="869" spans="1:5" x14ac:dyDescent="0.25">
      <c r="A869">
        <v>868</v>
      </c>
      <c r="C869" s="5">
        <v>2</v>
      </c>
      <c r="D869" s="4">
        <v>3</v>
      </c>
      <c r="E869" s="3">
        <v>4</v>
      </c>
    </row>
    <row r="870" spans="1:5" x14ac:dyDescent="0.25">
      <c r="A870">
        <v>869</v>
      </c>
      <c r="C870" s="5">
        <v>2</v>
      </c>
      <c r="D870" s="4">
        <v>3</v>
      </c>
    </row>
    <row r="871" spans="1:5" x14ac:dyDescent="0.25">
      <c r="A871">
        <v>870</v>
      </c>
      <c r="C871" s="5">
        <v>2</v>
      </c>
      <c r="D871" s="4">
        <v>3</v>
      </c>
    </row>
    <row r="872" spans="1:5" x14ac:dyDescent="0.25">
      <c r="A872">
        <v>871</v>
      </c>
      <c r="C872" s="5">
        <v>2</v>
      </c>
      <c r="D872" s="4">
        <v>3</v>
      </c>
    </row>
    <row r="873" spans="1:5" x14ac:dyDescent="0.25">
      <c r="A873">
        <v>872</v>
      </c>
      <c r="C873" s="5">
        <v>2</v>
      </c>
      <c r="D873" s="4">
        <v>3</v>
      </c>
    </row>
    <row r="874" spans="1:5" x14ac:dyDescent="0.25">
      <c r="A874">
        <v>873</v>
      </c>
      <c r="C874" s="5">
        <v>2</v>
      </c>
      <c r="D874" s="4">
        <v>3</v>
      </c>
    </row>
    <row r="875" spans="1:5" x14ac:dyDescent="0.25">
      <c r="A875">
        <v>874</v>
      </c>
      <c r="C875" s="5">
        <v>2</v>
      </c>
      <c r="D875" s="4">
        <v>3</v>
      </c>
    </row>
    <row r="876" spans="1:5" x14ac:dyDescent="0.25">
      <c r="A876">
        <v>875</v>
      </c>
      <c r="C876" s="5">
        <v>2</v>
      </c>
      <c r="D876" s="4">
        <v>3</v>
      </c>
    </row>
    <row r="877" spans="1:5" x14ac:dyDescent="0.25">
      <c r="A877">
        <v>876</v>
      </c>
      <c r="C877" s="5">
        <v>2</v>
      </c>
      <c r="D877" s="4">
        <v>3</v>
      </c>
    </row>
    <row r="878" spans="1:5" x14ac:dyDescent="0.25">
      <c r="A878">
        <v>877</v>
      </c>
      <c r="C878" s="5">
        <v>2</v>
      </c>
      <c r="D878" s="4">
        <v>3</v>
      </c>
    </row>
    <row r="879" spans="1:5" x14ac:dyDescent="0.25">
      <c r="A879">
        <v>878</v>
      </c>
      <c r="C879" s="5">
        <v>2</v>
      </c>
      <c r="D879" s="4">
        <v>3</v>
      </c>
    </row>
    <row r="880" spans="1:5" x14ac:dyDescent="0.25">
      <c r="A880">
        <v>879</v>
      </c>
      <c r="C880" s="5">
        <v>2</v>
      </c>
      <c r="D880" s="4">
        <v>3</v>
      </c>
    </row>
    <row r="881" spans="1:6" x14ac:dyDescent="0.25">
      <c r="A881">
        <v>880</v>
      </c>
      <c r="C881" s="5">
        <v>2</v>
      </c>
      <c r="D881" s="4">
        <v>3</v>
      </c>
    </row>
    <row r="882" spans="1:6" x14ac:dyDescent="0.25">
      <c r="A882">
        <v>881</v>
      </c>
      <c r="B882" s="2">
        <v>1</v>
      </c>
      <c r="C882" s="5">
        <v>2</v>
      </c>
      <c r="D882" s="4">
        <v>3</v>
      </c>
    </row>
    <row r="883" spans="1:6" x14ac:dyDescent="0.25">
      <c r="A883">
        <v>882</v>
      </c>
      <c r="B883" s="2">
        <v>1</v>
      </c>
      <c r="C883" s="5">
        <v>2</v>
      </c>
      <c r="D883" s="4">
        <v>3</v>
      </c>
    </row>
    <row r="884" spans="1:6" x14ac:dyDescent="0.25">
      <c r="A884">
        <v>883</v>
      </c>
      <c r="B884" s="2">
        <v>1</v>
      </c>
      <c r="C884" s="5">
        <v>2</v>
      </c>
    </row>
    <row r="885" spans="1:6" x14ac:dyDescent="0.25">
      <c r="A885">
        <v>884</v>
      </c>
      <c r="B885" s="2">
        <v>1</v>
      </c>
      <c r="C885" s="5">
        <v>2</v>
      </c>
    </row>
    <row r="886" spans="1:6" x14ac:dyDescent="0.25">
      <c r="A886">
        <v>885</v>
      </c>
      <c r="B886" s="2">
        <v>1</v>
      </c>
      <c r="C886" s="5">
        <v>2</v>
      </c>
    </row>
    <row r="887" spans="1:6" x14ac:dyDescent="0.25">
      <c r="A887">
        <v>886</v>
      </c>
      <c r="B887" s="2">
        <v>1</v>
      </c>
      <c r="E887" s="3">
        <v>4</v>
      </c>
    </row>
    <row r="888" spans="1:6" x14ac:dyDescent="0.25">
      <c r="A888">
        <v>887</v>
      </c>
      <c r="E888" s="3">
        <v>4</v>
      </c>
      <c r="F888" t="s">
        <v>22</v>
      </c>
    </row>
    <row r="889" spans="1:6" x14ac:dyDescent="0.25">
      <c r="A889">
        <v>888</v>
      </c>
    </row>
    <row r="890" spans="1:6" x14ac:dyDescent="0.25">
      <c r="A890">
        <v>889</v>
      </c>
      <c r="F890" t="s">
        <v>22</v>
      </c>
    </row>
    <row r="891" spans="1:6" x14ac:dyDescent="0.25">
      <c r="A891">
        <v>890</v>
      </c>
      <c r="E891" s="3">
        <v>4</v>
      </c>
    </row>
    <row r="892" spans="1:6" x14ac:dyDescent="0.25">
      <c r="A892">
        <v>891</v>
      </c>
      <c r="B892" s="2">
        <v>1</v>
      </c>
      <c r="E892" s="3">
        <v>4</v>
      </c>
    </row>
    <row r="893" spans="1:6" x14ac:dyDescent="0.25">
      <c r="A893">
        <v>892</v>
      </c>
      <c r="B893" s="2">
        <v>1</v>
      </c>
      <c r="E893" s="3">
        <v>4</v>
      </c>
    </row>
    <row r="894" spans="1:6" x14ac:dyDescent="0.25">
      <c r="A894">
        <v>893</v>
      </c>
      <c r="B894" s="2">
        <v>1</v>
      </c>
      <c r="E894" s="3">
        <v>4</v>
      </c>
    </row>
    <row r="895" spans="1:6" x14ac:dyDescent="0.25">
      <c r="A895">
        <v>894</v>
      </c>
      <c r="B895" s="2">
        <v>1</v>
      </c>
      <c r="E895" s="3">
        <v>4</v>
      </c>
    </row>
    <row r="896" spans="1:6" x14ac:dyDescent="0.25">
      <c r="A896">
        <v>895</v>
      </c>
      <c r="B896" s="2">
        <v>1</v>
      </c>
      <c r="E896" s="3">
        <v>4</v>
      </c>
    </row>
    <row r="897" spans="1:5" x14ac:dyDescent="0.25">
      <c r="A897">
        <v>896</v>
      </c>
      <c r="B897" s="2">
        <v>1</v>
      </c>
      <c r="E897" s="3">
        <v>4</v>
      </c>
    </row>
    <row r="898" spans="1:5" x14ac:dyDescent="0.25">
      <c r="A898">
        <v>897</v>
      </c>
      <c r="B898" s="2">
        <v>1</v>
      </c>
      <c r="E898" s="3">
        <v>4</v>
      </c>
    </row>
    <row r="899" spans="1:5" x14ac:dyDescent="0.25">
      <c r="A899">
        <v>898</v>
      </c>
      <c r="B899" s="2">
        <v>1</v>
      </c>
      <c r="E899" s="3">
        <v>4</v>
      </c>
    </row>
    <row r="900" spans="1:5" x14ac:dyDescent="0.25">
      <c r="A900">
        <v>899</v>
      </c>
      <c r="B900" s="2">
        <v>1</v>
      </c>
      <c r="E900" s="3">
        <v>4</v>
      </c>
    </row>
    <row r="901" spans="1:5" x14ac:dyDescent="0.25">
      <c r="A901">
        <v>900</v>
      </c>
      <c r="B901" s="2">
        <v>1</v>
      </c>
      <c r="E901" s="3">
        <v>4</v>
      </c>
    </row>
    <row r="902" spans="1:5" x14ac:dyDescent="0.25">
      <c r="A902">
        <v>901</v>
      </c>
      <c r="B902" s="2">
        <v>1</v>
      </c>
      <c r="E902" s="3">
        <v>4</v>
      </c>
    </row>
    <row r="903" spans="1:5" x14ac:dyDescent="0.25">
      <c r="A903">
        <v>902</v>
      </c>
      <c r="B903" s="2">
        <v>1</v>
      </c>
      <c r="E903" s="3">
        <v>4</v>
      </c>
    </row>
    <row r="904" spans="1:5" x14ac:dyDescent="0.25">
      <c r="A904">
        <v>903</v>
      </c>
      <c r="B904" s="2">
        <v>1</v>
      </c>
      <c r="E904" s="3">
        <v>4</v>
      </c>
    </row>
    <row r="905" spans="1:5" x14ac:dyDescent="0.25">
      <c r="A905">
        <v>904</v>
      </c>
      <c r="B905" s="2">
        <v>1</v>
      </c>
      <c r="E905" s="3">
        <v>4</v>
      </c>
    </row>
    <row r="906" spans="1:5" x14ac:dyDescent="0.25">
      <c r="A906">
        <v>905</v>
      </c>
      <c r="B906" s="2">
        <v>1</v>
      </c>
      <c r="E906" s="3">
        <v>4</v>
      </c>
    </row>
    <row r="907" spans="1:5" x14ac:dyDescent="0.25">
      <c r="A907">
        <v>906</v>
      </c>
      <c r="B907" s="2">
        <v>1</v>
      </c>
      <c r="E907" s="3">
        <v>4</v>
      </c>
    </row>
    <row r="908" spans="1:5" x14ac:dyDescent="0.25">
      <c r="A908">
        <v>907</v>
      </c>
      <c r="D908" s="4">
        <v>3</v>
      </c>
    </row>
    <row r="909" spans="1:5" x14ac:dyDescent="0.25">
      <c r="A909">
        <v>908</v>
      </c>
      <c r="D909" s="4">
        <v>3</v>
      </c>
    </row>
    <row r="910" spans="1:5" x14ac:dyDescent="0.25">
      <c r="A910">
        <v>909</v>
      </c>
      <c r="D910" s="4">
        <v>3</v>
      </c>
    </row>
    <row r="911" spans="1:5" x14ac:dyDescent="0.25">
      <c r="A911">
        <v>910</v>
      </c>
      <c r="C911" s="5">
        <v>2</v>
      </c>
      <c r="D911" s="4">
        <v>3</v>
      </c>
    </row>
    <row r="912" spans="1:5" x14ac:dyDescent="0.25">
      <c r="A912">
        <v>911</v>
      </c>
      <c r="C912" s="5">
        <v>2</v>
      </c>
      <c r="D912" s="4">
        <v>3</v>
      </c>
    </row>
    <row r="913" spans="1:5" x14ac:dyDescent="0.25">
      <c r="A913">
        <v>912</v>
      </c>
      <c r="C913" s="5">
        <v>2</v>
      </c>
      <c r="D913" s="4">
        <v>3</v>
      </c>
    </row>
    <row r="914" spans="1:5" x14ac:dyDescent="0.25">
      <c r="A914">
        <v>913</v>
      </c>
      <c r="C914" s="5">
        <v>2</v>
      </c>
      <c r="D914" s="4">
        <v>3</v>
      </c>
    </row>
    <row r="915" spans="1:5" x14ac:dyDescent="0.25">
      <c r="A915">
        <v>914</v>
      </c>
      <c r="C915" s="5">
        <v>2</v>
      </c>
      <c r="D915" s="4">
        <v>3</v>
      </c>
    </row>
    <row r="916" spans="1:5" x14ac:dyDescent="0.25">
      <c r="A916">
        <v>915</v>
      </c>
      <c r="C916" s="5">
        <v>2</v>
      </c>
      <c r="D916" s="4">
        <v>3</v>
      </c>
    </row>
    <row r="917" spans="1:5" x14ac:dyDescent="0.25">
      <c r="A917">
        <v>916</v>
      </c>
      <c r="C917" s="5">
        <v>2</v>
      </c>
      <c r="D917" s="4">
        <v>3</v>
      </c>
    </row>
    <row r="918" spans="1:5" x14ac:dyDescent="0.25">
      <c r="A918">
        <v>917</v>
      </c>
      <c r="C918" s="5">
        <v>2</v>
      </c>
      <c r="D918" s="4">
        <v>3</v>
      </c>
    </row>
    <row r="919" spans="1:5" x14ac:dyDescent="0.25">
      <c r="A919">
        <v>918</v>
      </c>
      <c r="C919" s="5">
        <v>2</v>
      </c>
      <c r="D919" s="4">
        <v>3</v>
      </c>
    </row>
    <row r="920" spans="1:5" x14ac:dyDescent="0.25">
      <c r="A920">
        <v>919</v>
      </c>
      <c r="C920" s="5">
        <v>2</v>
      </c>
      <c r="D920" s="4">
        <v>3</v>
      </c>
    </row>
    <row r="921" spans="1:5" x14ac:dyDescent="0.25">
      <c r="A921">
        <v>920</v>
      </c>
      <c r="C921" s="5">
        <v>2</v>
      </c>
      <c r="D921" s="4">
        <v>3</v>
      </c>
    </row>
    <row r="922" spans="1:5" x14ac:dyDescent="0.25">
      <c r="A922">
        <v>921</v>
      </c>
      <c r="C922" s="5">
        <v>2</v>
      </c>
      <c r="D922" s="4">
        <v>3</v>
      </c>
    </row>
    <row r="923" spans="1:5" x14ac:dyDescent="0.25">
      <c r="A923">
        <v>922</v>
      </c>
      <c r="C923" s="5">
        <v>2</v>
      </c>
      <c r="D923" s="4">
        <v>3</v>
      </c>
    </row>
    <row r="924" spans="1:5" x14ac:dyDescent="0.25">
      <c r="A924">
        <v>923</v>
      </c>
      <c r="C924" s="5">
        <v>2</v>
      </c>
      <c r="D924" s="4">
        <v>3</v>
      </c>
    </row>
    <row r="925" spans="1:5" x14ac:dyDescent="0.25">
      <c r="A925">
        <v>924</v>
      </c>
      <c r="C925" s="5">
        <v>2</v>
      </c>
    </row>
    <row r="926" spans="1:5" x14ac:dyDescent="0.25">
      <c r="A926">
        <v>925</v>
      </c>
      <c r="C926" s="5">
        <v>2</v>
      </c>
    </row>
    <row r="927" spans="1:5" x14ac:dyDescent="0.25">
      <c r="A927">
        <v>926</v>
      </c>
      <c r="C927" s="5">
        <v>2</v>
      </c>
    </row>
    <row r="928" spans="1:5" x14ac:dyDescent="0.25">
      <c r="A928">
        <v>927</v>
      </c>
      <c r="B928" s="2">
        <v>1</v>
      </c>
      <c r="E928" s="3">
        <v>4</v>
      </c>
    </row>
    <row r="929" spans="1:5" x14ac:dyDescent="0.25">
      <c r="A929">
        <v>928</v>
      </c>
      <c r="B929" s="2">
        <v>1</v>
      </c>
      <c r="E929" s="3">
        <v>4</v>
      </c>
    </row>
    <row r="930" spans="1:5" x14ac:dyDescent="0.25">
      <c r="A930">
        <v>929</v>
      </c>
      <c r="B930" s="2">
        <v>1</v>
      </c>
      <c r="E930" s="3">
        <v>4</v>
      </c>
    </row>
    <row r="931" spans="1:5" x14ac:dyDescent="0.25">
      <c r="A931">
        <v>930</v>
      </c>
      <c r="B931" s="2">
        <v>1</v>
      </c>
      <c r="E931" s="3">
        <v>4</v>
      </c>
    </row>
    <row r="932" spans="1:5" x14ac:dyDescent="0.25">
      <c r="A932">
        <v>931</v>
      </c>
      <c r="B932" s="2">
        <v>1</v>
      </c>
      <c r="E932" s="3">
        <v>4</v>
      </c>
    </row>
    <row r="933" spans="1:5" x14ac:dyDescent="0.25">
      <c r="A933">
        <v>932</v>
      </c>
      <c r="B933" s="2">
        <v>1</v>
      </c>
      <c r="E933" s="3">
        <v>4</v>
      </c>
    </row>
    <row r="934" spans="1:5" x14ac:dyDescent="0.25">
      <c r="A934">
        <v>933</v>
      </c>
      <c r="B934" s="2">
        <v>1</v>
      </c>
      <c r="E934" s="3">
        <v>4</v>
      </c>
    </row>
    <row r="935" spans="1:5" x14ac:dyDescent="0.25">
      <c r="A935">
        <v>934</v>
      </c>
      <c r="B935" s="2">
        <v>1</v>
      </c>
      <c r="E935" s="3">
        <v>4</v>
      </c>
    </row>
    <row r="936" spans="1:5" x14ac:dyDescent="0.25">
      <c r="A936">
        <v>935</v>
      </c>
      <c r="B936" s="2">
        <v>1</v>
      </c>
      <c r="E936" s="3">
        <v>4</v>
      </c>
    </row>
    <row r="937" spans="1:5" x14ac:dyDescent="0.25">
      <c r="A937">
        <v>936</v>
      </c>
      <c r="B937" s="2">
        <v>1</v>
      </c>
      <c r="E937" s="3">
        <v>4</v>
      </c>
    </row>
    <row r="938" spans="1:5" x14ac:dyDescent="0.25">
      <c r="A938">
        <v>937</v>
      </c>
      <c r="B938" s="2">
        <v>1</v>
      </c>
      <c r="E938" s="3">
        <v>4</v>
      </c>
    </row>
    <row r="939" spans="1:5" x14ac:dyDescent="0.25">
      <c r="A939">
        <v>938</v>
      </c>
      <c r="B939" s="2">
        <v>1</v>
      </c>
      <c r="E939" s="3">
        <v>4</v>
      </c>
    </row>
    <row r="940" spans="1:5" x14ac:dyDescent="0.25">
      <c r="A940">
        <v>939</v>
      </c>
      <c r="B940" s="2">
        <v>1</v>
      </c>
      <c r="E940" s="3">
        <v>4</v>
      </c>
    </row>
    <row r="941" spans="1:5" x14ac:dyDescent="0.25">
      <c r="A941">
        <v>940</v>
      </c>
      <c r="E941" s="3">
        <v>4</v>
      </c>
    </row>
    <row r="942" spans="1:5" x14ac:dyDescent="0.25">
      <c r="A942">
        <v>941</v>
      </c>
      <c r="E942" s="3">
        <v>4</v>
      </c>
    </row>
    <row r="943" spans="1:5" x14ac:dyDescent="0.25">
      <c r="A943">
        <v>942</v>
      </c>
    </row>
    <row r="944" spans="1:5" x14ac:dyDescent="0.25">
      <c r="A944">
        <v>943</v>
      </c>
      <c r="D944" s="4">
        <v>3</v>
      </c>
    </row>
    <row r="945" spans="1:4" x14ac:dyDescent="0.25">
      <c r="A945">
        <v>944</v>
      </c>
      <c r="C945" s="5">
        <v>2</v>
      </c>
      <c r="D945" s="4">
        <v>3</v>
      </c>
    </row>
    <row r="946" spans="1:4" x14ac:dyDescent="0.25">
      <c r="A946">
        <v>945</v>
      </c>
      <c r="C946" s="5">
        <v>2</v>
      </c>
      <c r="D946" s="4">
        <v>3</v>
      </c>
    </row>
    <row r="947" spans="1:4" x14ac:dyDescent="0.25">
      <c r="A947">
        <v>946</v>
      </c>
      <c r="C947" s="5">
        <v>2</v>
      </c>
      <c r="D947" s="4">
        <v>3</v>
      </c>
    </row>
    <row r="948" spans="1:4" x14ac:dyDescent="0.25">
      <c r="A948">
        <v>947</v>
      </c>
      <c r="C948" s="5">
        <v>2</v>
      </c>
      <c r="D948" s="4">
        <v>3</v>
      </c>
    </row>
    <row r="949" spans="1:4" x14ac:dyDescent="0.25">
      <c r="A949">
        <v>948</v>
      </c>
      <c r="C949" s="5">
        <v>2</v>
      </c>
      <c r="D949" s="4">
        <v>3</v>
      </c>
    </row>
    <row r="950" spans="1:4" x14ac:dyDescent="0.25">
      <c r="A950">
        <v>949</v>
      </c>
      <c r="C950" s="5">
        <v>2</v>
      </c>
      <c r="D950" s="4">
        <v>3</v>
      </c>
    </row>
    <row r="951" spans="1:4" x14ac:dyDescent="0.25">
      <c r="A951">
        <v>950</v>
      </c>
      <c r="C951" s="5">
        <v>2</v>
      </c>
      <c r="D951" s="4">
        <v>3</v>
      </c>
    </row>
    <row r="952" spans="1:4" x14ac:dyDescent="0.25">
      <c r="A952">
        <v>951</v>
      </c>
      <c r="C952" s="5">
        <v>2</v>
      </c>
      <c r="D952" s="4">
        <v>3</v>
      </c>
    </row>
    <row r="953" spans="1:4" x14ac:dyDescent="0.25">
      <c r="A953">
        <v>952</v>
      </c>
      <c r="C953" s="5">
        <v>2</v>
      </c>
      <c r="D953" s="4">
        <v>3</v>
      </c>
    </row>
    <row r="954" spans="1:4" x14ac:dyDescent="0.25">
      <c r="A954">
        <v>953</v>
      </c>
      <c r="C954" s="5">
        <v>2</v>
      </c>
      <c r="D954" s="4">
        <v>3</v>
      </c>
    </row>
    <row r="955" spans="1:4" x14ac:dyDescent="0.25">
      <c r="A955">
        <v>954</v>
      </c>
      <c r="C955" s="5">
        <v>2</v>
      </c>
      <c r="D955" s="4">
        <v>3</v>
      </c>
    </row>
    <row r="956" spans="1:4" x14ac:dyDescent="0.25">
      <c r="A956">
        <v>955</v>
      </c>
      <c r="C956" s="5">
        <v>2</v>
      </c>
      <c r="D956" s="4">
        <v>3</v>
      </c>
    </row>
    <row r="957" spans="1:4" x14ac:dyDescent="0.25">
      <c r="A957">
        <v>956</v>
      </c>
      <c r="C957" s="5">
        <v>2</v>
      </c>
      <c r="D957" s="4">
        <v>3</v>
      </c>
    </row>
    <row r="958" spans="1:4" x14ac:dyDescent="0.25">
      <c r="A958">
        <v>957</v>
      </c>
    </row>
    <row r="959" spans="1:4" x14ac:dyDescent="0.25">
      <c r="A959">
        <v>958</v>
      </c>
      <c r="B959" s="2">
        <v>1</v>
      </c>
    </row>
    <row r="960" spans="1:4" x14ac:dyDescent="0.25">
      <c r="A960">
        <v>959</v>
      </c>
      <c r="B960" s="2">
        <v>1</v>
      </c>
    </row>
    <row r="961" spans="1:5" x14ac:dyDescent="0.25">
      <c r="A961">
        <v>960</v>
      </c>
      <c r="B961" s="2">
        <v>1</v>
      </c>
      <c r="E961" s="3">
        <v>4</v>
      </c>
    </row>
    <row r="962" spans="1:5" x14ac:dyDescent="0.25">
      <c r="A962">
        <v>961</v>
      </c>
      <c r="B962" s="2">
        <v>1</v>
      </c>
      <c r="E962" s="3">
        <v>4</v>
      </c>
    </row>
    <row r="963" spans="1:5" x14ac:dyDescent="0.25">
      <c r="A963">
        <v>962</v>
      </c>
      <c r="B963" s="2">
        <v>1</v>
      </c>
      <c r="E963" s="3">
        <v>4</v>
      </c>
    </row>
    <row r="964" spans="1:5" x14ac:dyDescent="0.25">
      <c r="A964">
        <v>963</v>
      </c>
      <c r="B964" s="2">
        <v>1</v>
      </c>
      <c r="E964" s="3">
        <v>4</v>
      </c>
    </row>
    <row r="965" spans="1:5" x14ac:dyDescent="0.25">
      <c r="A965">
        <v>964</v>
      </c>
      <c r="B965" s="2">
        <v>1</v>
      </c>
      <c r="E965" s="3">
        <v>4</v>
      </c>
    </row>
    <row r="966" spans="1:5" x14ac:dyDescent="0.25">
      <c r="A966">
        <v>965</v>
      </c>
      <c r="B966" s="2">
        <v>1</v>
      </c>
      <c r="E966" s="3">
        <v>4</v>
      </c>
    </row>
    <row r="967" spans="1:5" x14ac:dyDescent="0.25">
      <c r="A967">
        <v>966</v>
      </c>
      <c r="B967" s="2">
        <v>1</v>
      </c>
      <c r="E967" s="3">
        <v>4</v>
      </c>
    </row>
    <row r="968" spans="1:5" x14ac:dyDescent="0.25">
      <c r="A968">
        <v>967</v>
      </c>
      <c r="B968" s="2">
        <v>1</v>
      </c>
      <c r="E968" s="3">
        <v>4</v>
      </c>
    </row>
    <row r="969" spans="1:5" x14ac:dyDescent="0.25">
      <c r="A969">
        <v>968</v>
      </c>
      <c r="B969" s="2">
        <v>1</v>
      </c>
      <c r="E969" s="3">
        <v>4</v>
      </c>
    </row>
    <row r="970" spans="1:5" x14ac:dyDescent="0.25">
      <c r="A970">
        <v>969</v>
      </c>
      <c r="B970" s="2">
        <v>1</v>
      </c>
      <c r="E970" s="3">
        <v>4</v>
      </c>
    </row>
    <row r="971" spans="1:5" x14ac:dyDescent="0.25">
      <c r="A971">
        <v>970</v>
      </c>
      <c r="E971" s="3">
        <v>4</v>
      </c>
    </row>
    <row r="972" spans="1:5" x14ac:dyDescent="0.25">
      <c r="A972">
        <v>971</v>
      </c>
      <c r="E972" s="3">
        <v>4</v>
      </c>
    </row>
    <row r="973" spans="1:5" x14ac:dyDescent="0.25">
      <c r="A973">
        <v>972</v>
      </c>
      <c r="E973" s="3">
        <v>4</v>
      </c>
    </row>
    <row r="974" spans="1:5" x14ac:dyDescent="0.25">
      <c r="A974">
        <v>973</v>
      </c>
      <c r="D974" s="4">
        <v>3</v>
      </c>
      <c r="E974" s="3">
        <v>4</v>
      </c>
    </row>
    <row r="975" spans="1:5" x14ac:dyDescent="0.25">
      <c r="A975">
        <v>974</v>
      </c>
      <c r="D975" s="4">
        <v>3</v>
      </c>
    </row>
    <row r="976" spans="1:5" x14ac:dyDescent="0.25">
      <c r="A976">
        <v>975</v>
      </c>
      <c r="D976" s="4">
        <v>3</v>
      </c>
    </row>
    <row r="977" spans="1:4" x14ac:dyDescent="0.25">
      <c r="A977">
        <v>976</v>
      </c>
      <c r="C977" s="5">
        <v>2</v>
      </c>
      <c r="D977" s="4">
        <v>3</v>
      </c>
    </row>
    <row r="978" spans="1:4" x14ac:dyDescent="0.25">
      <c r="A978">
        <v>977</v>
      </c>
      <c r="C978" s="5">
        <v>2</v>
      </c>
      <c r="D978" s="4">
        <v>3</v>
      </c>
    </row>
    <row r="979" spans="1:4" x14ac:dyDescent="0.25">
      <c r="A979">
        <v>978</v>
      </c>
      <c r="C979" s="5">
        <v>2</v>
      </c>
      <c r="D979" s="4">
        <v>3</v>
      </c>
    </row>
    <row r="980" spans="1:4" x14ac:dyDescent="0.25">
      <c r="A980">
        <v>979</v>
      </c>
      <c r="C980" s="5">
        <v>2</v>
      </c>
      <c r="D980" s="4">
        <v>3</v>
      </c>
    </row>
    <row r="981" spans="1:4" x14ac:dyDescent="0.25">
      <c r="A981">
        <v>980</v>
      </c>
      <c r="C981" s="5">
        <v>2</v>
      </c>
      <c r="D981" s="4">
        <v>3</v>
      </c>
    </row>
    <row r="982" spans="1:4" x14ac:dyDescent="0.25">
      <c r="A982">
        <v>981</v>
      </c>
      <c r="C982" s="5">
        <v>2</v>
      </c>
      <c r="D982" s="4">
        <v>3</v>
      </c>
    </row>
    <row r="983" spans="1:4" x14ac:dyDescent="0.25">
      <c r="A983">
        <v>982</v>
      </c>
      <c r="C983" s="5">
        <v>2</v>
      </c>
      <c r="D983" s="4">
        <v>3</v>
      </c>
    </row>
    <row r="984" spans="1:4" x14ac:dyDescent="0.25">
      <c r="A984">
        <v>983</v>
      </c>
      <c r="C984" s="5">
        <v>2</v>
      </c>
      <c r="D984" s="4">
        <v>3</v>
      </c>
    </row>
    <row r="985" spans="1:4" x14ac:dyDescent="0.25">
      <c r="A985">
        <v>984</v>
      </c>
      <c r="C985" s="5">
        <v>2</v>
      </c>
      <c r="D985" s="4">
        <v>3</v>
      </c>
    </row>
    <row r="986" spans="1:4" x14ac:dyDescent="0.25">
      <c r="A986">
        <v>985</v>
      </c>
      <c r="C986" s="5">
        <v>2</v>
      </c>
      <c r="D986" s="4">
        <v>3</v>
      </c>
    </row>
    <row r="987" spans="1:4" x14ac:dyDescent="0.25">
      <c r="A987">
        <v>986</v>
      </c>
      <c r="C987" s="5">
        <v>2</v>
      </c>
    </row>
    <row r="988" spans="1:4" x14ac:dyDescent="0.25">
      <c r="A988">
        <v>987</v>
      </c>
      <c r="C988" s="5">
        <v>2</v>
      </c>
    </row>
    <row r="989" spans="1:4" x14ac:dyDescent="0.25">
      <c r="A989">
        <v>988</v>
      </c>
      <c r="C989" s="5">
        <v>2</v>
      </c>
    </row>
    <row r="990" spans="1:4" x14ac:dyDescent="0.25">
      <c r="A990">
        <v>989</v>
      </c>
      <c r="B990" s="2">
        <v>1</v>
      </c>
    </row>
    <row r="991" spans="1:4" x14ac:dyDescent="0.25">
      <c r="A991">
        <v>990</v>
      </c>
      <c r="B991" s="2">
        <v>1</v>
      </c>
    </row>
    <row r="992" spans="1:4" x14ac:dyDescent="0.25">
      <c r="A992">
        <v>991</v>
      </c>
      <c r="B992" s="2">
        <v>1</v>
      </c>
    </row>
    <row r="993" spans="1:5" x14ac:dyDescent="0.25">
      <c r="A993">
        <v>992</v>
      </c>
      <c r="B993" s="2">
        <v>1</v>
      </c>
    </row>
    <row r="994" spans="1:5" x14ac:dyDescent="0.25">
      <c r="A994">
        <v>993</v>
      </c>
      <c r="B994" s="2">
        <v>1</v>
      </c>
      <c r="E994" s="3">
        <v>4</v>
      </c>
    </row>
    <row r="995" spans="1:5" x14ac:dyDescent="0.25">
      <c r="A995">
        <v>994</v>
      </c>
      <c r="B995" s="2">
        <v>1</v>
      </c>
      <c r="E995" s="3">
        <v>4</v>
      </c>
    </row>
    <row r="996" spans="1:5" x14ac:dyDescent="0.25">
      <c r="A996">
        <v>995</v>
      </c>
      <c r="B996" s="2">
        <v>1</v>
      </c>
      <c r="E996" s="3">
        <v>4</v>
      </c>
    </row>
    <row r="997" spans="1:5" x14ac:dyDescent="0.25">
      <c r="A997">
        <v>996</v>
      </c>
      <c r="B997" s="2">
        <v>1</v>
      </c>
      <c r="E997" s="3">
        <v>4</v>
      </c>
    </row>
    <row r="998" spans="1:5" x14ac:dyDescent="0.25">
      <c r="A998">
        <v>997</v>
      </c>
      <c r="B998" s="2">
        <v>1</v>
      </c>
      <c r="E998" s="3">
        <v>4</v>
      </c>
    </row>
    <row r="999" spans="1:5" x14ac:dyDescent="0.25">
      <c r="A999">
        <v>998</v>
      </c>
      <c r="B999" s="2">
        <v>1</v>
      </c>
      <c r="E999" s="3">
        <v>4</v>
      </c>
    </row>
    <row r="1000" spans="1:5" x14ac:dyDescent="0.25">
      <c r="A1000">
        <v>999</v>
      </c>
      <c r="B1000" s="2">
        <v>1</v>
      </c>
      <c r="E1000" s="3">
        <v>4</v>
      </c>
    </row>
    <row r="1001" spans="1:5" x14ac:dyDescent="0.25">
      <c r="A1001">
        <v>1000</v>
      </c>
      <c r="D1001" s="4">
        <v>3</v>
      </c>
      <c r="E1001" s="3">
        <v>4</v>
      </c>
    </row>
    <row r="1002" spans="1:5" x14ac:dyDescent="0.25">
      <c r="A1002">
        <v>1001</v>
      </c>
      <c r="D1002" s="4">
        <v>3</v>
      </c>
      <c r="E1002" s="3">
        <v>4</v>
      </c>
    </row>
    <row r="1003" spans="1:5" x14ac:dyDescent="0.25">
      <c r="A1003">
        <v>1002</v>
      </c>
      <c r="D1003" s="4">
        <v>3</v>
      </c>
      <c r="E1003" s="3">
        <v>4</v>
      </c>
    </row>
    <row r="1004" spans="1:5" x14ac:dyDescent="0.25">
      <c r="A1004">
        <v>1003</v>
      </c>
      <c r="D1004" s="4">
        <v>3</v>
      </c>
      <c r="E1004" s="3">
        <v>4</v>
      </c>
    </row>
    <row r="1005" spans="1:5" x14ac:dyDescent="0.25">
      <c r="A1005">
        <v>1004</v>
      </c>
      <c r="D1005" s="4">
        <v>3</v>
      </c>
      <c r="E1005" s="3">
        <v>4</v>
      </c>
    </row>
    <row r="1006" spans="1:5" x14ac:dyDescent="0.25">
      <c r="A1006">
        <v>1005</v>
      </c>
      <c r="D1006" s="4">
        <v>3</v>
      </c>
      <c r="E1006" s="3">
        <v>4</v>
      </c>
    </row>
    <row r="1007" spans="1:5" x14ac:dyDescent="0.25">
      <c r="A1007">
        <v>1006</v>
      </c>
      <c r="C1007" s="5">
        <v>2</v>
      </c>
      <c r="D1007" s="4">
        <v>3</v>
      </c>
    </row>
    <row r="1008" spans="1:5" x14ac:dyDescent="0.25">
      <c r="A1008">
        <v>1007</v>
      </c>
      <c r="C1008" s="5">
        <v>2</v>
      </c>
      <c r="D1008" s="4">
        <v>3</v>
      </c>
    </row>
    <row r="1009" spans="1:5" x14ac:dyDescent="0.25">
      <c r="A1009">
        <v>1008</v>
      </c>
      <c r="C1009" s="5">
        <v>2</v>
      </c>
      <c r="D1009" s="4">
        <v>3</v>
      </c>
    </row>
    <row r="1010" spans="1:5" x14ac:dyDescent="0.25">
      <c r="A1010">
        <v>1009</v>
      </c>
      <c r="C1010" s="5">
        <v>2</v>
      </c>
      <c r="D1010" s="4">
        <v>3</v>
      </c>
    </row>
    <row r="1011" spans="1:5" x14ac:dyDescent="0.25">
      <c r="A1011">
        <v>1010</v>
      </c>
      <c r="C1011" s="5">
        <v>2</v>
      </c>
      <c r="D1011" s="4">
        <v>3</v>
      </c>
    </row>
    <row r="1012" spans="1:5" x14ac:dyDescent="0.25">
      <c r="A1012">
        <v>1011</v>
      </c>
      <c r="C1012" s="5">
        <v>2</v>
      </c>
    </row>
    <row r="1013" spans="1:5" x14ac:dyDescent="0.25">
      <c r="A1013">
        <v>1012</v>
      </c>
      <c r="C1013" s="5">
        <v>2</v>
      </c>
    </row>
    <row r="1014" spans="1:5" x14ac:dyDescent="0.25">
      <c r="A1014">
        <v>1013</v>
      </c>
      <c r="C1014" s="5">
        <v>2</v>
      </c>
    </row>
    <row r="1015" spans="1:5" x14ac:dyDescent="0.25">
      <c r="A1015">
        <v>1014</v>
      </c>
      <c r="C1015" s="5">
        <v>2</v>
      </c>
    </row>
    <row r="1016" spans="1:5" x14ac:dyDescent="0.25">
      <c r="A1016">
        <v>1015</v>
      </c>
      <c r="C1016" s="5">
        <v>2</v>
      </c>
    </row>
    <row r="1017" spans="1:5" x14ac:dyDescent="0.25">
      <c r="A1017">
        <v>1016</v>
      </c>
      <c r="B1017" s="2">
        <v>1</v>
      </c>
      <c r="C1017" s="5">
        <v>2</v>
      </c>
    </row>
    <row r="1018" spans="1:5" x14ac:dyDescent="0.25">
      <c r="A1018">
        <v>1017</v>
      </c>
      <c r="B1018" s="2">
        <v>1</v>
      </c>
      <c r="C1018" s="5">
        <v>2</v>
      </c>
    </row>
    <row r="1019" spans="1:5" x14ac:dyDescent="0.25">
      <c r="A1019">
        <v>1018</v>
      </c>
      <c r="B1019" s="2">
        <v>1</v>
      </c>
    </row>
    <row r="1020" spans="1:5" x14ac:dyDescent="0.25">
      <c r="A1020">
        <v>1019</v>
      </c>
      <c r="B1020" s="2">
        <v>1</v>
      </c>
    </row>
    <row r="1021" spans="1:5" x14ac:dyDescent="0.25">
      <c r="A1021">
        <v>1020</v>
      </c>
      <c r="B1021" s="2">
        <v>1</v>
      </c>
    </row>
    <row r="1022" spans="1:5" x14ac:dyDescent="0.25">
      <c r="A1022">
        <v>1021</v>
      </c>
      <c r="B1022" s="2">
        <v>1</v>
      </c>
    </row>
    <row r="1023" spans="1:5" x14ac:dyDescent="0.25">
      <c r="A1023">
        <v>1022</v>
      </c>
      <c r="B1023" s="2">
        <v>1</v>
      </c>
    </row>
    <row r="1024" spans="1:5" x14ac:dyDescent="0.25">
      <c r="A1024">
        <v>1023</v>
      </c>
      <c r="B1024" s="2">
        <v>1</v>
      </c>
      <c r="E1024" s="3">
        <v>4</v>
      </c>
    </row>
    <row r="1025" spans="1:5" x14ac:dyDescent="0.25">
      <c r="A1025">
        <v>1024</v>
      </c>
      <c r="B1025" s="2">
        <v>1</v>
      </c>
      <c r="E1025" s="3">
        <v>4</v>
      </c>
    </row>
    <row r="1026" spans="1:5" x14ac:dyDescent="0.25">
      <c r="A1026">
        <v>1025</v>
      </c>
      <c r="B1026" s="2">
        <v>1</v>
      </c>
      <c r="E1026" s="3">
        <v>4</v>
      </c>
    </row>
    <row r="1027" spans="1:5" x14ac:dyDescent="0.25">
      <c r="A1027">
        <v>1026</v>
      </c>
      <c r="D1027" s="4">
        <v>3</v>
      </c>
      <c r="E1027" s="3">
        <v>4</v>
      </c>
    </row>
    <row r="1028" spans="1:5" x14ac:dyDescent="0.25">
      <c r="A1028">
        <v>1027</v>
      </c>
      <c r="D1028" s="4">
        <v>3</v>
      </c>
      <c r="E1028" s="3">
        <v>4</v>
      </c>
    </row>
    <row r="1029" spans="1:5" x14ac:dyDescent="0.25">
      <c r="A1029">
        <v>1028</v>
      </c>
      <c r="D1029" s="4">
        <v>3</v>
      </c>
      <c r="E1029" s="3">
        <v>4</v>
      </c>
    </row>
    <row r="1030" spans="1:5" x14ac:dyDescent="0.25">
      <c r="A1030">
        <v>1029</v>
      </c>
      <c r="D1030" s="4">
        <v>3</v>
      </c>
      <c r="E1030" s="3">
        <v>4</v>
      </c>
    </row>
    <row r="1031" spans="1:5" x14ac:dyDescent="0.25">
      <c r="A1031">
        <v>1030</v>
      </c>
      <c r="D1031" s="4">
        <v>3</v>
      </c>
      <c r="E1031" s="3">
        <v>4</v>
      </c>
    </row>
    <row r="1032" spans="1:5" x14ac:dyDescent="0.25">
      <c r="A1032">
        <v>1031</v>
      </c>
      <c r="D1032" s="4">
        <v>3</v>
      </c>
      <c r="E1032" s="3">
        <v>4</v>
      </c>
    </row>
    <row r="1033" spans="1:5" x14ac:dyDescent="0.25">
      <c r="A1033">
        <v>1032</v>
      </c>
      <c r="D1033" s="4">
        <v>3</v>
      </c>
      <c r="E1033" s="3">
        <v>4</v>
      </c>
    </row>
    <row r="1034" spans="1:5" x14ac:dyDescent="0.25">
      <c r="A1034">
        <v>1033</v>
      </c>
      <c r="D1034" s="4">
        <v>3</v>
      </c>
      <c r="E1034" s="3">
        <v>4</v>
      </c>
    </row>
    <row r="1035" spans="1:5" x14ac:dyDescent="0.25">
      <c r="A1035">
        <v>1034</v>
      </c>
      <c r="C1035" s="5">
        <v>2</v>
      </c>
      <c r="D1035" s="4">
        <v>3</v>
      </c>
    </row>
    <row r="1036" spans="1:5" x14ac:dyDescent="0.25">
      <c r="A1036">
        <v>1035</v>
      </c>
      <c r="C1036" s="5">
        <v>2</v>
      </c>
      <c r="D1036" s="4">
        <v>3</v>
      </c>
    </row>
    <row r="1037" spans="1:5" x14ac:dyDescent="0.25">
      <c r="A1037">
        <v>1036</v>
      </c>
      <c r="C1037" s="5">
        <v>2</v>
      </c>
      <c r="D1037" s="4">
        <v>3</v>
      </c>
    </row>
    <row r="1038" spans="1:5" x14ac:dyDescent="0.25">
      <c r="A1038">
        <v>1037</v>
      </c>
      <c r="C1038" s="5">
        <v>2</v>
      </c>
      <c r="D1038" s="4">
        <v>3</v>
      </c>
    </row>
    <row r="1039" spans="1:5" x14ac:dyDescent="0.25">
      <c r="A1039">
        <v>1038</v>
      </c>
      <c r="C1039" s="5">
        <v>2</v>
      </c>
    </row>
    <row r="1040" spans="1:5" x14ac:dyDescent="0.25">
      <c r="A1040">
        <v>1039</v>
      </c>
      <c r="C1040" s="5">
        <v>2</v>
      </c>
    </row>
    <row r="1041" spans="1:5" x14ac:dyDescent="0.25">
      <c r="A1041">
        <v>1040</v>
      </c>
      <c r="C1041" s="5">
        <v>2</v>
      </c>
    </row>
    <row r="1042" spans="1:5" x14ac:dyDescent="0.25">
      <c r="A1042">
        <v>1041</v>
      </c>
      <c r="C1042" s="5">
        <v>2</v>
      </c>
    </row>
    <row r="1043" spans="1:5" x14ac:dyDescent="0.25">
      <c r="A1043">
        <v>1042</v>
      </c>
      <c r="C1043" s="5">
        <v>2</v>
      </c>
    </row>
    <row r="1044" spans="1:5" x14ac:dyDescent="0.25">
      <c r="A1044">
        <v>1043</v>
      </c>
      <c r="B1044" s="2">
        <v>1</v>
      </c>
      <c r="C1044" s="5">
        <v>2</v>
      </c>
    </row>
    <row r="1045" spans="1:5" x14ac:dyDescent="0.25">
      <c r="A1045">
        <v>1044</v>
      </c>
      <c r="B1045" s="2">
        <v>1</v>
      </c>
      <c r="C1045" s="5">
        <v>2</v>
      </c>
    </row>
    <row r="1046" spans="1:5" x14ac:dyDescent="0.25">
      <c r="A1046">
        <v>1045</v>
      </c>
      <c r="B1046" s="2">
        <v>1</v>
      </c>
    </row>
    <row r="1047" spans="1:5" x14ac:dyDescent="0.25">
      <c r="A1047">
        <v>1046</v>
      </c>
      <c r="B1047" s="2">
        <v>1</v>
      </c>
    </row>
    <row r="1048" spans="1:5" x14ac:dyDescent="0.25">
      <c r="A1048">
        <v>1047</v>
      </c>
      <c r="B1048" s="2">
        <v>1</v>
      </c>
    </row>
    <row r="1049" spans="1:5" x14ac:dyDescent="0.25">
      <c r="A1049">
        <v>1048</v>
      </c>
      <c r="B1049" s="2">
        <v>1</v>
      </c>
    </row>
    <row r="1050" spans="1:5" x14ac:dyDescent="0.25">
      <c r="A1050">
        <v>1049</v>
      </c>
      <c r="B1050" s="2">
        <v>1</v>
      </c>
    </row>
    <row r="1051" spans="1:5" x14ac:dyDescent="0.25">
      <c r="A1051">
        <v>1050</v>
      </c>
      <c r="B1051" s="2">
        <v>1</v>
      </c>
      <c r="E1051" s="3">
        <v>4</v>
      </c>
    </row>
    <row r="1052" spans="1:5" x14ac:dyDescent="0.25">
      <c r="A1052">
        <v>1051</v>
      </c>
      <c r="B1052" s="2">
        <v>1</v>
      </c>
      <c r="E1052" s="3">
        <v>4</v>
      </c>
    </row>
    <row r="1053" spans="1:5" x14ac:dyDescent="0.25">
      <c r="A1053">
        <v>1052</v>
      </c>
      <c r="B1053" s="2">
        <v>1</v>
      </c>
      <c r="D1053" s="4">
        <v>3</v>
      </c>
      <c r="E1053" s="3">
        <v>4</v>
      </c>
    </row>
    <row r="1054" spans="1:5" x14ac:dyDescent="0.25">
      <c r="A1054">
        <v>1053</v>
      </c>
      <c r="D1054" s="4">
        <v>3</v>
      </c>
      <c r="E1054" s="3">
        <v>4</v>
      </c>
    </row>
    <row r="1055" spans="1:5" x14ac:dyDescent="0.25">
      <c r="A1055">
        <v>1054</v>
      </c>
      <c r="D1055" s="4">
        <v>3</v>
      </c>
      <c r="E1055" s="3">
        <v>4</v>
      </c>
    </row>
    <row r="1056" spans="1:5" x14ac:dyDescent="0.25">
      <c r="A1056">
        <v>1055</v>
      </c>
      <c r="D1056" s="4">
        <v>3</v>
      </c>
      <c r="E1056" s="3">
        <v>4</v>
      </c>
    </row>
    <row r="1057" spans="1:5" x14ac:dyDescent="0.25">
      <c r="A1057">
        <v>1056</v>
      </c>
      <c r="D1057" s="4">
        <v>3</v>
      </c>
      <c r="E1057" s="3">
        <v>4</v>
      </c>
    </row>
    <row r="1058" spans="1:5" x14ac:dyDescent="0.25">
      <c r="A1058">
        <v>1057</v>
      </c>
      <c r="D1058" s="4">
        <v>3</v>
      </c>
      <c r="E1058" s="3">
        <v>4</v>
      </c>
    </row>
    <row r="1059" spans="1:5" x14ac:dyDescent="0.25">
      <c r="A1059">
        <v>1058</v>
      </c>
      <c r="D1059" s="4">
        <v>3</v>
      </c>
      <c r="E1059" s="3">
        <v>4</v>
      </c>
    </row>
    <row r="1060" spans="1:5" x14ac:dyDescent="0.25">
      <c r="A1060">
        <v>1059</v>
      </c>
      <c r="D1060" s="4">
        <v>3</v>
      </c>
      <c r="E1060" s="3">
        <v>4</v>
      </c>
    </row>
    <row r="1061" spans="1:5" x14ac:dyDescent="0.25">
      <c r="A1061">
        <v>1060</v>
      </c>
      <c r="C1061" s="5">
        <v>2</v>
      </c>
      <c r="D1061" s="4">
        <v>3</v>
      </c>
      <c r="E1061" s="3">
        <v>4</v>
      </c>
    </row>
    <row r="1062" spans="1:5" x14ac:dyDescent="0.25">
      <c r="A1062">
        <v>1061</v>
      </c>
      <c r="C1062" s="5">
        <v>2</v>
      </c>
      <c r="D1062" s="4">
        <v>3</v>
      </c>
      <c r="E1062" s="3">
        <v>4</v>
      </c>
    </row>
    <row r="1063" spans="1:5" x14ac:dyDescent="0.25">
      <c r="A1063">
        <v>1062</v>
      </c>
      <c r="C1063" s="5">
        <v>2</v>
      </c>
      <c r="D1063" s="4">
        <v>3</v>
      </c>
    </row>
    <row r="1064" spans="1:5" x14ac:dyDescent="0.25">
      <c r="A1064">
        <v>1063</v>
      </c>
      <c r="C1064" s="5">
        <v>2</v>
      </c>
      <c r="D1064" s="4">
        <v>3</v>
      </c>
    </row>
    <row r="1065" spans="1:5" x14ac:dyDescent="0.25">
      <c r="A1065">
        <v>1064</v>
      </c>
      <c r="C1065" s="5">
        <v>2</v>
      </c>
      <c r="D1065" s="4">
        <v>3</v>
      </c>
    </row>
    <row r="1066" spans="1:5" x14ac:dyDescent="0.25">
      <c r="A1066">
        <v>1065</v>
      </c>
      <c r="C1066" s="5">
        <v>2</v>
      </c>
    </row>
    <row r="1067" spans="1:5" x14ac:dyDescent="0.25">
      <c r="A1067">
        <v>1066</v>
      </c>
      <c r="C1067" s="5">
        <v>2</v>
      </c>
    </row>
    <row r="1068" spans="1:5" x14ac:dyDescent="0.25">
      <c r="A1068">
        <v>1067</v>
      </c>
      <c r="C1068" s="5">
        <v>2</v>
      </c>
    </row>
    <row r="1069" spans="1:5" x14ac:dyDescent="0.25">
      <c r="A1069">
        <v>1068</v>
      </c>
      <c r="C1069" s="5">
        <v>2</v>
      </c>
    </row>
    <row r="1070" spans="1:5" x14ac:dyDescent="0.25">
      <c r="A1070">
        <v>1069</v>
      </c>
      <c r="C1070" s="5">
        <v>2</v>
      </c>
    </row>
    <row r="1071" spans="1:5" x14ac:dyDescent="0.25">
      <c r="A1071">
        <v>1070</v>
      </c>
      <c r="B1071" s="2">
        <v>1</v>
      </c>
      <c r="C1071" s="5">
        <v>2</v>
      </c>
    </row>
    <row r="1072" spans="1:5" x14ac:dyDescent="0.25">
      <c r="A1072">
        <v>1071</v>
      </c>
      <c r="B1072" s="2">
        <v>1</v>
      </c>
      <c r="C1072" s="5">
        <v>2</v>
      </c>
    </row>
    <row r="1073" spans="1:5" x14ac:dyDescent="0.25">
      <c r="A1073">
        <v>1072</v>
      </c>
      <c r="B1073" s="2">
        <v>1</v>
      </c>
      <c r="C1073" s="5">
        <v>2</v>
      </c>
    </row>
    <row r="1074" spans="1:5" x14ac:dyDescent="0.25">
      <c r="A1074">
        <v>1073</v>
      </c>
      <c r="B1074" s="2">
        <v>1</v>
      </c>
    </row>
    <row r="1075" spans="1:5" x14ac:dyDescent="0.25">
      <c r="A1075">
        <v>1074</v>
      </c>
      <c r="B1075" s="2">
        <v>1</v>
      </c>
    </row>
    <row r="1076" spans="1:5" x14ac:dyDescent="0.25">
      <c r="A1076">
        <v>1075</v>
      </c>
      <c r="B1076" s="2">
        <v>1</v>
      </c>
    </row>
    <row r="1077" spans="1:5" x14ac:dyDescent="0.25">
      <c r="A1077">
        <v>1076</v>
      </c>
      <c r="B1077" s="2">
        <v>1</v>
      </c>
      <c r="E1077" s="3">
        <v>4</v>
      </c>
    </row>
    <row r="1078" spans="1:5" x14ac:dyDescent="0.25">
      <c r="A1078">
        <v>1077</v>
      </c>
      <c r="B1078" s="2">
        <v>1</v>
      </c>
      <c r="E1078" s="3">
        <v>4</v>
      </c>
    </row>
    <row r="1079" spans="1:5" x14ac:dyDescent="0.25">
      <c r="A1079">
        <v>1078</v>
      </c>
      <c r="B1079" s="2">
        <v>1</v>
      </c>
      <c r="E1079" s="3">
        <v>4</v>
      </c>
    </row>
    <row r="1080" spans="1:5" x14ac:dyDescent="0.25">
      <c r="A1080">
        <v>1079</v>
      </c>
      <c r="B1080" s="2">
        <v>1</v>
      </c>
      <c r="E1080" s="3">
        <v>4</v>
      </c>
    </row>
    <row r="1081" spans="1:5" x14ac:dyDescent="0.25">
      <c r="A1081">
        <v>1080</v>
      </c>
      <c r="D1081" s="4">
        <v>3</v>
      </c>
      <c r="E1081" s="3">
        <v>4</v>
      </c>
    </row>
    <row r="1082" spans="1:5" x14ac:dyDescent="0.25">
      <c r="A1082">
        <v>1081</v>
      </c>
      <c r="D1082" s="4">
        <v>3</v>
      </c>
      <c r="E1082" s="3">
        <v>4</v>
      </c>
    </row>
    <row r="1083" spans="1:5" x14ac:dyDescent="0.25">
      <c r="A1083">
        <v>1082</v>
      </c>
      <c r="D1083" s="4">
        <v>3</v>
      </c>
      <c r="E1083" s="3">
        <v>4</v>
      </c>
    </row>
    <row r="1084" spans="1:5" x14ac:dyDescent="0.25">
      <c r="A1084">
        <v>1083</v>
      </c>
      <c r="D1084" s="4">
        <v>3</v>
      </c>
      <c r="E1084" s="3">
        <v>4</v>
      </c>
    </row>
    <row r="1085" spans="1:5" x14ac:dyDescent="0.25">
      <c r="A1085">
        <v>1084</v>
      </c>
      <c r="D1085" s="4">
        <v>3</v>
      </c>
      <c r="E1085" s="3">
        <v>4</v>
      </c>
    </row>
    <row r="1086" spans="1:5" x14ac:dyDescent="0.25">
      <c r="A1086">
        <v>1085</v>
      </c>
      <c r="D1086" s="4">
        <v>3</v>
      </c>
      <c r="E1086" s="3">
        <v>4</v>
      </c>
    </row>
    <row r="1087" spans="1:5" x14ac:dyDescent="0.25">
      <c r="A1087">
        <v>1086</v>
      </c>
      <c r="D1087" s="4">
        <v>3</v>
      </c>
      <c r="E1087" s="3">
        <v>4</v>
      </c>
    </row>
    <row r="1088" spans="1:5" x14ac:dyDescent="0.25">
      <c r="A1088">
        <v>1087</v>
      </c>
      <c r="D1088" s="4">
        <v>3</v>
      </c>
      <c r="E1088" s="3">
        <v>4</v>
      </c>
    </row>
    <row r="1089" spans="1:5" x14ac:dyDescent="0.25">
      <c r="A1089">
        <v>1088</v>
      </c>
      <c r="C1089" s="5">
        <v>2</v>
      </c>
      <c r="D1089" s="4">
        <v>3</v>
      </c>
      <c r="E1089" s="3">
        <v>4</v>
      </c>
    </row>
    <row r="1090" spans="1:5" x14ac:dyDescent="0.25">
      <c r="A1090">
        <v>1089</v>
      </c>
      <c r="C1090" s="5">
        <v>2</v>
      </c>
      <c r="D1090" s="4">
        <v>3</v>
      </c>
    </row>
    <row r="1091" spans="1:5" x14ac:dyDescent="0.25">
      <c r="A1091">
        <v>1090</v>
      </c>
      <c r="C1091" s="5">
        <v>2</v>
      </c>
      <c r="D1091" s="4">
        <v>3</v>
      </c>
    </row>
    <row r="1092" spans="1:5" x14ac:dyDescent="0.25">
      <c r="A1092">
        <v>1091</v>
      </c>
      <c r="C1092" s="5">
        <v>2</v>
      </c>
      <c r="D1092" s="4">
        <v>3</v>
      </c>
    </row>
    <row r="1093" spans="1:5" x14ac:dyDescent="0.25">
      <c r="A1093">
        <v>1092</v>
      </c>
      <c r="C1093" s="5">
        <v>2</v>
      </c>
      <c r="D1093" s="4">
        <v>3</v>
      </c>
    </row>
    <row r="1094" spans="1:5" x14ac:dyDescent="0.25">
      <c r="A1094">
        <v>1093</v>
      </c>
      <c r="C1094" s="5">
        <v>2</v>
      </c>
    </row>
    <row r="1095" spans="1:5" x14ac:dyDescent="0.25">
      <c r="A1095">
        <v>1094</v>
      </c>
      <c r="C1095" s="5">
        <v>2</v>
      </c>
    </row>
    <row r="1096" spans="1:5" x14ac:dyDescent="0.25">
      <c r="A1096">
        <v>1095</v>
      </c>
      <c r="C1096" s="5">
        <v>2</v>
      </c>
    </row>
    <row r="1097" spans="1:5" x14ac:dyDescent="0.25">
      <c r="A1097">
        <v>1096</v>
      </c>
      <c r="C1097" s="5">
        <v>2</v>
      </c>
    </row>
    <row r="1098" spans="1:5" x14ac:dyDescent="0.25">
      <c r="A1098">
        <v>1097</v>
      </c>
      <c r="C1098" s="5">
        <v>2</v>
      </c>
    </row>
    <row r="1099" spans="1:5" x14ac:dyDescent="0.25">
      <c r="A1099">
        <v>1098</v>
      </c>
      <c r="B1099" s="2">
        <v>1</v>
      </c>
      <c r="C1099" s="5">
        <v>2</v>
      </c>
    </row>
    <row r="1100" spans="1:5" x14ac:dyDescent="0.25">
      <c r="A1100">
        <v>1099</v>
      </c>
      <c r="B1100" s="2">
        <v>1</v>
      </c>
      <c r="C1100" s="5">
        <v>2</v>
      </c>
    </row>
    <row r="1101" spans="1:5" x14ac:dyDescent="0.25">
      <c r="A1101">
        <v>1100</v>
      </c>
      <c r="B1101" s="2">
        <v>1</v>
      </c>
      <c r="C1101" s="5">
        <v>2</v>
      </c>
    </row>
    <row r="1102" spans="1:5" x14ac:dyDescent="0.25">
      <c r="A1102">
        <v>1101</v>
      </c>
      <c r="B1102" s="2">
        <v>1</v>
      </c>
    </row>
    <row r="1103" spans="1:5" x14ac:dyDescent="0.25">
      <c r="A1103">
        <v>1102</v>
      </c>
      <c r="B1103" s="2">
        <v>1</v>
      </c>
    </row>
    <row r="1104" spans="1:5" x14ac:dyDescent="0.25">
      <c r="A1104">
        <v>1103</v>
      </c>
      <c r="B1104" s="2">
        <v>1</v>
      </c>
    </row>
    <row r="1105" spans="1:5" x14ac:dyDescent="0.25">
      <c r="A1105">
        <v>1104</v>
      </c>
      <c r="B1105" s="2">
        <v>1</v>
      </c>
      <c r="E1105" s="3">
        <v>4</v>
      </c>
    </row>
    <row r="1106" spans="1:5" x14ac:dyDescent="0.25">
      <c r="A1106">
        <v>1105</v>
      </c>
      <c r="B1106" s="2">
        <v>1</v>
      </c>
      <c r="E1106" s="3">
        <v>4</v>
      </c>
    </row>
    <row r="1107" spans="1:5" x14ac:dyDescent="0.25">
      <c r="A1107">
        <v>1106</v>
      </c>
      <c r="B1107" s="2">
        <v>1</v>
      </c>
      <c r="E1107" s="3">
        <v>4</v>
      </c>
    </row>
    <row r="1108" spans="1:5" x14ac:dyDescent="0.25">
      <c r="A1108">
        <v>1107</v>
      </c>
      <c r="B1108" s="2">
        <v>1</v>
      </c>
      <c r="E1108" s="3">
        <v>4</v>
      </c>
    </row>
    <row r="1109" spans="1:5" x14ac:dyDescent="0.25">
      <c r="A1109">
        <v>1108</v>
      </c>
      <c r="B1109" s="2">
        <v>1</v>
      </c>
      <c r="E1109" s="3">
        <v>4</v>
      </c>
    </row>
    <row r="1110" spans="1:5" x14ac:dyDescent="0.25">
      <c r="A1110">
        <v>1109</v>
      </c>
      <c r="D1110" s="4">
        <v>3</v>
      </c>
      <c r="E1110" s="3">
        <v>4</v>
      </c>
    </row>
    <row r="1111" spans="1:5" x14ac:dyDescent="0.25">
      <c r="A1111">
        <v>1110</v>
      </c>
      <c r="D1111" s="4">
        <v>3</v>
      </c>
      <c r="E1111" s="3">
        <v>4</v>
      </c>
    </row>
    <row r="1112" spans="1:5" x14ac:dyDescent="0.25">
      <c r="A1112">
        <v>1111</v>
      </c>
      <c r="D1112" s="4">
        <v>3</v>
      </c>
      <c r="E1112" s="3">
        <v>4</v>
      </c>
    </row>
    <row r="1113" spans="1:5" x14ac:dyDescent="0.25">
      <c r="A1113">
        <v>1112</v>
      </c>
      <c r="D1113" s="4">
        <v>3</v>
      </c>
      <c r="E1113" s="3">
        <v>4</v>
      </c>
    </row>
    <row r="1114" spans="1:5" x14ac:dyDescent="0.25">
      <c r="A1114">
        <v>1113</v>
      </c>
      <c r="D1114" s="4">
        <v>3</v>
      </c>
      <c r="E1114" s="3">
        <v>4</v>
      </c>
    </row>
    <row r="1115" spans="1:5" x14ac:dyDescent="0.25">
      <c r="A1115">
        <v>1114</v>
      </c>
      <c r="D1115" s="4">
        <v>3</v>
      </c>
      <c r="E1115" s="3">
        <v>4</v>
      </c>
    </row>
    <row r="1116" spans="1:5" x14ac:dyDescent="0.25">
      <c r="A1116">
        <v>1115</v>
      </c>
      <c r="C1116" s="5">
        <v>2</v>
      </c>
      <c r="D1116" s="4">
        <v>3</v>
      </c>
      <c r="E1116" s="3">
        <v>4</v>
      </c>
    </row>
    <row r="1117" spans="1:5" x14ac:dyDescent="0.25">
      <c r="A1117">
        <v>1116</v>
      </c>
      <c r="C1117" s="5">
        <v>2</v>
      </c>
      <c r="D1117" s="4">
        <v>3</v>
      </c>
      <c r="E1117" s="3">
        <v>4</v>
      </c>
    </row>
    <row r="1118" spans="1:5" x14ac:dyDescent="0.25">
      <c r="A1118">
        <v>1117</v>
      </c>
      <c r="C1118" s="5">
        <v>2</v>
      </c>
      <c r="D1118" s="4">
        <v>3</v>
      </c>
    </row>
    <row r="1119" spans="1:5" x14ac:dyDescent="0.25">
      <c r="A1119">
        <v>1118</v>
      </c>
      <c r="C1119" s="5">
        <v>2</v>
      </c>
      <c r="D1119" s="4">
        <v>3</v>
      </c>
    </row>
    <row r="1120" spans="1:5" x14ac:dyDescent="0.25">
      <c r="A1120">
        <v>1119</v>
      </c>
      <c r="C1120" s="5">
        <v>2</v>
      </c>
      <c r="D1120" s="4">
        <v>3</v>
      </c>
    </row>
    <row r="1121" spans="1:5" x14ac:dyDescent="0.25">
      <c r="A1121">
        <v>1120</v>
      </c>
      <c r="C1121" s="5">
        <v>2</v>
      </c>
      <c r="D1121" s="4">
        <v>3</v>
      </c>
    </row>
    <row r="1122" spans="1:5" x14ac:dyDescent="0.25">
      <c r="A1122">
        <v>1121</v>
      </c>
      <c r="C1122" s="5">
        <v>2</v>
      </c>
      <c r="D1122" s="4">
        <v>3</v>
      </c>
    </row>
    <row r="1123" spans="1:5" x14ac:dyDescent="0.25">
      <c r="A1123">
        <v>1122</v>
      </c>
      <c r="C1123" s="5">
        <v>2</v>
      </c>
      <c r="D1123" s="4">
        <v>3</v>
      </c>
    </row>
    <row r="1124" spans="1:5" x14ac:dyDescent="0.25">
      <c r="A1124">
        <v>1123</v>
      </c>
      <c r="C1124" s="5">
        <v>2</v>
      </c>
    </row>
    <row r="1125" spans="1:5" x14ac:dyDescent="0.25">
      <c r="A1125">
        <v>1124</v>
      </c>
      <c r="C1125" s="5">
        <v>2</v>
      </c>
    </row>
    <row r="1126" spans="1:5" x14ac:dyDescent="0.25">
      <c r="A1126">
        <v>1125</v>
      </c>
      <c r="B1126" s="2">
        <v>1</v>
      </c>
      <c r="C1126" s="5">
        <v>2</v>
      </c>
    </row>
    <row r="1127" spans="1:5" x14ac:dyDescent="0.25">
      <c r="A1127">
        <v>1126</v>
      </c>
      <c r="B1127" s="2">
        <v>1</v>
      </c>
      <c r="C1127" s="5">
        <v>2</v>
      </c>
    </row>
    <row r="1128" spans="1:5" x14ac:dyDescent="0.25">
      <c r="A1128">
        <v>1127</v>
      </c>
      <c r="B1128" s="2">
        <v>1</v>
      </c>
      <c r="C1128" s="5">
        <v>2</v>
      </c>
    </row>
    <row r="1129" spans="1:5" x14ac:dyDescent="0.25">
      <c r="A1129">
        <v>1128</v>
      </c>
      <c r="B1129" s="2">
        <v>1</v>
      </c>
      <c r="C1129" s="5">
        <v>2</v>
      </c>
    </row>
    <row r="1130" spans="1:5" x14ac:dyDescent="0.25">
      <c r="A1130">
        <v>1129</v>
      </c>
      <c r="B1130" s="2">
        <v>1</v>
      </c>
    </row>
    <row r="1131" spans="1:5" x14ac:dyDescent="0.25">
      <c r="A1131">
        <v>1130</v>
      </c>
      <c r="B1131" s="2">
        <v>1</v>
      </c>
    </row>
    <row r="1132" spans="1:5" x14ac:dyDescent="0.25">
      <c r="A1132">
        <v>1131</v>
      </c>
      <c r="B1132" s="2">
        <v>1</v>
      </c>
    </row>
    <row r="1133" spans="1:5" x14ac:dyDescent="0.25">
      <c r="A1133">
        <v>1132</v>
      </c>
      <c r="B1133" s="2">
        <v>1</v>
      </c>
    </row>
    <row r="1134" spans="1:5" x14ac:dyDescent="0.25">
      <c r="A1134">
        <v>1133</v>
      </c>
      <c r="B1134" s="2">
        <v>1</v>
      </c>
      <c r="E1134" s="3">
        <v>4</v>
      </c>
    </row>
    <row r="1135" spans="1:5" x14ac:dyDescent="0.25">
      <c r="A1135">
        <v>1134</v>
      </c>
      <c r="B1135" s="2">
        <v>1</v>
      </c>
      <c r="E1135" s="3">
        <v>4</v>
      </c>
    </row>
    <row r="1136" spans="1:5" x14ac:dyDescent="0.25">
      <c r="A1136">
        <v>1135</v>
      </c>
      <c r="B1136" s="2">
        <v>1</v>
      </c>
      <c r="E1136" s="3">
        <v>4</v>
      </c>
    </row>
    <row r="1137" spans="1:5" x14ac:dyDescent="0.25">
      <c r="A1137">
        <v>1136</v>
      </c>
      <c r="B1137" s="2">
        <v>1</v>
      </c>
      <c r="E1137" s="3">
        <v>4</v>
      </c>
    </row>
    <row r="1138" spans="1:5" x14ac:dyDescent="0.25">
      <c r="A1138">
        <v>1137</v>
      </c>
      <c r="B1138" s="2">
        <v>1</v>
      </c>
      <c r="E1138" s="3">
        <v>4</v>
      </c>
    </row>
    <row r="1139" spans="1:5" x14ac:dyDescent="0.25">
      <c r="A1139">
        <v>1138</v>
      </c>
      <c r="E1139" s="3">
        <v>4</v>
      </c>
    </row>
    <row r="1140" spans="1:5" x14ac:dyDescent="0.25">
      <c r="A1140">
        <v>1139</v>
      </c>
      <c r="D1140" s="4">
        <v>3</v>
      </c>
      <c r="E1140" s="3">
        <v>4</v>
      </c>
    </row>
    <row r="1141" spans="1:5" x14ac:dyDescent="0.25">
      <c r="A1141">
        <v>1140</v>
      </c>
      <c r="D1141" s="4">
        <v>3</v>
      </c>
      <c r="E1141" s="3">
        <v>4</v>
      </c>
    </row>
    <row r="1142" spans="1:5" x14ac:dyDescent="0.25">
      <c r="A1142">
        <v>1141</v>
      </c>
      <c r="D1142" s="4">
        <v>3</v>
      </c>
      <c r="E1142" s="3">
        <v>4</v>
      </c>
    </row>
    <row r="1143" spans="1:5" x14ac:dyDescent="0.25">
      <c r="A1143">
        <v>1142</v>
      </c>
      <c r="C1143" s="5">
        <v>2</v>
      </c>
      <c r="D1143" s="4">
        <v>3</v>
      </c>
      <c r="E1143" s="3">
        <v>4</v>
      </c>
    </row>
    <row r="1144" spans="1:5" x14ac:dyDescent="0.25">
      <c r="A1144">
        <v>1143</v>
      </c>
      <c r="C1144" s="5">
        <v>2</v>
      </c>
      <c r="D1144" s="4">
        <v>3</v>
      </c>
      <c r="E1144" s="3">
        <v>4</v>
      </c>
    </row>
    <row r="1145" spans="1:5" x14ac:dyDescent="0.25">
      <c r="A1145">
        <v>1144</v>
      </c>
      <c r="C1145" s="5">
        <v>2</v>
      </c>
      <c r="D1145" s="4">
        <v>3</v>
      </c>
      <c r="E1145" s="3">
        <v>4</v>
      </c>
    </row>
    <row r="1146" spans="1:5" x14ac:dyDescent="0.25">
      <c r="A1146">
        <v>1145</v>
      </c>
      <c r="C1146" s="5">
        <v>2</v>
      </c>
      <c r="D1146" s="4">
        <v>3</v>
      </c>
      <c r="E1146" s="3">
        <v>4</v>
      </c>
    </row>
    <row r="1147" spans="1:5" x14ac:dyDescent="0.25">
      <c r="A1147">
        <v>1146</v>
      </c>
      <c r="C1147" s="5">
        <v>2</v>
      </c>
      <c r="D1147" s="4">
        <v>3</v>
      </c>
      <c r="E1147" s="3">
        <v>4</v>
      </c>
    </row>
    <row r="1148" spans="1:5" x14ac:dyDescent="0.25">
      <c r="A1148">
        <v>1147</v>
      </c>
      <c r="C1148" s="5">
        <v>2</v>
      </c>
      <c r="D1148" s="4">
        <v>3</v>
      </c>
    </row>
    <row r="1149" spans="1:5" x14ac:dyDescent="0.25">
      <c r="A1149">
        <v>1148</v>
      </c>
      <c r="C1149" s="5">
        <v>2</v>
      </c>
      <c r="D1149" s="4">
        <v>3</v>
      </c>
    </row>
    <row r="1150" spans="1:5" x14ac:dyDescent="0.25">
      <c r="A1150">
        <v>1149</v>
      </c>
      <c r="C1150" s="5">
        <v>2</v>
      </c>
      <c r="D1150" s="4">
        <v>3</v>
      </c>
    </row>
    <row r="1151" spans="1:5" x14ac:dyDescent="0.25">
      <c r="A1151">
        <v>1150</v>
      </c>
      <c r="C1151" s="5">
        <v>2</v>
      </c>
      <c r="D1151" s="4">
        <v>3</v>
      </c>
    </row>
    <row r="1152" spans="1:5" x14ac:dyDescent="0.25">
      <c r="A1152">
        <v>1151</v>
      </c>
      <c r="C1152" s="5">
        <v>2</v>
      </c>
      <c r="D1152" s="4">
        <v>3</v>
      </c>
    </row>
    <row r="1153" spans="1:6" x14ac:dyDescent="0.25">
      <c r="A1153">
        <v>1152</v>
      </c>
      <c r="C1153" s="5">
        <v>2</v>
      </c>
      <c r="D1153" s="4">
        <v>3</v>
      </c>
    </row>
    <row r="1154" spans="1:6" x14ac:dyDescent="0.25">
      <c r="A1154">
        <v>1153</v>
      </c>
      <c r="C1154" s="5">
        <v>2</v>
      </c>
      <c r="D1154" s="4">
        <v>3</v>
      </c>
    </row>
    <row r="1155" spans="1:6" x14ac:dyDescent="0.25">
      <c r="A1155">
        <v>1154</v>
      </c>
      <c r="C1155" s="5">
        <v>2</v>
      </c>
    </row>
    <row r="1156" spans="1:6" x14ac:dyDescent="0.25">
      <c r="A1156">
        <v>1155</v>
      </c>
      <c r="C1156" s="5">
        <v>2</v>
      </c>
    </row>
    <row r="1157" spans="1:6" x14ac:dyDescent="0.25">
      <c r="A1157">
        <v>1156</v>
      </c>
      <c r="B1157" s="2">
        <v>1</v>
      </c>
      <c r="C1157" s="5">
        <v>2</v>
      </c>
    </row>
    <row r="1158" spans="1:6" x14ac:dyDescent="0.25">
      <c r="A1158">
        <v>1157</v>
      </c>
      <c r="B1158" s="2">
        <v>1</v>
      </c>
      <c r="C1158" s="5">
        <v>2</v>
      </c>
    </row>
    <row r="1159" spans="1:6" x14ac:dyDescent="0.25">
      <c r="A1159">
        <v>1158</v>
      </c>
      <c r="B1159" s="2">
        <v>1</v>
      </c>
      <c r="C1159" s="5">
        <v>2</v>
      </c>
    </row>
    <row r="1160" spans="1:6" x14ac:dyDescent="0.25">
      <c r="A1160">
        <v>1159</v>
      </c>
      <c r="B1160" s="2">
        <v>1</v>
      </c>
      <c r="C1160" s="5">
        <v>2</v>
      </c>
    </row>
    <row r="1161" spans="1:6" x14ac:dyDescent="0.25">
      <c r="A1161">
        <v>1160</v>
      </c>
      <c r="B1161" s="2">
        <v>1</v>
      </c>
    </row>
    <row r="1162" spans="1:6" x14ac:dyDescent="0.25">
      <c r="A1162">
        <v>1161</v>
      </c>
      <c r="B1162" s="2">
        <v>1</v>
      </c>
      <c r="F1162" t="s">
        <v>22</v>
      </c>
    </row>
    <row r="1163" spans="1:6" x14ac:dyDescent="0.25">
      <c r="A1163">
        <v>1162</v>
      </c>
    </row>
    <row r="1164" spans="1:6" x14ac:dyDescent="0.25">
      <c r="A1164">
        <v>1163</v>
      </c>
      <c r="F1164" t="s">
        <v>22</v>
      </c>
    </row>
    <row r="1165" spans="1:6" x14ac:dyDescent="0.25">
      <c r="A1165">
        <v>1164</v>
      </c>
      <c r="B1165" s="2">
        <v>1</v>
      </c>
    </row>
    <row r="1166" spans="1:6" x14ac:dyDescent="0.25">
      <c r="A1166">
        <v>1165</v>
      </c>
      <c r="B1166" s="2">
        <v>1</v>
      </c>
      <c r="E1166" s="3">
        <v>4</v>
      </c>
    </row>
    <row r="1167" spans="1:6" x14ac:dyDescent="0.25">
      <c r="A1167">
        <v>1166</v>
      </c>
      <c r="B1167" s="2">
        <v>1</v>
      </c>
      <c r="E1167" s="3">
        <v>4</v>
      </c>
    </row>
    <row r="1168" spans="1:6" x14ac:dyDescent="0.25">
      <c r="A1168">
        <v>1167</v>
      </c>
      <c r="B1168" s="2">
        <v>1</v>
      </c>
      <c r="E1168" s="3">
        <v>4</v>
      </c>
    </row>
    <row r="1169" spans="1:5" x14ac:dyDescent="0.25">
      <c r="A1169">
        <v>1168</v>
      </c>
      <c r="B1169" s="2">
        <v>1</v>
      </c>
      <c r="E1169" s="3">
        <v>4</v>
      </c>
    </row>
    <row r="1170" spans="1:5" x14ac:dyDescent="0.25">
      <c r="A1170">
        <v>1169</v>
      </c>
      <c r="B1170" s="2">
        <v>1</v>
      </c>
      <c r="E1170" s="3">
        <v>4</v>
      </c>
    </row>
    <row r="1171" spans="1:5" x14ac:dyDescent="0.25">
      <c r="A1171">
        <v>1170</v>
      </c>
      <c r="B1171" s="2">
        <v>1</v>
      </c>
      <c r="E1171" s="3">
        <v>4</v>
      </c>
    </row>
    <row r="1172" spans="1:5" x14ac:dyDescent="0.25">
      <c r="A1172">
        <v>1171</v>
      </c>
      <c r="B1172" s="2">
        <v>1</v>
      </c>
      <c r="E1172" s="3">
        <v>4</v>
      </c>
    </row>
    <row r="1173" spans="1:5" x14ac:dyDescent="0.25">
      <c r="A1173">
        <v>1172</v>
      </c>
      <c r="B1173" s="2">
        <v>1</v>
      </c>
      <c r="E1173" s="3">
        <v>4</v>
      </c>
    </row>
    <row r="1174" spans="1:5" x14ac:dyDescent="0.25">
      <c r="A1174">
        <v>1173</v>
      </c>
      <c r="B1174" s="2">
        <v>1</v>
      </c>
      <c r="E1174" s="3">
        <v>4</v>
      </c>
    </row>
    <row r="1175" spans="1:5" x14ac:dyDescent="0.25">
      <c r="A1175">
        <v>1174</v>
      </c>
      <c r="B1175" s="2">
        <v>1</v>
      </c>
      <c r="E1175" s="3">
        <v>4</v>
      </c>
    </row>
    <row r="1176" spans="1:5" x14ac:dyDescent="0.25">
      <c r="A1176">
        <v>1175</v>
      </c>
      <c r="B1176" s="2">
        <v>1</v>
      </c>
      <c r="E1176" s="3">
        <v>4</v>
      </c>
    </row>
    <row r="1177" spans="1:5" x14ac:dyDescent="0.25">
      <c r="A1177">
        <v>1176</v>
      </c>
      <c r="B1177" s="2">
        <v>1</v>
      </c>
      <c r="E1177" s="3">
        <v>4</v>
      </c>
    </row>
    <row r="1178" spans="1:5" x14ac:dyDescent="0.25">
      <c r="A1178">
        <v>1177</v>
      </c>
      <c r="B1178" s="2">
        <v>1</v>
      </c>
      <c r="E1178" s="3">
        <v>4</v>
      </c>
    </row>
    <row r="1179" spans="1:5" x14ac:dyDescent="0.25">
      <c r="A1179">
        <v>1178</v>
      </c>
      <c r="B1179" s="2">
        <v>1</v>
      </c>
      <c r="E1179" s="3">
        <v>4</v>
      </c>
    </row>
    <row r="1180" spans="1:5" x14ac:dyDescent="0.25">
      <c r="A1180">
        <v>1179</v>
      </c>
      <c r="B1180" s="2">
        <v>1</v>
      </c>
      <c r="E1180" s="3">
        <v>4</v>
      </c>
    </row>
    <row r="1181" spans="1:5" x14ac:dyDescent="0.25">
      <c r="A1181">
        <v>1180</v>
      </c>
      <c r="B1181" s="2">
        <v>1</v>
      </c>
      <c r="E1181" s="3">
        <v>4</v>
      </c>
    </row>
    <row r="1182" spans="1:5" x14ac:dyDescent="0.25">
      <c r="A1182">
        <v>1181</v>
      </c>
      <c r="B1182" s="2">
        <v>1</v>
      </c>
      <c r="E1182" s="3">
        <v>4</v>
      </c>
    </row>
    <row r="1183" spans="1:5" x14ac:dyDescent="0.25">
      <c r="A1183">
        <v>1182</v>
      </c>
      <c r="B1183" s="2">
        <v>1</v>
      </c>
      <c r="E1183" s="3">
        <v>4</v>
      </c>
    </row>
    <row r="1184" spans="1:5" x14ac:dyDescent="0.25">
      <c r="A1184">
        <v>1183</v>
      </c>
      <c r="B1184" s="2">
        <v>1</v>
      </c>
      <c r="E1184" s="3">
        <v>4</v>
      </c>
    </row>
    <row r="1185" spans="1:5" x14ac:dyDescent="0.25">
      <c r="A1185">
        <v>1184</v>
      </c>
      <c r="B1185" s="2">
        <v>1</v>
      </c>
      <c r="E1185" s="3">
        <v>4</v>
      </c>
    </row>
    <row r="1186" spans="1:5" x14ac:dyDescent="0.25">
      <c r="A1186">
        <v>1185</v>
      </c>
      <c r="B1186" s="2">
        <v>1</v>
      </c>
      <c r="C1186" s="5">
        <v>2</v>
      </c>
      <c r="E1186" s="3">
        <v>4</v>
      </c>
    </row>
    <row r="1187" spans="1:5" x14ac:dyDescent="0.25">
      <c r="A1187">
        <v>1186</v>
      </c>
      <c r="C1187" s="5">
        <v>2</v>
      </c>
      <c r="E1187" s="3">
        <v>4</v>
      </c>
    </row>
    <row r="1188" spans="1:5" x14ac:dyDescent="0.25">
      <c r="A1188">
        <v>1187</v>
      </c>
      <c r="C1188" s="5">
        <v>2</v>
      </c>
      <c r="D1188" s="4">
        <v>3</v>
      </c>
    </row>
    <row r="1189" spans="1:5" x14ac:dyDescent="0.25">
      <c r="A1189">
        <v>1188</v>
      </c>
      <c r="C1189" s="5">
        <v>2</v>
      </c>
      <c r="D1189" s="4">
        <v>3</v>
      </c>
    </row>
    <row r="1190" spans="1:5" x14ac:dyDescent="0.25">
      <c r="A1190">
        <v>1189</v>
      </c>
      <c r="C1190" s="5">
        <v>2</v>
      </c>
      <c r="D1190" s="4">
        <v>3</v>
      </c>
    </row>
    <row r="1191" spans="1:5" x14ac:dyDescent="0.25">
      <c r="A1191">
        <v>1190</v>
      </c>
      <c r="C1191" s="5">
        <v>2</v>
      </c>
      <c r="D1191" s="4">
        <v>3</v>
      </c>
    </row>
    <row r="1192" spans="1:5" x14ac:dyDescent="0.25">
      <c r="A1192">
        <v>1191</v>
      </c>
      <c r="C1192" s="5">
        <v>2</v>
      </c>
      <c r="D1192" s="4">
        <v>3</v>
      </c>
    </row>
    <row r="1193" spans="1:5" x14ac:dyDescent="0.25">
      <c r="A1193">
        <v>1192</v>
      </c>
      <c r="C1193" s="5">
        <v>2</v>
      </c>
      <c r="D1193" s="4">
        <v>3</v>
      </c>
    </row>
    <row r="1194" spans="1:5" x14ac:dyDescent="0.25">
      <c r="A1194">
        <v>1193</v>
      </c>
      <c r="C1194" s="5">
        <v>2</v>
      </c>
      <c r="D1194" s="4">
        <v>3</v>
      </c>
    </row>
    <row r="1195" spans="1:5" x14ac:dyDescent="0.25">
      <c r="A1195">
        <v>1194</v>
      </c>
      <c r="C1195" s="5">
        <v>2</v>
      </c>
      <c r="D1195" s="4">
        <v>3</v>
      </c>
    </row>
    <row r="1196" spans="1:5" x14ac:dyDescent="0.25">
      <c r="A1196">
        <v>1195</v>
      </c>
      <c r="C1196" s="5">
        <v>2</v>
      </c>
      <c r="D1196" s="4">
        <v>3</v>
      </c>
    </row>
    <row r="1197" spans="1:5" x14ac:dyDescent="0.25">
      <c r="A1197">
        <v>1196</v>
      </c>
      <c r="C1197" s="5">
        <v>2</v>
      </c>
      <c r="D1197" s="4">
        <v>3</v>
      </c>
    </row>
    <row r="1198" spans="1:5" x14ac:dyDescent="0.25">
      <c r="A1198">
        <v>1197</v>
      </c>
      <c r="C1198" s="5">
        <v>2</v>
      </c>
      <c r="D1198" s="4">
        <v>3</v>
      </c>
    </row>
    <row r="1199" spans="1:5" x14ac:dyDescent="0.25">
      <c r="A1199">
        <v>1198</v>
      </c>
      <c r="C1199" s="5">
        <v>2</v>
      </c>
      <c r="D1199" s="4">
        <v>3</v>
      </c>
    </row>
    <row r="1200" spans="1:5" x14ac:dyDescent="0.25">
      <c r="A1200">
        <v>1199</v>
      </c>
      <c r="C1200" s="5">
        <v>2</v>
      </c>
      <c r="D1200" s="4">
        <v>3</v>
      </c>
    </row>
    <row r="1201" spans="1:5" x14ac:dyDescent="0.25">
      <c r="A1201">
        <v>1200</v>
      </c>
      <c r="C1201" s="5">
        <v>2</v>
      </c>
      <c r="D1201" s="4">
        <v>3</v>
      </c>
    </row>
    <row r="1202" spans="1:5" x14ac:dyDescent="0.25">
      <c r="A1202">
        <v>1201</v>
      </c>
      <c r="C1202" s="5">
        <v>2</v>
      </c>
      <c r="D1202" s="4">
        <v>3</v>
      </c>
    </row>
    <row r="1203" spans="1:5" x14ac:dyDescent="0.25">
      <c r="A1203">
        <v>1202</v>
      </c>
      <c r="C1203" s="5">
        <v>2</v>
      </c>
      <c r="D1203" s="4">
        <v>3</v>
      </c>
    </row>
    <row r="1204" spans="1:5" x14ac:dyDescent="0.25">
      <c r="A1204">
        <v>1203</v>
      </c>
      <c r="C1204" s="5">
        <v>2</v>
      </c>
      <c r="D1204" s="4">
        <v>3</v>
      </c>
    </row>
    <row r="1205" spans="1:5" x14ac:dyDescent="0.25">
      <c r="A1205">
        <v>1204</v>
      </c>
      <c r="D1205" s="4">
        <v>3</v>
      </c>
      <c r="E1205" s="3">
        <v>4</v>
      </c>
    </row>
    <row r="1206" spans="1:5" x14ac:dyDescent="0.25">
      <c r="A1206">
        <v>1205</v>
      </c>
      <c r="D1206" s="4">
        <v>3</v>
      </c>
      <c r="E1206" s="3">
        <v>4</v>
      </c>
    </row>
    <row r="1207" spans="1:5" x14ac:dyDescent="0.25">
      <c r="A1207">
        <v>1206</v>
      </c>
      <c r="B1207" s="2">
        <v>1</v>
      </c>
      <c r="D1207" s="4">
        <v>3</v>
      </c>
      <c r="E1207" s="3">
        <v>4</v>
      </c>
    </row>
    <row r="1208" spans="1:5" x14ac:dyDescent="0.25">
      <c r="A1208">
        <v>1207</v>
      </c>
      <c r="B1208" s="2">
        <v>1</v>
      </c>
      <c r="E1208" s="3">
        <v>4</v>
      </c>
    </row>
    <row r="1209" spans="1:5" x14ac:dyDescent="0.25">
      <c r="A1209">
        <v>1208</v>
      </c>
      <c r="B1209" s="2">
        <v>1</v>
      </c>
      <c r="E1209" s="3">
        <v>4</v>
      </c>
    </row>
    <row r="1210" spans="1:5" x14ac:dyDescent="0.25">
      <c r="A1210">
        <v>1209</v>
      </c>
      <c r="B1210" s="2">
        <v>1</v>
      </c>
      <c r="E1210" s="3">
        <v>4</v>
      </c>
    </row>
    <row r="1211" spans="1:5" x14ac:dyDescent="0.25">
      <c r="A1211">
        <v>1210</v>
      </c>
      <c r="B1211" s="2">
        <v>1</v>
      </c>
      <c r="E1211" s="3">
        <v>4</v>
      </c>
    </row>
    <row r="1212" spans="1:5" x14ac:dyDescent="0.25">
      <c r="A1212">
        <v>1211</v>
      </c>
      <c r="B1212" s="2">
        <v>1</v>
      </c>
      <c r="E1212" s="3">
        <v>4</v>
      </c>
    </row>
    <row r="1213" spans="1:5" x14ac:dyDescent="0.25">
      <c r="A1213">
        <v>1212</v>
      </c>
      <c r="B1213" s="2">
        <v>1</v>
      </c>
      <c r="E1213" s="3">
        <v>4</v>
      </c>
    </row>
    <row r="1214" spans="1:5" x14ac:dyDescent="0.25">
      <c r="A1214">
        <v>1213</v>
      </c>
      <c r="B1214" s="2">
        <v>1</v>
      </c>
      <c r="E1214" s="3">
        <v>4</v>
      </c>
    </row>
    <row r="1215" spans="1:5" x14ac:dyDescent="0.25">
      <c r="A1215">
        <v>1214</v>
      </c>
      <c r="B1215" s="2">
        <v>1</v>
      </c>
      <c r="E1215" s="3">
        <v>4</v>
      </c>
    </row>
    <row r="1216" spans="1:5" x14ac:dyDescent="0.25">
      <c r="A1216">
        <v>1215</v>
      </c>
      <c r="B1216" s="2">
        <v>1</v>
      </c>
      <c r="E1216" s="3">
        <v>4</v>
      </c>
    </row>
    <row r="1217" spans="1:5" x14ac:dyDescent="0.25">
      <c r="A1217">
        <v>1216</v>
      </c>
      <c r="B1217" s="2">
        <v>1</v>
      </c>
      <c r="E1217" s="3">
        <v>4</v>
      </c>
    </row>
    <row r="1218" spans="1:5" x14ac:dyDescent="0.25">
      <c r="A1218">
        <v>1217</v>
      </c>
      <c r="B1218" s="2">
        <v>1</v>
      </c>
      <c r="E1218" s="3">
        <v>4</v>
      </c>
    </row>
    <row r="1219" spans="1:5" x14ac:dyDescent="0.25">
      <c r="A1219">
        <v>1218</v>
      </c>
      <c r="B1219" s="2">
        <v>1</v>
      </c>
      <c r="E1219" s="3">
        <v>4</v>
      </c>
    </row>
    <row r="1220" spans="1:5" x14ac:dyDescent="0.25">
      <c r="A1220">
        <v>1219</v>
      </c>
      <c r="B1220" s="2">
        <v>1</v>
      </c>
      <c r="E1220" s="3">
        <v>4</v>
      </c>
    </row>
    <row r="1221" spans="1:5" x14ac:dyDescent="0.25">
      <c r="A1221">
        <v>1220</v>
      </c>
      <c r="B1221" s="2">
        <v>1</v>
      </c>
      <c r="E1221" s="3">
        <v>4</v>
      </c>
    </row>
    <row r="1222" spans="1:5" x14ac:dyDescent="0.25">
      <c r="A1222">
        <v>1221</v>
      </c>
      <c r="B1222" s="2">
        <v>1</v>
      </c>
      <c r="E1222" s="3">
        <v>4</v>
      </c>
    </row>
    <row r="1223" spans="1:5" x14ac:dyDescent="0.25">
      <c r="A1223">
        <v>1222</v>
      </c>
      <c r="B1223" s="2">
        <v>1</v>
      </c>
    </row>
    <row r="1224" spans="1:5" x14ac:dyDescent="0.25">
      <c r="A1224">
        <v>1223</v>
      </c>
    </row>
    <row r="1225" spans="1:5" x14ac:dyDescent="0.25">
      <c r="A1225">
        <v>1224</v>
      </c>
      <c r="D1225" s="4">
        <v>3</v>
      </c>
    </row>
    <row r="1226" spans="1:5" x14ac:dyDescent="0.25">
      <c r="A1226">
        <v>1225</v>
      </c>
      <c r="C1226" s="5">
        <v>2</v>
      </c>
      <c r="D1226" s="4">
        <v>3</v>
      </c>
    </row>
    <row r="1227" spans="1:5" x14ac:dyDescent="0.25">
      <c r="A1227">
        <v>1226</v>
      </c>
      <c r="C1227" s="5">
        <v>2</v>
      </c>
      <c r="D1227" s="4">
        <v>3</v>
      </c>
    </row>
    <row r="1228" spans="1:5" x14ac:dyDescent="0.25">
      <c r="A1228">
        <v>1227</v>
      </c>
      <c r="C1228" s="5">
        <v>2</v>
      </c>
      <c r="D1228" s="4">
        <v>3</v>
      </c>
    </row>
    <row r="1229" spans="1:5" x14ac:dyDescent="0.25">
      <c r="A1229">
        <v>1228</v>
      </c>
      <c r="C1229" s="5">
        <v>2</v>
      </c>
      <c r="D1229" s="4">
        <v>3</v>
      </c>
    </row>
    <row r="1230" spans="1:5" x14ac:dyDescent="0.25">
      <c r="A1230">
        <v>1229</v>
      </c>
      <c r="C1230" s="5">
        <v>2</v>
      </c>
      <c r="D1230" s="4">
        <v>3</v>
      </c>
    </row>
    <row r="1231" spans="1:5" x14ac:dyDescent="0.25">
      <c r="A1231">
        <v>1230</v>
      </c>
      <c r="C1231" s="5">
        <v>2</v>
      </c>
      <c r="D1231" s="4">
        <v>3</v>
      </c>
    </row>
    <row r="1232" spans="1:5" x14ac:dyDescent="0.25">
      <c r="A1232">
        <v>1231</v>
      </c>
      <c r="C1232" s="5">
        <v>2</v>
      </c>
      <c r="D1232" s="4">
        <v>3</v>
      </c>
    </row>
    <row r="1233" spans="1:5" x14ac:dyDescent="0.25">
      <c r="A1233">
        <v>1232</v>
      </c>
      <c r="C1233" s="5">
        <v>2</v>
      </c>
      <c r="D1233" s="4">
        <v>3</v>
      </c>
    </row>
    <row r="1234" spans="1:5" x14ac:dyDescent="0.25">
      <c r="A1234">
        <v>1233</v>
      </c>
      <c r="C1234" s="5">
        <v>2</v>
      </c>
      <c r="D1234" s="4">
        <v>3</v>
      </c>
    </row>
    <row r="1235" spans="1:5" x14ac:dyDescent="0.25">
      <c r="A1235">
        <v>1234</v>
      </c>
      <c r="C1235" s="5">
        <v>2</v>
      </c>
      <c r="D1235" s="4">
        <v>3</v>
      </c>
    </row>
    <row r="1236" spans="1:5" x14ac:dyDescent="0.25">
      <c r="A1236">
        <v>1235</v>
      </c>
      <c r="C1236" s="5">
        <v>2</v>
      </c>
      <c r="D1236" s="4">
        <v>3</v>
      </c>
    </row>
    <row r="1237" spans="1:5" x14ac:dyDescent="0.25">
      <c r="A1237">
        <v>1236</v>
      </c>
      <c r="C1237" s="5">
        <v>2</v>
      </c>
      <c r="D1237" s="4">
        <v>3</v>
      </c>
    </row>
    <row r="1238" spans="1:5" x14ac:dyDescent="0.25">
      <c r="A1238">
        <v>1237</v>
      </c>
      <c r="C1238" s="5">
        <v>2</v>
      </c>
      <c r="D1238" s="4">
        <v>3</v>
      </c>
    </row>
    <row r="1239" spans="1:5" x14ac:dyDescent="0.25">
      <c r="A1239">
        <v>1238</v>
      </c>
      <c r="C1239" s="5">
        <v>2</v>
      </c>
      <c r="D1239" s="4">
        <v>3</v>
      </c>
    </row>
    <row r="1240" spans="1:5" x14ac:dyDescent="0.25">
      <c r="A1240">
        <v>1239</v>
      </c>
    </row>
    <row r="1241" spans="1:5" x14ac:dyDescent="0.25">
      <c r="A1241">
        <v>1240</v>
      </c>
      <c r="B1241" s="2">
        <v>1</v>
      </c>
    </row>
    <row r="1242" spans="1:5" x14ac:dyDescent="0.25">
      <c r="A1242">
        <v>1241</v>
      </c>
      <c r="B1242" s="2">
        <v>1</v>
      </c>
    </row>
    <row r="1243" spans="1:5" x14ac:dyDescent="0.25">
      <c r="A1243">
        <v>1242</v>
      </c>
      <c r="B1243" s="2">
        <v>1</v>
      </c>
    </row>
    <row r="1244" spans="1:5" x14ac:dyDescent="0.25">
      <c r="A1244">
        <v>1243</v>
      </c>
      <c r="B1244" s="2">
        <v>1</v>
      </c>
      <c r="E1244" s="3">
        <v>4</v>
      </c>
    </row>
    <row r="1245" spans="1:5" x14ac:dyDescent="0.25">
      <c r="A1245">
        <v>1244</v>
      </c>
      <c r="B1245" s="2">
        <v>1</v>
      </c>
      <c r="E1245" s="3">
        <v>4</v>
      </c>
    </row>
    <row r="1246" spans="1:5" x14ac:dyDescent="0.25">
      <c r="A1246">
        <v>1245</v>
      </c>
      <c r="B1246" s="2">
        <v>1</v>
      </c>
      <c r="E1246" s="3">
        <v>4</v>
      </c>
    </row>
    <row r="1247" spans="1:5" x14ac:dyDescent="0.25">
      <c r="A1247">
        <v>1246</v>
      </c>
      <c r="B1247" s="2">
        <v>1</v>
      </c>
      <c r="E1247" s="3">
        <v>4</v>
      </c>
    </row>
    <row r="1248" spans="1:5" x14ac:dyDescent="0.25">
      <c r="A1248">
        <v>1247</v>
      </c>
      <c r="B1248" s="2">
        <v>1</v>
      </c>
      <c r="E1248" s="3">
        <v>4</v>
      </c>
    </row>
    <row r="1249" spans="1:5" x14ac:dyDescent="0.25">
      <c r="A1249">
        <v>1248</v>
      </c>
      <c r="B1249" s="2">
        <v>1</v>
      </c>
      <c r="E1249" s="3">
        <v>4</v>
      </c>
    </row>
    <row r="1250" spans="1:5" x14ac:dyDescent="0.25">
      <c r="A1250">
        <v>1249</v>
      </c>
      <c r="B1250" s="2">
        <v>1</v>
      </c>
      <c r="E1250" s="3">
        <v>4</v>
      </c>
    </row>
    <row r="1251" spans="1:5" x14ac:dyDescent="0.25">
      <c r="A1251">
        <v>1250</v>
      </c>
      <c r="B1251" s="2">
        <v>1</v>
      </c>
      <c r="E1251" s="3">
        <v>4</v>
      </c>
    </row>
    <row r="1252" spans="1:5" x14ac:dyDescent="0.25">
      <c r="A1252">
        <v>1251</v>
      </c>
      <c r="B1252" s="2">
        <v>1</v>
      </c>
      <c r="E1252" s="3">
        <v>4</v>
      </c>
    </row>
    <row r="1253" spans="1:5" x14ac:dyDescent="0.25">
      <c r="A1253">
        <v>1252</v>
      </c>
      <c r="B1253" s="2">
        <v>1</v>
      </c>
      <c r="E1253" s="3">
        <v>4</v>
      </c>
    </row>
    <row r="1254" spans="1:5" x14ac:dyDescent="0.25">
      <c r="A1254">
        <v>1253</v>
      </c>
      <c r="E1254" s="3">
        <v>4</v>
      </c>
    </row>
    <row r="1255" spans="1:5" x14ac:dyDescent="0.25">
      <c r="A1255">
        <v>1254</v>
      </c>
      <c r="E1255" s="3">
        <v>4</v>
      </c>
    </row>
    <row r="1256" spans="1:5" x14ac:dyDescent="0.25">
      <c r="A1256">
        <v>1255</v>
      </c>
      <c r="D1256" s="4">
        <v>3</v>
      </c>
    </row>
    <row r="1257" spans="1:5" x14ac:dyDescent="0.25">
      <c r="A1257">
        <v>1256</v>
      </c>
      <c r="D1257" s="4">
        <v>3</v>
      </c>
    </row>
    <row r="1258" spans="1:5" x14ac:dyDescent="0.25">
      <c r="A1258">
        <v>1257</v>
      </c>
      <c r="D1258" s="4">
        <v>3</v>
      </c>
    </row>
    <row r="1259" spans="1:5" x14ac:dyDescent="0.25">
      <c r="A1259">
        <v>1258</v>
      </c>
      <c r="C1259" s="5">
        <v>2</v>
      </c>
      <c r="D1259" s="4">
        <v>3</v>
      </c>
    </row>
    <row r="1260" spans="1:5" x14ac:dyDescent="0.25">
      <c r="A1260">
        <v>1259</v>
      </c>
      <c r="C1260" s="5">
        <v>2</v>
      </c>
      <c r="D1260" s="4">
        <v>3</v>
      </c>
    </row>
    <row r="1261" spans="1:5" x14ac:dyDescent="0.25">
      <c r="A1261">
        <v>1260</v>
      </c>
      <c r="C1261" s="5">
        <v>2</v>
      </c>
      <c r="D1261" s="4">
        <v>3</v>
      </c>
    </row>
    <row r="1262" spans="1:5" x14ac:dyDescent="0.25">
      <c r="A1262">
        <v>1261</v>
      </c>
      <c r="C1262" s="5">
        <v>2</v>
      </c>
      <c r="D1262" s="4">
        <v>3</v>
      </c>
    </row>
    <row r="1263" spans="1:5" x14ac:dyDescent="0.25">
      <c r="A1263">
        <v>1262</v>
      </c>
      <c r="C1263" s="5">
        <v>2</v>
      </c>
      <c r="D1263" s="4">
        <v>3</v>
      </c>
    </row>
    <row r="1264" spans="1:5" x14ac:dyDescent="0.25">
      <c r="A1264">
        <v>1263</v>
      </c>
      <c r="C1264" s="5">
        <v>2</v>
      </c>
      <c r="D1264" s="4">
        <v>3</v>
      </c>
    </row>
    <row r="1265" spans="1:5" x14ac:dyDescent="0.25">
      <c r="A1265">
        <v>1264</v>
      </c>
      <c r="C1265" s="5">
        <v>2</v>
      </c>
      <c r="D1265" s="4">
        <v>3</v>
      </c>
    </row>
    <row r="1266" spans="1:5" x14ac:dyDescent="0.25">
      <c r="A1266">
        <v>1265</v>
      </c>
      <c r="C1266" s="5">
        <v>2</v>
      </c>
      <c r="D1266" s="4">
        <v>3</v>
      </c>
    </row>
    <row r="1267" spans="1:5" x14ac:dyDescent="0.25">
      <c r="A1267">
        <v>1266</v>
      </c>
      <c r="C1267" s="5">
        <v>2</v>
      </c>
      <c r="D1267" s="4">
        <v>3</v>
      </c>
    </row>
    <row r="1268" spans="1:5" x14ac:dyDescent="0.25">
      <c r="A1268">
        <v>1267</v>
      </c>
      <c r="C1268" s="5">
        <v>2</v>
      </c>
    </row>
    <row r="1269" spans="1:5" x14ac:dyDescent="0.25">
      <c r="A1269">
        <v>1268</v>
      </c>
      <c r="C1269" s="5">
        <v>2</v>
      </c>
    </row>
    <row r="1270" spans="1:5" x14ac:dyDescent="0.25">
      <c r="A1270">
        <v>1269</v>
      </c>
      <c r="C1270" s="5">
        <v>2</v>
      </c>
    </row>
    <row r="1271" spans="1:5" x14ac:dyDescent="0.25">
      <c r="A1271">
        <v>1270</v>
      </c>
      <c r="C1271" s="5">
        <v>2</v>
      </c>
    </row>
    <row r="1272" spans="1:5" x14ac:dyDescent="0.25">
      <c r="A1272">
        <v>1271</v>
      </c>
      <c r="B1272" s="2">
        <v>1</v>
      </c>
    </row>
    <row r="1273" spans="1:5" x14ac:dyDescent="0.25">
      <c r="A1273">
        <v>1272</v>
      </c>
      <c r="B1273" s="2">
        <v>1</v>
      </c>
    </row>
    <row r="1274" spans="1:5" x14ac:dyDescent="0.25">
      <c r="A1274">
        <v>1273</v>
      </c>
      <c r="B1274" s="2">
        <v>1</v>
      </c>
    </row>
    <row r="1275" spans="1:5" x14ac:dyDescent="0.25">
      <c r="A1275">
        <v>1274</v>
      </c>
      <c r="B1275" s="2">
        <v>1</v>
      </c>
      <c r="E1275" s="3">
        <v>4</v>
      </c>
    </row>
    <row r="1276" spans="1:5" x14ac:dyDescent="0.25">
      <c r="A1276">
        <v>1275</v>
      </c>
      <c r="B1276" s="2">
        <v>1</v>
      </c>
      <c r="E1276" s="3">
        <v>4</v>
      </c>
    </row>
    <row r="1277" spans="1:5" x14ac:dyDescent="0.25">
      <c r="A1277">
        <v>1276</v>
      </c>
      <c r="B1277" s="2">
        <v>1</v>
      </c>
      <c r="E1277" s="3">
        <v>4</v>
      </c>
    </row>
    <row r="1278" spans="1:5" x14ac:dyDescent="0.25">
      <c r="A1278">
        <v>1277</v>
      </c>
      <c r="B1278" s="2">
        <v>1</v>
      </c>
      <c r="E1278" s="3">
        <v>4</v>
      </c>
    </row>
    <row r="1279" spans="1:5" x14ac:dyDescent="0.25">
      <c r="A1279">
        <v>1278</v>
      </c>
      <c r="B1279" s="2">
        <v>1</v>
      </c>
      <c r="E1279" s="3">
        <v>4</v>
      </c>
    </row>
    <row r="1280" spans="1:5" x14ac:dyDescent="0.25">
      <c r="A1280">
        <v>1279</v>
      </c>
      <c r="B1280" s="2">
        <v>1</v>
      </c>
      <c r="E1280" s="3">
        <v>4</v>
      </c>
    </row>
    <row r="1281" spans="1:5" x14ac:dyDescent="0.25">
      <c r="A1281">
        <v>1280</v>
      </c>
      <c r="B1281" s="2">
        <v>1</v>
      </c>
      <c r="E1281" s="3">
        <v>4</v>
      </c>
    </row>
    <row r="1282" spans="1:5" x14ac:dyDescent="0.25">
      <c r="A1282">
        <v>1281</v>
      </c>
      <c r="B1282" s="2">
        <v>1</v>
      </c>
      <c r="E1282" s="3">
        <v>4</v>
      </c>
    </row>
    <row r="1283" spans="1:5" x14ac:dyDescent="0.25">
      <c r="A1283">
        <v>1282</v>
      </c>
      <c r="E1283" s="3">
        <v>4</v>
      </c>
    </row>
    <row r="1284" spans="1:5" x14ac:dyDescent="0.25">
      <c r="A1284">
        <v>1283</v>
      </c>
      <c r="E1284" s="3">
        <v>4</v>
      </c>
    </row>
    <row r="1285" spans="1:5" x14ac:dyDescent="0.25">
      <c r="A1285">
        <v>1284</v>
      </c>
      <c r="E1285" s="3">
        <v>4</v>
      </c>
    </row>
    <row r="1286" spans="1:5" x14ac:dyDescent="0.25">
      <c r="A1286">
        <v>1285</v>
      </c>
      <c r="D1286" s="4">
        <v>3</v>
      </c>
      <c r="E1286" s="3">
        <v>4</v>
      </c>
    </row>
    <row r="1287" spans="1:5" x14ac:dyDescent="0.25">
      <c r="A1287">
        <v>1286</v>
      </c>
      <c r="D1287" s="4">
        <v>3</v>
      </c>
    </row>
    <row r="1288" spans="1:5" x14ac:dyDescent="0.25">
      <c r="A1288">
        <v>1287</v>
      </c>
      <c r="C1288" s="5">
        <v>2</v>
      </c>
      <c r="D1288" s="4">
        <v>3</v>
      </c>
    </row>
    <row r="1289" spans="1:5" x14ac:dyDescent="0.25">
      <c r="A1289">
        <v>1288</v>
      </c>
      <c r="C1289" s="5">
        <v>2</v>
      </c>
      <c r="D1289" s="4">
        <v>3</v>
      </c>
    </row>
    <row r="1290" spans="1:5" x14ac:dyDescent="0.25">
      <c r="A1290">
        <v>1289</v>
      </c>
      <c r="C1290" s="5">
        <v>2</v>
      </c>
      <c r="D1290" s="4">
        <v>3</v>
      </c>
    </row>
    <row r="1291" spans="1:5" x14ac:dyDescent="0.25">
      <c r="A1291">
        <v>1290</v>
      </c>
      <c r="C1291" s="5">
        <v>2</v>
      </c>
      <c r="D1291" s="4">
        <v>3</v>
      </c>
    </row>
    <row r="1292" spans="1:5" x14ac:dyDescent="0.25">
      <c r="A1292">
        <v>1291</v>
      </c>
      <c r="C1292" s="5">
        <v>2</v>
      </c>
      <c r="D1292" s="4">
        <v>3</v>
      </c>
    </row>
    <row r="1293" spans="1:5" x14ac:dyDescent="0.25">
      <c r="A1293">
        <v>1292</v>
      </c>
      <c r="C1293" s="5">
        <v>2</v>
      </c>
      <c r="D1293" s="4">
        <v>3</v>
      </c>
    </row>
    <row r="1294" spans="1:5" x14ac:dyDescent="0.25">
      <c r="A1294">
        <v>1293</v>
      </c>
      <c r="C1294" s="5">
        <v>2</v>
      </c>
      <c r="D1294" s="4">
        <v>3</v>
      </c>
    </row>
    <row r="1295" spans="1:5" x14ac:dyDescent="0.25">
      <c r="A1295">
        <v>1294</v>
      </c>
      <c r="C1295" s="5">
        <v>2</v>
      </c>
      <c r="D1295" s="4">
        <v>3</v>
      </c>
    </row>
    <row r="1296" spans="1:5" x14ac:dyDescent="0.25">
      <c r="A1296">
        <v>1295</v>
      </c>
      <c r="C1296" s="5">
        <v>2</v>
      </c>
    </row>
    <row r="1297" spans="1:5" x14ac:dyDescent="0.25">
      <c r="A1297">
        <v>1296</v>
      </c>
      <c r="C1297" s="5">
        <v>2</v>
      </c>
    </row>
    <row r="1298" spans="1:5" x14ac:dyDescent="0.25">
      <c r="A1298">
        <v>1297</v>
      </c>
      <c r="B1298" s="2">
        <v>1</v>
      </c>
      <c r="C1298" s="5">
        <v>2</v>
      </c>
    </row>
    <row r="1299" spans="1:5" x14ac:dyDescent="0.25">
      <c r="A1299">
        <v>1298</v>
      </c>
      <c r="B1299" s="2">
        <v>1</v>
      </c>
      <c r="C1299" s="5">
        <v>2</v>
      </c>
    </row>
    <row r="1300" spans="1:5" x14ac:dyDescent="0.25">
      <c r="A1300">
        <v>1299</v>
      </c>
      <c r="B1300" s="2">
        <v>1</v>
      </c>
      <c r="C1300" s="5">
        <v>2</v>
      </c>
    </row>
    <row r="1301" spans="1:5" x14ac:dyDescent="0.25">
      <c r="A1301">
        <v>1300</v>
      </c>
      <c r="B1301" s="2">
        <v>1</v>
      </c>
    </row>
    <row r="1302" spans="1:5" x14ac:dyDescent="0.25">
      <c r="A1302">
        <v>1301</v>
      </c>
      <c r="B1302" s="2">
        <v>1</v>
      </c>
    </row>
    <row r="1303" spans="1:5" x14ac:dyDescent="0.25">
      <c r="A1303">
        <v>1302</v>
      </c>
      <c r="B1303" s="2">
        <v>1</v>
      </c>
    </row>
    <row r="1304" spans="1:5" x14ac:dyDescent="0.25">
      <c r="A1304">
        <v>1303</v>
      </c>
      <c r="B1304" s="2">
        <v>1</v>
      </c>
    </row>
    <row r="1305" spans="1:5" x14ac:dyDescent="0.25">
      <c r="A1305">
        <v>1304</v>
      </c>
      <c r="B1305" s="2">
        <v>1</v>
      </c>
    </row>
    <row r="1306" spans="1:5" x14ac:dyDescent="0.25">
      <c r="A1306">
        <v>1305</v>
      </c>
      <c r="B1306" s="2">
        <v>1</v>
      </c>
      <c r="E1306" s="3">
        <v>4</v>
      </c>
    </row>
    <row r="1307" spans="1:5" x14ac:dyDescent="0.25">
      <c r="A1307">
        <v>1306</v>
      </c>
      <c r="B1307" s="2">
        <v>1</v>
      </c>
      <c r="E1307" s="3">
        <v>4</v>
      </c>
    </row>
    <row r="1308" spans="1:5" x14ac:dyDescent="0.25">
      <c r="A1308">
        <v>1307</v>
      </c>
      <c r="B1308" s="2">
        <v>1</v>
      </c>
      <c r="E1308" s="3">
        <v>4</v>
      </c>
    </row>
    <row r="1309" spans="1:5" x14ac:dyDescent="0.25">
      <c r="A1309">
        <v>1308</v>
      </c>
      <c r="B1309" s="2">
        <v>1</v>
      </c>
      <c r="D1309" s="4">
        <v>3</v>
      </c>
      <c r="E1309" s="3">
        <v>4</v>
      </c>
    </row>
    <row r="1310" spans="1:5" x14ac:dyDescent="0.25">
      <c r="A1310">
        <v>1309</v>
      </c>
      <c r="D1310" s="4">
        <v>3</v>
      </c>
      <c r="E1310" s="3">
        <v>4</v>
      </c>
    </row>
    <row r="1311" spans="1:5" x14ac:dyDescent="0.25">
      <c r="A1311">
        <v>1310</v>
      </c>
      <c r="D1311" s="4">
        <v>3</v>
      </c>
      <c r="E1311" s="3">
        <v>4</v>
      </c>
    </row>
    <row r="1312" spans="1:5" x14ac:dyDescent="0.25">
      <c r="A1312">
        <v>1311</v>
      </c>
      <c r="D1312" s="4">
        <v>3</v>
      </c>
      <c r="E1312" s="3">
        <v>4</v>
      </c>
    </row>
    <row r="1313" spans="1:5" x14ac:dyDescent="0.25">
      <c r="A1313">
        <v>1312</v>
      </c>
      <c r="D1313" s="4">
        <v>3</v>
      </c>
      <c r="E1313" s="3">
        <v>4</v>
      </c>
    </row>
    <row r="1314" spans="1:5" x14ac:dyDescent="0.25">
      <c r="A1314">
        <v>1313</v>
      </c>
      <c r="D1314" s="4">
        <v>3</v>
      </c>
      <c r="E1314" s="3">
        <v>4</v>
      </c>
    </row>
    <row r="1315" spans="1:5" x14ac:dyDescent="0.25">
      <c r="A1315">
        <v>1314</v>
      </c>
      <c r="D1315" s="4">
        <v>3</v>
      </c>
      <c r="E1315" s="3">
        <v>4</v>
      </c>
    </row>
    <row r="1316" spans="1:5" x14ac:dyDescent="0.25">
      <c r="A1316">
        <v>1315</v>
      </c>
      <c r="D1316" s="4">
        <v>3</v>
      </c>
      <c r="E1316" s="3">
        <v>4</v>
      </c>
    </row>
    <row r="1317" spans="1:5" x14ac:dyDescent="0.25">
      <c r="A1317">
        <v>1316</v>
      </c>
      <c r="C1317" s="5">
        <v>2</v>
      </c>
      <c r="D1317" s="4">
        <v>3</v>
      </c>
      <c r="E1317" s="3">
        <v>4</v>
      </c>
    </row>
    <row r="1318" spans="1:5" x14ac:dyDescent="0.25">
      <c r="A1318">
        <v>1317</v>
      </c>
      <c r="C1318" s="5">
        <v>2</v>
      </c>
      <c r="D1318" s="4">
        <v>3</v>
      </c>
    </row>
    <row r="1319" spans="1:5" x14ac:dyDescent="0.25">
      <c r="A1319">
        <v>1318</v>
      </c>
      <c r="C1319" s="5">
        <v>2</v>
      </c>
      <c r="D1319" s="4">
        <v>3</v>
      </c>
    </row>
    <row r="1320" spans="1:5" x14ac:dyDescent="0.25">
      <c r="A1320">
        <v>1319</v>
      </c>
      <c r="C1320" s="5">
        <v>2</v>
      </c>
      <c r="D1320" s="4">
        <v>3</v>
      </c>
    </row>
    <row r="1321" spans="1:5" x14ac:dyDescent="0.25">
      <c r="A1321">
        <v>1320</v>
      </c>
      <c r="C1321" s="5">
        <v>2</v>
      </c>
    </row>
    <row r="1322" spans="1:5" x14ac:dyDescent="0.25">
      <c r="A1322">
        <v>1321</v>
      </c>
      <c r="C1322" s="5">
        <v>2</v>
      </c>
    </row>
    <row r="1323" spans="1:5" x14ac:dyDescent="0.25">
      <c r="A1323">
        <v>1322</v>
      </c>
      <c r="C1323" s="5">
        <v>2</v>
      </c>
    </row>
    <row r="1324" spans="1:5" x14ac:dyDescent="0.25">
      <c r="A1324">
        <v>1323</v>
      </c>
      <c r="C1324" s="5">
        <v>2</v>
      </c>
    </row>
    <row r="1325" spans="1:5" x14ac:dyDescent="0.25">
      <c r="A1325">
        <v>1324</v>
      </c>
      <c r="B1325" s="2">
        <v>1</v>
      </c>
      <c r="C1325" s="5">
        <v>2</v>
      </c>
    </row>
    <row r="1326" spans="1:5" x14ac:dyDescent="0.25">
      <c r="A1326">
        <v>1325</v>
      </c>
      <c r="B1326" s="2">
        <v>1</v>
      </c>
      <c r="C1326" s="5">
        <v>2</v>
      </c>
    </row>
    <row r="1327" spans="1:5" x14ac:dyDescent="0.25">
      <c r="A1327">
        <v>1326</v>
      </c>
      <c r="B1327" s="2">
        <v>1</v>
      </c>
      <c r="C1327" s="5">
        <v>2</v>
      </c>
    </row>
    <row r="1328" spans="1:5" x14ac:dyDescent="0.25">
      <c r="A1328">
        <v>1327</v>
      </c>
      <c r="B1328" s="2">
        <v>1</v>
      </c>
      <c r="C1328" s="5">
        <v>2</v>
      </c>
    </row>
    <row r="1329" spans="1:5" x14ac:dyDescent="0.25">
      <c r="A1329">
        <v>1328</v>
      </c>
      <c r="B1329" s="2">
        <v>1</v>
      </c>
    </row>
    <row r="1330" spans="1:5" x14ac:dyDescent="0.25">
      <c r="A1330">
        <v>1329</v>
      </c>
      <c r="B1330" s="2">
        <v>1</v>
      </c>
    </row>
    <row r="1331" spans="1:5" x14ac:dyDescent="0.25">
      <c r="A1331">
        <v>1330</v>
      </c>
      <c r="B1331" s="2">
        <v>1</v>
      </c>
    </row>
    <row r="1332" spans="1:5" x14ac:dyDescent="0.25">
      <c r="A1332">
        <v>1331</v>
      </c>
      <c r="B1332" s="2">
        <v>1</v>
      </c>
    </row>
    <row r="1333" spans="1:5" x14ac:dyDescent="0.25">
      <c r="A1333">
        <v>1332</v>
      </c>
      <c r="B1333" s="2">
        <v>1</v>
      </c>
      <c r="E1333" s="3">
        <v>4</v>
      </c>
    </row>
    <row r="1334" spans="1:5" x14ac:dyDescent="0.25">
      <c r="A1334">
        <v>1333</v>
      </c>
      <c r="B1334" s="2">
        <v>1</v>
      </c>
      <c r="E1334" s="3">
        <v>4</v>
      </c>
    </row>
    <row r="1335" spans="1:5" x14ac:dyDescent="0.25">
      <c r="A1335">
        <v>1334</v>
      </c>
      <c r="D1335" s="4">
        <v>3</v>
      </c>
      <c r="E1335" s="3">
        <v>4</v>
      </c>
    </row>
    <row r="1336" spans="1:5" x14ac:dyDescent="0.25">
      <c r="A1336">
        <v>1335</v>
      </c>
      <c r="D1336" s="4">
        <v>3</v>
      </c>
      <c r="E1336" s="3">
        <v>4</v>
      </c>
    </row>
    <row r="1337" spans="1:5" x14ac:dyDescent="0.25">
      <c r="A1337">
        <v>1336</v>
      </c>
      <c r="D1337" s="4">
        <v>3</v>
      </c>
      <c r="E1337" s="3">
        <v>4</v>
      </c>
    </row>
    <row r="1338" spans="1:5" x14ac:dyDescent="0.25">
      <c r="A1338">
        <v>1337</v>
      </c>
      <c r="D1338" s="4">
        <v>3</v>
      </c>
      <c r="E1338" s="3">
        <v>4</v>
      </c>
    </row>
    <row r="1339" spans="1:5" x14ac:dyDescent="0.25">
      <c r="A1339">
        <v>1338</v>
      </c>
      <c r="D1339" s="4">
        <v>3</v>
      </c>
      <c r="E1339" s="3">
        <v>4</v>
      </c>
    </row>
    <row r="1340" spans="1:5" x14ac:dyDescent="0.25">
      <c r="A1340">
        <v>1339</v>
      </c>
      <c r="D1340" s="4">
        <v>3</v>
      </c>
      <c r="E1340" s="3">
        <v>4</v>
      </c>
    </row>
    <row r="1341" spans="1:5" x14ac:dyDescent="0.25">
      <c r="A1341">
        <v>1340</v>
      </c>
      <c r="D1341" s="4">
        <v>3</v>
      </c>
      <c r="E1341" s="3">
        <v>4</v>
      </c>
    </row>
    <row r="1342" spans="1:5" x14ac:dyDescent="0.25">
      <c r="A1342">
        <v>1341</v>
      </c>
      <c r="C1342" s="5">
        <v>2</v>
      </c>
      <c r="D1342" s="4">
        <v>3</v>
      </c>
      <c r="E1342" s="3">
        <v>4</v>
      </c>
    </row>
    <row r="1343" spans="1:5" x14ac:dyDescent="0.25">
      <c r="A1343">
        <v>1342</v>
      </c>
      <c r="C1343" s="5">
        <v>2</v>
      </c>
      <c r="D1343" s="4">
        <v>3</v>
      </c>
      <c r="E1343" s="3">
        <v>4</v>
      </c>
    </row>
    <row r="1344" spans="1:5" x14ac:dyDescent="0.25">
      <c r="A1344">
        <v>1343</v>
      </c>
      <c r="C1344" s="5">
        <v>2</v>
      </c>
      <c r="D1344" s="4">
        <v>3</v>
      </c>
    </row>
    <row r="1345" spans="1:5" x14ac:dyDescent="0.25">
      <c r="A1345">
        <v>1344</v>
      </c>
      <c r="C1345" s="5">
        <v>2</v>
      </c>
      <c r="D1345" s="4">
        <v>3</v>
      </c>
    </row>
    <row r="1346" spans="1:5" x14ac:dyDescent="0.25">
      <c r="A1346">
        <v>1345</v>
      </c>
      <c r="C1346" s="5">
        <v>2</v>
      </c>
    </row>
    <row r="1347" spans="1:5" x14ac:dyDescent="0.25">
      <c r="A1347">
        <v>1346</v>
      </c>
      <c r="C1347" s="5">
        <v>2</v>
      </c>
    </row>
    <row r="1348" spans="1:5" x14ac:dyDescent="0.25">
      <c r="A1348">
        <v>1347</v>
      </c>
      <c r="C1348" s="5">
        <v>2</v>
      </c>
    </row>
    <row r="1349" spans="1:5" x14ac:dyDescent="0.25">
      <c r="A1349">
        <v>1348</v>
      </c>
      <c r="C1349" s="5">
        <v>2</v>
      </c>
    </row>
    <row r="1350" spans="1:5" x14ac:dyDescent="0.25">
      <c r="A1350">
        <v>1349</v>
      </c>
      <c r="B1350" s="2">
        <v>1</v>
      </c>
      <c r="C1350" s="5">
        <v>2</v>
      </c>
    </row>
    <row r="1351" spans="1:5" x14ac:dyDescent="0.25">
      <c r="A1351">
        <v>1350</v>
      </c>
      <c r="B1351" s="2">
        <v>1</v>
      </c>
      <c r="C1351" s="5">
        <v>2</v>
      </c>
    </row>
    <row r="1352" spans="1:5" x14ac:dyDescent="0.25">
      <c r="A1352">
        <v>1351</v>
      </c>
      <c r="B1352" s="2">
        <v>1</v>
      </c>
      <c r="C1352" s="5">
        <v>2</v>
      </c>
    </row>
    <row r="1353" spans="1:5" x14ac:dyDescent="0.25">
      <c r="A1353">
        <v>1352</v>
      </c>
      <c r="B1353" s="2">
        <v>1</v>
      </c>
      <c r="C1353" s="5">
        <v>2</v>
      </c>
    </row>
    <row r="1354" spans="1:5" x14ac:dyDescent="0.25">
      <c r="A1354">
        <v>1353</v>
      </c>
      <c r="B1354" s="2">
        <v>1</v>
      </c>
      <c r="C1354" s="5">
        <v>2</v>
      </c>
    </row>
    <row r="1355" spans="1:5" x14ac:dyDescent="0.25">
      <c r="A1355">
        <v>1354</v>
      </c>
      <c r="B1355" s="2">
        <v>1</v>
      </c>
    </row>
    <row r="1356" spans="1:5" x14ac:dyDescent="0.25">
      <c r="A1356">
        <v>1355</v>
      </c>
      <c r="B1356" s="2">
        <v>1</v>
      </c>
    </row>
    <row r="1357" spans="1:5" x14ac:dyDescent="0.25">
      <c r="A1357">
        <v>1356</v>
      </c>
      <c r="B1357" s="2">
        <v>1</v>
      </c>
    </row>
    <row r="1358" spans="1:5" x14ac:dyDescent="0.25">
      <c r="A1358">
        <v>1357</v>
      </c>
      <c r="B1358" s="2">
        <v>1</v>
      </c>
      <c r="E1358" s="3">
        <v>4</v>
      </c>
    </row>
    <row r="1359" spans="1:5" x14ac:dyDescent="0.25">
      <c r="A1359">
        <v>1358</v>
      </c>
      <c r="B1359" s="2">
        <v>1</v>
      </c>
      <c r="E1359" s="3">
        <v>4</v>
      </c>
    </row>
    <row r="1360" spans="1:5" x14ac:dyDescent="0.25">
      <c r="A1360">
        <v>1359</v>
      </c>
      <c r="B1360" s="2">
        <v>1</v>
      </c>
      <c r="E1360" s="3">
        <v>4</v>
      </c>
    </row>
    <row r="1361" spans="1:5" x14ac:dyDescent="0.25">
      <c r="A1361">
        <v>1360</v>
      </c>
      <c r="B1361" s="2">
        <v>1</v>
      </c>
      <c r="D1361" s="4">
        <v>3</v>
      </c>
      <c r="E1361" s="3">
        <v>4</v>
      </c>
    </row>
    <row r="1362" spans="1:5" x14ac:dyDescent="0.25">
      <c r="A1362">
        <v>1361</v>
      </c>
      <c r="D1362" s="4">
        <v>3</v>
      </c>
      <c r="E1362" s="3">
        <v>4</v>
      </c>
    </row>
    <row r="1363" spans="1:5" x14ac:dyDescent="0.25">
      <c r="A1363">
        <v>1362</v>
      </c>
      <c r="D1363" s="4">
        <v>3</v>
      </c>
      <c r="E1363" s="3">
        <v>4</v>
      </c>
    </row>
    <row r="1364" spans="1:5" x14ac:dyDescent="0.25">
      <c r="A1364">
        <v>1363</v>
      </c>
      <c r="D1364" s="4">
        <v>3</v>
      </c>
      <c r="E1364" s="3">
        <v>4</v>
      </c>
    </row>
    <row r="1365" spans="1:5" x14ac:dyDescent="0.25">
      <c r="A1365">
        <v>1364</v>
      </c>
      <c r="D1365" s="4">
        <v>3</v>
      </c>
      <c r="E1365" s="3">
        <v>4</v>
      </c>
    </row>
    <row r="1366" spans="1:5" x14ac:dyDescent="0.25">
      <c r="A1366">
        <v>1365</v>
      </c>
      <c r="D1366" s="4">
        <v>3</v>
      </c>
      <c r="E1366" s="3">
        <v>4</v>
      </c>
    </row>
    <row r="1367" spans="1:5" x14ac:dyDescent="0.25">
      <c r="A1367">
        <v>1366</v>
      </c>
      <c r="D1367" s="4">
        <v>3</v>
      </c>
      <c r="E1367" s="3">
        <v>4</v>
      </c>
    </row>
    <row r="1368" spans="1:5" x14ac:dyDescent="0.25">
      <c r="A1368">
        <v>1367</v>
      </c>
      <c r="D1368" s="4">
        <v>3</v>
      </c>
      <c r="E1368" s="3">
        <v>4</v>
      </c>
    </row>
    <row r="1369" spans="1:5" x14ac:dyDescent="0.25">
      <c r="A1369">
        <v>1368</v>
      </c>
      <c r="C1369" s="5">
        <v>2</v>
      </c>
      <c r="D1369" s="4">
        <v>3</v>
      </c>
      <c r="E1369" s="3">
        <v>4</v>
      </c>
    </row>
    <row r="1370" spans="1:5" x14ac:dyDescent="0.25">
      <c r="A1370">
        <v>1369</v>
      </c>
      <c r="C1370" s="5">
        <v>2</v>
      </c>
      <c r="D1370" s="4">
        <v>3</v>
      </c>
      <c r="E1370" s="3">
        <v>4</v>
      </c>
    </row>
    <row r="1371" spans="1:5" x14ac:dyDescent="0.25">
      <c r="A1371">
        <v>1370</v>
      </c>
      <c r="C1371" s="5">
        <v>2</v>
      </c>
      <c r="D1371" s="4">
        <v>3</v>
      </c>
    </row>
    <row r="1372" spans="1:5" x14ac:dyDescent="0.25">
      <c r="A1372">
        <v>1371</v>
      </c>
      <c r="C1372" s="5">
        <v>2</v>
      </c>
      <c r="D1372" s="4">
        <v>3</v>
      </c>
    </row>
    <row r="1373" spans="1:5" x14ac:dyDescent="0.25">
      <c r="A1373">
        <v>1372</v>
      </c>
      <c r="C1373" s="5">
        <v>2</v>
      </c>
      <c r="D1373" s="4">
        <v>3</v>
      </c>
    </row>
    <row r="1374" spans="1:5" x14ac:dyDescent="0.25">
      <c r="A1374">
        <v>1373</v>
      </c>
      <c r="C1374" s="5">
        <v>2</v>
      </c>
    </row>
    <row r="1375" spans="1:5" x14ac:dyDescent="0.25">
      <c r="A1375">
        <v>1374</v>
      </c>
      <c r="C1375" s="5">
        <v>2</v>
      </c>
    </row>
    <row r="1376" spans="1:5" x14ac:dyDescent="0.25">
      <c r="A1376">
        <v>1375</v>
      </c>
      <c r="C1376" s="5">
        <v>2</v>
      </c>
    </row>
    <row r="1377" spans="1:5" x14ac:dyDescent="0.25">
      <c r="A1377">
        <v>1376</v>
      </c>
      <c r="C1377" s="5">
        <v>2</v>
      </c>
    </row>
    <row r="1378" spans="1:5" x14ac:dyDescent="0.25">
      <c r="A1378">
        <v>1377</v>
      </c>
      <c r="B1378" s="2">
        <v>1</v>
      </c>
      <c r="C1378" s="5">
        <v>2</v>
      </c>
    </row>
    <row r="1379" spans="1:5" x14ac:dyDescent="0.25">
      <c r="A1379">
        <v>1378</v>
      </c>
      <c r="B1379" s="2">
        <v>1</v>
      </c>
      <c r="C1379" s="5">
        <v>2</v>
      </c>
    </row>
    <row r="1380" spans="1:5" x14ac:dyDescent="0.25">
      <c r="A1380">
        <v>1379</v>
      </c>
      <c r="B1380" s="2">
        <v>1</v>
      </c>
      <c r="C1380" s="5">
        <v>2</v>
      </c>
    </row>
    <row r="1381" spans="1:5" x14ac:dyDescent="0.25">
      <c r="A1381">
        <v>1380</v>
      </c>
      <c r="B1381" s="2">
        <v>1</v>
      </c>
      <c r="C1381" s="5">
        <v>2</v>
      </c>
    </row>
    <row r="1382" spans="1:5" x14ac:dyDescent="0.25">
      <c r="A1382">
        <v>1381</v>
      </c>
      <c r="B1382" s="2">
        <v>1</v>
      </c>
    </row>
    <row r="1383" spans="1:5" x14ac:dyDescent="0.25">
      <c r="A1383">
        <v>1382</v>
      </c>
      <c r="B1383" s="2">
        <v>1</v>
      </c>
    </row>
    <row r="1384" spans="1:5" x14ac:dyDescent="0.25">
      <c r="A1384">
        <v>1383</v>
      </c>
      <c r="B1384" s="2">
        <v>1</v>
      </c>
    </row>
    <row r="1385" spans="1:5" x14ac:dyDescent="0.25">
      <c r="A1385">
        <v>1384</v>
      </c>
      <c r="B1385" s="2">
        <v>1</v>
      </c>
    </row>
    <row r="1386" spans="1:5" x14ac:dyDescent="0.25">
      <c r="A1386">
        <v>1385</v>
      </c>
      <c r="B1386" s="2">
        <v>1</v>
      </c>
      <c r="E1386" s="3">
        <v>4</v>
      </c>
    </row>
    <row r="1387" spans="1:5" x14ac:dyDescent="0.25">
      <c r="A1387">
        <v>1386</v>
      </c>
      <c r="B1387" s="2">
        <v>1</v>
      </c>
      <c r="E1387" s="3">
        <v>4</v>
      </c>
    </row>
    <row r="1388" spans="1:5" x14ac:dyDescent="0.25">
      <c r="A1388">
        <v>1387</v>
      </c>
      <c r="B1388" s="2">
        <v>1</v>
      </c>
      <c r="E1388" s="3">
        <v>4</v>
      </c>
    </row>
    <row r="1389" spans="1:5" x14ac:dyDescent="0.25">
      <c r="A1389">
        <v>1388</v>
      </c>
      <c r="D1389" s="4">
        <v>3</v>
      </c>
      <c r="E1389" s="3">
        <v>4</v>
      </c>
    </row>
    <row r="1390" spans="1:5" x14ac:dyDescent="0.25">
      <c r="A1390">
        <v>1389</v>
      </c>
      <c r="D1390" s="4">
        <v>3</v>
      </c>
      <c r="E1390" s="3">
        <v>4</v>
      </c>
    </row>
    <row r="1391" spans="1:5" x14ac:dyDescent="0.25">
      <c r="A1391">
        <v>1390</v>
      </c>
      <c r="D1391" s="4">
        <v>3</v>
      </c>
      <c r="E1391" s="3">
        <v>4</v>
      </c>
    </row>
    <row r="1392" spans="1:5" x14ac:dyDescent="0.25">
      <c r="A1392">
        <v>1391</v>
      </c>
      <c r="D1392" s="4">
        <v>3</v>
      </c>
      <c r="E1392" s="3">
        <v>4</v>
      </c>
    </row>
    <row r="1393" spans="1:5" x14ac:dyDescent="0.25">
      <c r="A1393">
        <v>1392</v>
      </c>
      <c r="D1393" s="4">
        <v>3</v>
      </c>
      <c r="E1393" s="3">
        <v>4</v>
      </c>
    </row>
    <row r="1394" spans="1:5" x14ac:dyDescent="0.25">
      <c r="A1394">
        <v>1393</v>
      </c>
      <c r="D1394" s="4">
        <v>3</v>
      </c>
      <c r="E1394" s="3">
        <v>4</v>
      </c>
    </row>
    <row r="1395" spans="1:5" x14ac:dyDescent="0.25">
      <c r="A1395">
        <v>1394</v>
      </c>
      <c r="D1395" s="4">
        <v>3</v>
      </c>
      <c r="E1395" s="3">
        <v>4</v>
      </c>
    </row>
    <row r="1396" spans="1:5" x14ac:dyDescent="0.25">
      <c r="A1396">
        <v>1395</v>
      </c>
      <c r="C1396" s="5">
        <v>2</v>
      </c>
      <c r="D1396" s="4">
        <v>3</v>
      </c>
      <c r="E1396" s="3">
        <v>4</v>
      </c>
    </row>
    <row r="1397" spans="1:5" x14ac:dyDescent="0.25">
      <c r="A1397">
        <v>1396</v>
      </c>
      <c r="C1397" s="5">
        <v>2</v>
      </c>
      <c r="D1397" s="4">
        <v>3</v>
      </c>
      <c r="E1397" s="3">
        <v>4</v>
      </c>
    </row>
    <row r="1398" spans="1:5" x14ac:dyDescent="0.25">
      <c r="A1398">
        <v>1397</v>
      </c>
      <c r="C1398" s="5">
        <v>2</v>
      </c>
      <c r="D1398" s="4">
        <v>3</v>
      </c>
      <c r="E1398" s="3">
        <v>4</v>
      </c>
    </row>
    <row r="1399" spans="1:5" x14ac:dyDescent="0.25">
      <c r="A1399">
        <v>1398</v>
      </c>
      <c r="C1399" s="5">
        <v>2</v>
      </c>
      <c r="D1399" s="4">
        <v>3</v>
      </c>
    </row>
    <row r="1400" spans="1:5" x14ac:dyDescent="0.25">
      <c r="A1400">
        <v>1399</v>
      </c>
      <c r="C1400" s="5">
        <v>2</v>
      </c>
      <c r="D1400" s="4">
        <v>3</v>
      </c>
    </row>
    <row r="1401" spans="1:5" x14ac:dyDescent="0.25">
      <c r="A1401">
        <v>1400</v>
      </c>
      <c r="C1401" s="5">
        <v>2</v>
      </c>
    </row>
    <row r="1402" spans="1:5" x14ac:dyDescent="0.25">
      <c r="A1402">
        <v>1401</v>
      </c>
      <c r="C1402" s="5">
        <v>2</v>
      </c>
    </row>
    <row r="1403" spans="1:5" x14ac:dyDescent="0.25">
      <c r="A1403">
        <v>1402</v>
      </c>
      <c r="C1403" s="5">
        <v>2</v>
      </c>
    </row>
    <row r="1404" spans="1:5" x14ac:dyDescent="0.25">
      <c r="A1404">
        <v>1403</v>
      </c>
      <c r="C1404" s="5">
        <v>2</v>
      </c>
    </row>
    <row r="1405" spans="1:5" x14ac:dyDescent="0.25">
      <c r="A1405">
        <v>1404</v>
      </c>
      <c r="C1405" s="5">
        <v>2</v>
      </c>
    </row>
    <row r="1406" spans="1:5" x14ac:dyDescent="0.25">
      <c r="A1406">
        <v>1405</v>
      </c>
      <c r="B1406" s="2">
        <v>1</v>
      </c>
      <c r="C1406" s="5">
        <v>2</v>
      </c>
    </row>
    <row r="1407" spans="1:5" x14ac:dyDescent="0.25">
      <c r="A1407">
        <v>1406</v>
      </c>
      <c r="B1407" s="2">
        <v>1</v>
      </c>
      <c r="C1407" s="5">
        <v>2</v>
      </c>
    </row>
    <row r="1408" spans="1:5" x14ac:dyDescent="0.25">
      <c r="A1408">
        <v>1407</v>
      </c>
      <c r="B1408" s="2">
        <v>1</v>
      </c>
      <c r="C1408" s="5">
        <v>2</v>
      </c>
    </row>
    <row r="1409" spans="1:5" x14ac:dyDescent="0.25">
      <c r="A1409">
        <v>1408</v>
      </c>
      <c r="B1409" s="2">
        <v>1</v>
      </c>
    </row>
    <row r="1410" spans="1:5" x14ac:dyDescent="0.25">
      <c r="A1410">
        <v>1409</v>
      </c>
      <c r="B1410" s="2">
        <v>1</v>
      </c>
    </row>
    <row r="1411" spans="1:5" x14ac:dyDescent="0.25">
      <c r="A1411">
        <v>1410</v>
      </c>
      <c r="B1411" s="2">
        <v>1</v>
      </c>
    </row>
    <row r="1412" spans="1:5" x14ac:dyDescent="0.25">
      <c r="A1412">
        <v>1411</v>
      </c>
      <c r="B1412" s="2">
        <v>1</v>
      </c>
    </row>
    <row r="1413" spans="1:5" x14ac:dyDescent="0.25">
      <c r="A1413">
        <v>1412</v>
      </c>
      <c r="B1413" s="2">
        <v>1</v>
      </c>
      <c r="E1413" s="3">
        <v>4</v>
      </c>
    </row>
    <row r="1414" spans="1:5" x14ac:dyDescent="0.25">
      <c r="A1414">
        <v>1413</v>
      </c>
      <c r="B1414" s="2">
        <v>1</v>
      </c>
      <c r="E1414" s="3">
        <v>4</v>
      </c>
    </row>
    <row r="1415" spans="1:5" x14ac:dyDescent="0.25">
      <c r="A1415">
        <v>1414</v>
      </c>
      <c r="B1415" s="2">
        <v>1</v>
      </c>
      <c r="E1415" s="3">
        <v>4</v>
      </c>
    </row>
    <row r="1416" spans="1:5" x14ac:dyDescent="0.25">
      <c r="A1416">
        <v>1415</v>
      </c>
      <c r="B1416" s="2">
        <v>1</v>
      </c>
      <c r="E1416" s="3">
        <v>4</v>
      </c>
    </row>
    <row r="1417" spans="1:5" x14ac:dyDescent="0.25">
      <c r="A1417">
        <v>1416</v>
      </c>
      <c r="B1417" s="2">
        <v>1</v>
      </c>
      <c r="D1417" s="4">
        <v>3</v>
      </c>
      <c r="E1417" s="3">
        <v>4</v>
      </c>
    </row>
    <row r="1418" spans="1:5" x14ac:dyDescent="0.25">
      <c r="A1418">
        <v>1417</v>
      </c>
      <c r="B1418" s="2">
        <v>1</v>
      </c>
      <c r="D1418" s="4">
        <v>3</v>
      </c>
      <c r="E1418" s="3">
        <v>4</v>
      </c>
    </row>
    <row r="1419" spans="1:5" x14ac:dyDescent="0.25">
      <c r="A1419">
        <v>1418</v>
      </c>
      <c r="D1419" s="4">
        <v>3</v>
      </c>
      <c r="E1419" s="3">
        <v>4</v>
      </c>
    </row>
    <row r="1420" spans="1:5" x14ac:dyDescent="0.25">
      <c r="A1420">
        <v>1419</v>
      </c>
      <c r="D1420" s="4">
        <v>3</v>
      </c>
      <c r="E1420" s="3">
        <v>4</v>
      </c>
    </row>
    <row r="1421" spans="1:5" x14ac:dyDescent="0.25">
      <c r="A1421">
        <v>1420</v>
      </c>
      <c r="D1421" s="4">
        <v>3</v>
      </c>
      <c r="E1421" s="3">
        <v>4</v>
      </c>
    </row>
    <row r="1422" spans="1:5" x14ac:dyDescent="0.25">
      <c r="A1422">
        <v>1421</v>
      </c>
      <c r="D1422" s="4">
        <v>3</v>
      </c>
      <c r="E1422" s="3">
        <v>4</v>
      </c>
    </row>
    <row r="1423" spans="1:5" x14ac:dyDescent="0.25">
      <c r="A1423">
        <v>1422</v>
      </c>
      <c r="D1423" s="4">
        <v>3</v>
      </c>
      <c r="E1423" s="3">
        <v>4</v>
      </c>
    </row>
    <row r="1424" spans="1:5" x14ac:dyDescent="0.25">
      <c r="A1424">
        <v>1423</v>
      </c>
      <c r="C1424" s="5">
        <v>2</v>
      </c>
      <c r="D1424" s="4">
        <v>3</v>
      </c>
      <c r="E1424" s="3">
        <v>4</v>
      </c>
    </row>
    <row r="1425" spans="1:5" x14ac:dyDescent="0.25">
      <c r="A1425">
        <v>1424</v>
      </c>
      <c r="C1425" s="5">
        <v>2</v>
      </c>
      <c r="D1425" s="4">
        <v>3</v>
      </c>
      <c r="E1425" s="3">
        <v>4</v>
      </c>
    </row>
    <row r="1426" spans="1:5" x14ac:dyDescent="0.25">
      <c r="A1426">
        <v>1425</v>
      </c>
      <c r="C1426" s="5">
        <v>2</v>
      </c>
      <c r="D1426" s="4">
        <v>3</v>
      </c>
    </row>
    <row r="1427" spans="1:5" x14ac:dyDescent="0.25">
      <c r="A1427">
        <v>1426</v>
      </c>
      <c r="C1427" s="5">
        <v>2</v>
      </c>
      <c r="D1427" s="4">
        <v>3</v>
      </c>
    </row>
    <row r="1428" spans="1:5" x14ac:dyDescent="0.25">
      <c r="A1428">
        <v>1427</v>
      </c>
      <c r="C1428" s="5">
        <v>2</v>
      </c>
      <c r="D1428" s="4">
        <v>3</v>
      </c>
    </row>
    <row r="1429" spans="1:5" x14ac:dyDescent="0.25">
      <c r="A1429">
        <v>1428</v>
      </c>
      <c r="C1429" s="5">
        <v>2</v>
      </c>
      <c r="D1429" s="4">
        <v>3</v>
      </c>
    </row>
    <row r="1430" spans="1:5" x14ac:dyDescent="0.25">
      <c r="A1430">
        <v>1429</v>
      </c>
      <c r="C1430" s="5">
        <v>2</v>
      </c>
      <c r="D1430" s="4">
        <v>3</v>
      </c>
    </row>
    <row r="1431" spans="1:5" x14ac:dyDescent="0.25">
      <c r="A1431">
        <v>1430</v>
      </c>
      <c r="C1431" s="5">
        <v>2</v>
      </c>
      <c r="D1431" s="4">
        <v>3</v>
      </c>
    </row>
    <row r="1432" spans="1:5" x14ac:dyDescent="0.25">
      <c r="A1432">
        <v>1431</v>
      </c>
      <c r="C1432" s="5">
        <v>2</v>
      </c>
    </row>
    <row r="1433" spans="1:5" x14ac:dyDescent="0.25">
      <c r="A1433">
        <v>1432</v>
      </c>
      <c r="C1433" s="5">
        <v>2</v>
      </c>
    </row>
    <row r="1434" spans="1:5" x14ac:dyDescent="0.25">
      <c r="A1434">
        <v>1433</v>
      </c>
      <c r="C1434" s="5">
        <v>2</v>
      </c>
    </row>
    <row r="1435" spans="1:5" x14ac:dyDescent="0.25">
      <c r="A1435">
        <v>1434</v>
      </c>
      <c r="C1435" s="5">
        <v>2</v>
      </c>
    </row>
    <row r="1436" spans="1:5" x14ac:dyDescent="0.25">
      <c r="A1436">
        <v>1435</v>
      </c>
      <c r="B1436" s="2">
        <v>1</v>
      </c>
      <c r="C1436" s="5">
        <v>2</v>
      </c>
    </row>
    <row r="1437" spans="1:5" x14ac:dyDescent="0.25">
      <c r="A1437">
        <v>1436</v>
      </c>
      <c r="B1437" s="2">
        <v>1</v>
      </c>
      <c r="C1437" s="5">
        <v>2</v>
      </c>
    </row>
    <row r="1438" spans="1:5" x14ac:dyDescent="0.25">
      <c r="A1438">
        <v>1437</v>
      </c>
      <c r="B1438" s="2">
        <v>1</v>
      </c>
      <c r="C1438" s="5">
        <v>2</v>
      </c>
    </row>
    <row r="1439" spans="1:5" x14ac:dyDescent="0.25">
      <c r="A1439">
        <v>1438</v>
      </c>
      <c r="B1439" s="2">
        <v>1</v>
      </c>
    </row>
    <row r="1440" spans="1:5" x14ac:dyDescent="0.25">
      <c r="A1440">
        <v>1439</v>
      </c>
      <c r="B1440" s="2">
        <v>1</v>
      </c>
    </row>
    <row r="1441" spans="1:5" x14ac:dyDescent="0.25">
      <c r="A1441">
        <v>1440</v>
      </c>
      <c r="B1441" s="2">
        <v>1</v>
      </c>
      <c r="E1441" s="3">
        <v>4</v>
      </c>
    </row>
    <row r="1442" spans="1:5" x14ac:dyDescent="0.25">
      <c r="A1442">
        <v>1441</v>
      </c>
      <c r="B1442" s="2">
        <v>1</v>
      </c>
      <c r="E1442" s="3">
        <v>4</v>
      </c>
    </row>
    <row r="1443" spans="1:5" x14ac:dyDescent="0.25">
      <c r="A1443">
        <v>1442</v>
      </c>
      <c r="B1443" s="2">
        <v>1</v>
      </c>
      <c r="E1443" s="3">
        <v>4</v>
      </c>
    </row>
    <row r="1444" spans="1:5" x14ac:dyDescent="0.25">
      <c r="A1444">
        <v>1443</v>
      </c>
      <c r="B1444" s="2">
        <v>1</v>
      </c>
      <c r="E1444" s="3">
        <v>4</v>
      </c>
    </row>
    <row r="1445" spans="1:5" x14ac:dyDescent="0.25">
      <c r="A1445">
        <v>1444</v>
      </c>
      <c r="B1445" s="2">
        <v>1</v>
      </c>
      <c r="E1445" s="3">
        <v>4</v>
      </c>
    </row>
    <row r="1446" spans="1:5" x14ac:dyDescent="0.25">
      <c r="A1446">
        <v>1445</v>
      </c>
      <c r="B1446" s="2">
        <v>1</v>
      </c>
      <c r="E1446" s="3">
        <v>4</v>
      </c>
    </row>
    <row r="1447" spans="1:5" x14ac:dyDescent="0.25">
      <c r="A1447">
        <v>1446</v>
      </c>
      <c r="B1447" s="2">
        <v>1</v>
      </c>
      <c r="E1447" s="3">
        <v>4</v>
      </c>
    </row>
    <row r="1448" spans="1:5" x14ac:dyDescent="0.25">
      <c r="A1448">
        <v>1447</v>
      </c>
      <c r="B1448" s="2">
        <v>1</v>
      </c>
      <c r="E1448" s="3">
        <v>4</v>
      </c>
    </row>
    <row r="1449" spans="1:5" x14ac:dyDescent="0.25">
      <c r="A1449">
        <v>1448</v>
      </c>
      <c r="B1449" s="2">
        <v>1</v>
      </c>
      <c r="E1449" s="3">
        <v>4</v>
      </c>
    </row>
    <row r="1450" spans="1:5" x14ac:dyDescent="0.25">
      <c r="A1450">
        <v>1449</v>
      </c>
      <c r="D1450" s="4">
        <v>3</v>
      </c>
      <c r="E1450" s="3">
        <v>4</v>
      </c>
    </row>
    <row r="1451" spans="1:5" x14ac:dyDescent="0.25">
      <c r="A1451">
        <v>1450</v>
      </c>
      <c r="D1451" s="4">
        <v>3</v>
      </c>
      <c r="E1451" s="3">
        <v>4</v>
      </c>
    </row>
    <row r="1452" spans="1:5" x14ac:dyDescent="0.25">
      <c r="A1452">
        <v>1451</v>
      </c>
      <c r="D1452" s="4">
        <v>3</v>
      </c>
      <c r="E1452" s="3">
        <v>4</v>
      </c>
    </row>
    <row r="1453" spans="1:5" x14ac:dyDescent="0.25">
      <c r="A1453">
        <v>1452</v>
      </c>
      <c r="D1453" s="4">
        <v>3</v>
      </c>
      <c r="E1453" s="3">
        <v>4</v>
      </c>
    </row>
    <row r="1454" spans="1:5" x14ac:dyDescent="0.25">
      <c r="A1454">
        <v>1453</v>
      </c>
      <c r="C1454" s="5">
        <v>2</v>
      </c>
      <c r="D1454" s="4">
        <v>3</v>
      </c>
      <c r="E1454" s="3">
        <v>4</v>
      </c>
    </row>
    <row r="1455" spans="1:5" x14ac:dyDescent="0.25">
      <c r="A1455">
        <v>1454</v>
      </c>
      <c r="C1455" s="5">
        <v>2</v>
      </c>
      <c r="D1455" s="4">
        <v>3</v>
      </c>
      <c r="E1455" s="3">
        <v>4</v>
      </c>
    </row>
    <row r="1456" spans="1:5" x14ac:dyDescent="0.25">
      <c r="A1456">
        <v>1455</v>
      </c>
      <c r="C1456" s="5">
        <v>2</v>
      </c>
      <c r="D1456" s="4">
        <v>3</v>
      </c>
    </row>
    <row r="1457" spans="1:5" x14ac:dyDescent="0.25">
      <c r="A1457">
        <v>1456</v>
      </c>
      <c r="C1457" s="5">
        <v>2</v>
      </c>
      <c r="D1457" s="4">
        <v>3</v>
      </c>
    </row>
    <row r="1458" spans="1:5" x14ac:dyDescent="0.25">
      <c r="A1458">
        <v>1457</v>
      </c>
      <c r="C1458" s="5">
        <v>2</v>
      </c>
      <c r="D1458" s="4">
        <v>3</v>
      </c>
    </row>
    <row r="1459" spans="1:5" x14ac:dyDescent="0.25">
      <c r="A1459">
        <v>1458</v>
      </c>
      <c r="C1459" s="5">
        <v>2</v>
      </c>
      <c r="D1459" s="4">
        <v>3</v>
      </c>
    </row>
    <row r="1460" spans="1:5" x14ac:dyDescent="0.25">
      <c r="A1460">
        <v>1459</v>
      </c>
      <c r="C1460" s="5">
        <v>2</v>
      </c>
      <c r="D1460" s="4">
        <v>3</v>
      </c>
    </row>
    <row r="1461" spans="1:5" x14ac:dyDescent="0.25">
      <c r="A1461">
        <v>1460</v>
      </c>
      <c r="C1461" s="5">
        <v>2</v>
      </c>
      <c r="D1461" s="4">
        <v>3</v>
      </c>
    </row>
    <row r="1462" spans="1:5" x14ac:dyDescent="0.25">
      <c r="A1462">
        <v>1461</v>
      </c>
      <c r="C1462" s="5">
        <v>2</v>
      </c>
      <c r="D1462" s="4">
        <v>3</v>
      </c>
    </row>
    <row r="1463" spans="1:5" x14ac:dyDescent="0.25">
      <c r="A1463">
        <v>1462</v>
      </c>
      <c r="C1463" s="5">
        <v>2</v>
      </c>
      <c r="D1463" s="4">
        <v>3</v>
      </c>
    </row>
    <row r="1464" spans="1:5" x14ac:dyDescent="0.25">
      <c r="A1464">
        <v>1463</v>
      </c>
      <c r="C1464" s="5">
        <v>2</v>
      </c>
      <c r="D1464" s="4">
        <v>3</v>
      </c>
    </row>
    <row r="1465" spans="1:5" x14ac:dyDescent="0.25">
      <c r="A1465">
        <v>1464</v>
      </c>
      <c r="C1465" s="5">
        <v>2</v>
      </c>
      <c r="D1465" s="4">
        <v>3</v>
      </c>
    </row>
    <row r="1466" spans="1:5" x14ac:dyDescent="0.25">
      <c r="A1466">
        <v>1465</v>
      </c>
      <c r="C1466" s="5">
        <v>2</v>
      </c>
    </row>
    <row r="1467" spans="1:5" x14ac:dyDescent="0.25">
      <c r="A1467">
        <v>1466</v>
      </c>
      <c r="B1467" s="2">
        <v>1</v>
      </c>
      <c r="C1467" s="5">
        <v>2</v>
      </c>
    </row>
    <row r="1468" spans="1:5" x14ac:dyDescent="0.25">
      <c r="A1468">
        <v>1467</v>
      </c>
      <c r="B1468" s="2">
        <v>1</v>
      </c>
      <c r="C1468" s="5">
        <v>2</v>
      </c>
    </row>
    <row r="1469" spans="1:5" x14ac:dyDescent="0.25">
      <c r="A1469">
        <v>1468</v>
      </c>
      <c r="B1469" s="2">
        <v>1</v>
      </c>
      <c r="C1469" s="5">
        <v>2</v>
      </c>
    </row>
    <row r="1470" spans="1:5" x14ac:dyDescent="0.25">
      <c r="A1470">
        <v>1469</v>
      </c>
      <c r="B1470" s="2">
        <v>1</v>
      </c>
    </row>
    <row r="1471" spans="1:5" x14ac:dyDescent="0.25">
      <c r="A1471">
        <v>1470</v>
      </c>
      <c r="B1471" s="2">
        <v>1</v>
      </c>
    </row>
    <row r="1472" spans="1:5" x14ac:dyDescent="0.25">
      <c r="A1472">
        <v>1471</v>
      </c>
      <c r="B1472" s="2">
        <v>1</v>
      </c>
      <c r="E1472" s="3">
        <v>4</v>
      </c>
    </row>
    <row r="1473" spans="1:5" x14ac:dyDescent="0.25">
      <c r="A1473">
        <v>1472</v>
      </c>
      <c r="B1473" s="2">
        <v>1</v>
      </c>
      <c r="E1473" s="3">
        <v>4</v>
      </c>
    </row>
    <row r="1474" spans="1:5" x14ac:dyDescent="0.25">
      <c r="A1474">
        <v>1473</v>
      </c>
      <c r="B1474" s="2">
        <v>1</v>
      </c>
      <c r="E1474" s="3">
        <v>4</v>
      </c>
    </row>
    <row r="1475" spans="1:5" x14ac:dyDescent="0.25">
      <c r="A1475">
        <v>1474</v>
      </c>
      <c r="B1475" s="2">
        <v>1</v>
      </c>
      <c r="E1475" s="3">
        <v>4</v>
      </c>
    </row>
    <row r="1476" spans="1:5" x14ac:dyDescent="0.25">
      <c r="A1476">
        <v>1475</v>
      </c>
      <c r="B1476" s="2">
        <v>1</v>
      </c>
      <c r="E1476" s="3">
        <v>4</v>
      </c>
    </row>
    <row r="1477" spans="1:5" x14ac:dyDescent="0.25">
      <c r="A1477">
        <v>1476</v>
      </c>
      <c r="B1477" s="2">
        <v>1</v>
      </c>
      <c r="E1477" s="3">
        <v>4</v>
      </c>
    </row>
    <row r="1478" spans="1:5" x14ac:dyDescent="0.25">
      <c r="A1478">
        <v>1477</v>
      </c>
      <c r="B1478" s="2">
        <v>1</v>
      </c>
      <c r="E1478" s="3">
        <v>4</v>
      </c>
    </row>
    <row r="1479" spans="1:5" x14ac:dyDescent="0.25">
      <c r="A1479">
        <v>1478</v>
      </c>
      <c r="B1479" s="2">
        <v>1</v>
      </c>
      <c r="E1479" s="3">
        <v>4</v>
      </c>
    </row>
    <row r="1480" spans="1:5" x14ac:dyDescent="0.25">
      <c r="A1480">
        <v>1479</v>
      </c>
      <c r="B1480" s="2">
        <v>1</v>
      </c>
      <c r="E1480" s="3">
        <v>4</v>
      </c>
    </row>
    <row r="1481" spans="1:5" x14ac:dyDescent="0.25">
      <c r="A1481">
        <v>1480</v>
      </c>
      <c r="B1481" s="2">
        <v>1</v>
      </c>
      <c r="E1481" s="3">
        <v>4</v>
      </c>
    </row>
    <row r="1482" spans="1:5" x14ac:dyDescent="0.25">
      <c r="A1482">
        <v>1481</v>
      </c>
      <c r="E1482" s="3">
        <v>4</v>
      </c>
    </row>
    <row r="1483" spans="1:5" x14ac:dyDescent="0.25">
      <c r="A1483">
        <v>1482</v>
      </c>
      <c r="D1483" s="4">
        <v>3</v>
      </c>
      <c r="E1483" s="3">
        <v>4</v>
      </c>
    </row>
    <row r="1484" spans="1:5" x14ac:dyDescent="0.25">
      <c r="A1484">
        <v>1483</v>
      </c>
      <c r="D1484" s="4">
        <v>3</v>
      </c>
      <c r="E1484" s="3">
        <v>4</v>
      </c>
    </row>
    <row r="1485" spans="1:5" x14ac:dyDescent="0.25">
      <c r="A1485">
        <v>1484</v>
      </c>
      <c r="C1485" s="5">
        <v>2</v>
      </c>
      <c r="D1485" s="4">
        <v>3</v>
      </c>
      <c r="E1485" s="3">
        <v>4</v>
      </c>
    </row>
    <row r="1486" spans="1:5" x14ac:dyDescent="0.25">
      <c r="A1486">
        <v>1485</v>
      </c>
      <c r="C1486" s="5">
        <v>2</v>
      </c>
      <c r="D1486" s="4">
        <v>3</v>
      </c>
      <c r="E1486" s="3">
        <v>4</v>
      </c>
    </row>
    <row r="1487" spans="1:5" x14ac:dyDescent="0.25">
      <c r="A1487">
        <v>1486</v>
      </c>
      <c r="C1487" s="5">
        <v>2</v>
      </c>
      <c r="D1487" s="4">
        <v>3</v>
      </c>
      <c r="E1487" s="3">
        <v>4</v>
      </c>
    </row>
    <row r="1488" spans="1:5" x14ac:dyDescent="0.25">
      <c r="A1488">
        <v>1487</v>
      </c>
      <c r="C1488" s="5">
        <v>2</v>
      </c>
      <c r="D1488" s="4">
        <v>3</v>
      </c>
      <c r="E1488" s="3">
        <v>4</v>
      </c>
    </row>
    <row r="1489" spans="1:4" x14ac:dyDescent="0.25">
      <c r="A1489">
        <v>1488</v>
      </c>
      <c r="C1489" s="5">
        <v>2</v>
      </c>
      <c r="D1489" s="4">
        <v>3</v>
      </c>
    </row>
    <row r="1490" spans="1:4" x14ac:dyDescent="0.25">
      <c r="A1490">
        <v>1489</v>
      </c>
      <c r="C1490" s="5">
        <v>2</v>
      </c>
      <c r="D1490" s="4">
        <v>3</v>
      </c>
    </row>
    <row r="1491" spans="1:4" x14ac:dyDescent="0.25">
      <c r="A1491">
        <v>1490</v>
      </c>
      <c r="C1491" s="5">
        <v>2</v>
      </c>
      <c r="D1491" s="4">
        <v>3</v>
      </c>
    </row>
    <row r="1492" spans="1:4" x14ac:dyDescent="0.25">
      <c r="A1492">
        <v>1491</v>
      </c>
      <c r="C1492" s="5">
        <v>2</v>
      </c>
      <c r="D1492" s="4">
        <v>3</v>
      </c>
    </row>
    <row r="1493" spans="1:4" x14ac:dyDescent="0.25">
      <c r="A1493">
        <v>1492</v>
      </c>
      <c r="C1493" s="5">
        <v>2</v>
      </c>
      <c r="D1493" s="4">
        <v>3</v>
      </c>
    </row>
    <row r="1494" spans="1:4" x14ac:dyDescent="0.25">
      <c r="A1494">
        <v>1493</v>
      </c>
      <c r="C1494" s="5">
        <v>2</v>
      </c>
      <c r="D1494" s="4">
        <v>3</v>
      </c>
    </row>
    <row r="1495" spans="1:4" x14ac:dyDescent="0.25">
      <c r="A1495">
        <v>1494</v>
      </c>
      <c r="C1495" s="5">
        <v>2</v>
      </c>
      <c r="D1495" s="4">
        <v>3</v>
      </c>
    </row>
    <row r="1496" spans="1:4" x14ac:dyDescent="0.25">
      <c r="A1496">
        <v>1495</v>
      </c>
      <c r="C1496" s="5">
        <v>2</v>
      </c>
      <c r="D1496" s="4">
        <v>3</v>
      </c>
    </row>
    <row r="1497" spans="1:4" x14ac:dyDescent="0.25">
      <c r="A1497">
        <v>1496</v>
      </c>
      <c r="C1497" s="5">
        <v>2</v>
      </c>
      <c r="D1497" s="4">
        <v>3</v>
      </c>
    </row>
    <row r="1498" spans="1:4" x14ac:dyDescent="0.25">
      <c r="A1498">
        <v>1497</v>
      </c>
      <c r="B1498" s="2">
        <v>1</v>
      </c>
      <c r="C1498" s="5">
        <v>2</v>
      </c>
      <c r="D1498" s="4">
        <v>3</v>
      </c>
    </row>
    <row r="1499" spans="1:4" x14ac:dyDescent="0.25">
      <c r="A1499">
        <v>1498</v>
      </c>
      <c r="B1499" s="2">
        <v>1</v>
      </c>
      <c r="C1499" s="5">
        <v>2</v>
      </c>
      <c r="D1499" s="4">
        <v>3</v>
      </c>
    </row>
    <row r="1500" spans="1:4" x14ac:dyDescent="0.25">
      <c r="A1500">
        <v>1499</v>
      </c>
      <c r="B1500" s="2">
        <v>1</v>
      </c>
      <c r="C1500" s="5">
        <v>2</v>
      </c>
      <c r="D1500" s="4">
        <v>3</v>
      </c>
    </row>
    <row r="1501" spans="1:4" x14ac:dyDescent="0.25">
      <c r="A1501">
        <v>1500</v>
      </c>
      <c r="B1501" s="2">
        <v>1</v>
      </c>
      <c r="C1501" s="5">
        <v>2</v>
      </c>
    </row>
    <row r="1502" spans="1:4" x14ac:dyDescent="0.25">
      <c r="A1502">
        <v>1501</v>
      </c>
      <c r="B1502" s="2">
        <v>1</v>
      </c>
      <c r="C1502" s="5">
        <v>2</v>
      </c>
    </row>
    <row r="1503" spans="1:4" x14ac:dyDescent="0.25">
      <c r="A1503">
        <v>1502</v>
      </c>
      <c r="B1503" s="2">
        <v>1</v>
      </c>
      <c r="C1503" s="5">
        <v>2</v>
      </c>
    </row>
    <row r="1504" spans="1:4" x14ac:dyDescent="0.25">
      <c r="A1504">
        <v>1503</v>
      </c>
      <c r="B1504" s="2">
        <v>1</v>
      </c>
    </row>
    <row r="1505" spans="1:6" x14ac:dyDescent="0.25">
      <c r="A1505">
        <v>1504</v>
      </c>
      <c r="B1505" s="2">
        <v>1</v>
      </c>
      <c r="E1505" s="3">
        <v>4</v>
      </c>
    </row>
    <row r="1506" spans="1:6" x14ac:dyDescent="0.25">
      <c r="A1506">
        <v>1505</v>
      </c>
      <c r="B1506" s="2">
        <v>1</v>
      </c>
      <c r="E1506" s="3">
        <v>4</v>
      </c>
      <c r="F1506" t="s">
        <v>22</v>
      </c>
    </row>
    <row r="1507" spans="1:6" x14ac:dyDescent="0.25">
      <c r="A1507">
        <v>1506</v>
      </c>
    </row>
    <row r="1508" spans="1:6" x14ac:dyDescent="0.25">
      <c r="A1508">
        <v>1507</v>
      </c>
      <c r="F1508" t="s">
        <v>22</v>
      </c>
    </row>
    <row r="1509" spans="1:6" x14ac:dyDescent="0.25">
      <c r="A1509">
        <v>1508</v>
      </c>
    </row>
    <row r="1510" spans="1:6" x14ac:dyDescent="0.25">
      <c r="A1510">
        <v>1509</v>
      </c>
      <c r="D1510" s="4">
        <v>3</v>
      </c>
    </row>
    <row r="1511" spans="1:6" x14ac:dyDescent="0.25">
      <c r="A1511">
        <v>1510</v>
      </c>
      <c r="D1511" s="4">
        <v>3</v>
      </c>
    </row>
    <row r="1512" spans="1:6" x14ac:dyDescent="0.25">
      <c r="A1512">
        <v>1511</v>
      </c>
      <c r="C1512" s="5">
        <v>2</v>
      </c>
      <c r="D1512" s="4">
        <v>3</v>
      </c>
    </row>
    <row r="1513" spans="1:6" x14ac:dyDescent="0.25">
      <c r="A1513">
        <v>1512</v>
      </c>
      <c r="C1513" s="5">
        <v>2</v>
      </c>
      <c r="D1513" s="4">
        <v>3</v>
      </c>
    </row>
    <row r="1514" spans="1:6" x14ac:dyDescent="0.25">
      <c r="A1514">
        <v>1513</v>
      </c>
      <c r="C1514" s="5">
        <v>2</v>
      </c>
      <c r="D1514" s="4">
        <v>3</v>
      </c>
    </row>
    <row r="1515" spans="1:6" x14ac:dyDescent="0.25">
      <c r="A1515">
        <v>1514</v>
      </c>
      <c r="C1515" s="5">
        <v>2</v>
      </c>
      <c r="D1515" s="4">
        <v>3</v>
      </c>
    </row>
    <row r="1516" spans="1:6" x14ac:dyDescent="0.25">
      <c r="A1516">
        <v>1515</v>
      </c>
      <c r="C1516" s="5">
        <v>2</v>
      </c>
      <c r="D1516" s="4">
        <v>3</v>
      </c>
    </row>
    <row r="1517" spans="1:6" x14ac:dyDescent="0.25">
      <c r="A1517">
        <v>1516</v>
      </c>
      <c r="C1517" s="5">
        <v>2</v>
      </c>
      <c r="D1517" s="4">
        <v>3</v>
      </c>
    </row>
    <row r="1518" spans="1:6" x14ac:dyDescent="0.25">
      <c r="A1518">
        <v>1517</v>
      </c>
      <c r="C1518" s="5">
        <v>2</v>
      </c>
      <c r="D1518" s="4">
        <v>3</v>
      </c>
    </row>
    <row r="1519" spans="1:6" x14ac:dyDescent="0.25">
      <c r="A1519">
        <v>1518</v>
      </c>
      <c r="C1519" s="5">
        <v>2</v>
      </c>
      <c r="D1519" s="4">
        <v>3</v>
      </c>
    </row>
    <row r="1520" spans="1:6" x14ac:dyDescent="0.25">
      <c r="A1520">
        <v>1519</v>
      </c>
      <c r="C1520" s="5">
        <v>2</v>
      </c>
      <c r="D1520" s="4">
        <v>3</v>
      </c>
    </row>
    <row r="1521" spans="1:5" x14ac:dyDescent="0.25">
      <c r="A1521">
        <v>1520</v>
      </c>
      <c r="C1521" s="5">
        <v>2</v>
      </c>
      <c r="D1521" s="4">
        <v>3</v>
      </c>
    </row>
    <row r="1522" spans="1:5" x14ac:dyDescent="0.25">
      <c r="A1522">
        <v>1521</v>
      </c>
      <c r="C1522" s="5">
        <v>2</v>
      </c>
      <c r="D1522" s="4">
        <v>3</v>
      </c>
    </row>
    <row r="1523" spans="1:5" x14ac:dyDescent="0.25">
      <c r="A1523">
        <v>1522</v>
      </c>
      <c r="C1523" s="5">
        <v>2</v>
      </c>
      <c r="D1523" s="4">
        <v>3</v>
      </c>
    </row>
    <row r="1524" spans="1:5" x14ac:dyDescent="0.25">
      <c r="A1524">
        <v>1523</v>
      </c>
      <c r="C1524" s="5">
        <v>2</v>
      </c>
      <c r="D1524" s="4">
        <v>3</v>
      </c>
    </row>
    <row r="1525" spans="1:5" x14ac:dyDescent="0.25">
      <c r="A1525">
        <v>1524</v>
      </c>
      <c r="C1525" s="5">
        <v>2</v>
      </c>
      <c r="D1525" s="4">
        <v>3</v>
      </c>
    </row>
    <row r="1526" spans="1:5" x14ac:dyDescent="0.25">
      <c r="A1526">
        <v>1525</v>
      </c>
      <c r="C1526" s="5">
        <v>2</v>
      </c>
      <c r="D1526" s="4">
        <v>3</v>
      </c>
    </row>
    <row r="1527" spans="1:5" x14ac:dyDescent="0.25">
      <c r="A1527">
        <v>1526</v>
      </c>
      <c r="C1527" s="5">
        <v>2</v>
      </c>
    </row>
    <row r="1528" spans="1:5" x14ac:dyDescent="0.25">
      <c r="A1528">
        <v>1527</v>
      </c>
      <c r="C1528" s="5">
        <v>2</v>
      </c>
    </row>
    <row r="1529" spans="1:5" x14ac:dyDescent="0.25">
      <c r="A1529">
        <v>1528</v>
      </c>
      <c r="B1529" s="2">
        <v>1</v>
      </c>
    </row>
    <row r="1530" spans="1:5" x14ac:dyDescent="0.25">
      <c r="A1530">
        <v>1529</v>
      </c>
      <c r="B1530" s="2">
        <v>1</v>
      </c>
      <c r="E1530" s="3">
        <v>4</v>
      </c>
    </row>
    <row r="1531" spans="1:5" x14ac:dyDescent="0.25">
      <c r="A1531">
        <v>1530</v>
      </c>
      <c r="B1531" s="2">
        <v>1</v>
      </c>
      <c r="E1531" s="3">
        <v>4</v>
      </c>
    </row>
    <row r="1532" spans="1:5" x14ac:dyDescent="0.25">
      <c r="A1532">
        <v>1531</v>
      </c>
      <c r="B1532" s="2">
        <v>1</v>
      </c>
      <c r="E1532" s="3">
        <v>4</v>
      </c>
    </row>
    <row r="1533" spans="1:5" x14ac:dyDescent="0.25">
      <c r="A1533">
        <v>1532</v>
      </c>
      <c r="B1533" s="2">
        <v>1</v>
      </c>
      <c r="E1533" s="3">
        <v>4</v>
      </c>
    </row>
    <row r="1534" spans="1:5" x14ac:dyDescent="0.25">
      <c r="A1534">
        <v>1533</v>
      </c>
      <c r="B1534" s="2">
        <v>1</v>
      </c>
      <c r="E1534" s="3">
        <v>4</v>
      </c>
    </row>
    <row r="1535" spans="1:5" x14ac:dyDescent="0.25">
      <c r="A1535">
        <v>1534</v>
      </c>
      <c r="B1535" s="2">
        <v>1</v>
      </c>
      <c r="E1535" s="3">
        <v>4</v>
      </c>
    </row>
    <row r="1536" spans="1:5" x14ac:dyDescent="0.25">
      <c r="A1536">
        <v>1535</v>
      </c>
      <c r="B1536" s="2">
        <v>1</v>
      </c>
      <c r="E1536" s="3">
        <v>4</v>
      </c>
    </row>
    <row r="1537" spans="1:5" x14ac:dyDescent="0.25">
      <c r="A1537">
        <v>1536</v>
      </c>
      <c r="B1537" s="2">
        <v>1</v>
      </c>
      <c r="E1537" s="3">
        <v>4</v>
      </c>
    </row>
    <row r="1538" spans="1:5" x14ac:dyDescent="0.25">
      <c r="A1538">
        <v>1537</v>
      </c>
      <c r="B1538" s="2">
        <v>1</v>
      </c>
      <c r="E1538" s="3">
        <v>4</v>
      </c>
    </row>
    <row r="1539" spans="1:5" x14ac:dyDescent="0.25">
      <c r="A1539">
        <v>1538</v>
      </c>
      <c r="B1539" s="2">
        <v>1</v>
      </c>
      <c r="E1539" s="3">
        <v>4</v>
      </c>
    </row>
    <row r="1540" spans="1:5" x14ac:dyDescent="0.25">
      <c r="A1540">
        <v>1539</v>
      </c>
      <c r="B1540" s="2">
        <v>1</v>
      </c>
      <c r="E1540" s="3">
        <v>4</v>
      </c>
    </row>
    <row r="1541" spans="1:5" x14ac:dyDescent="0.25">
      <c r="A1541">
        <v>1540</v>
      </c>
      <c r="B1541" s="2">
        <v>1</v>
      </c>
      <c r="E1541" s="3">
        <v>4</v>
      </c>
    </row>
    <row r="1542" spans="1:5" x14ac:dyDescent="0.25">
      <c r="A1542">
        <v>1541</v>
      </c>
      <c r="E1542" s="3">
        <v>4</v>
      </c>
    </row>
    <row r="1543" spans="1:5" x14ac:dyDescent="0.25">
      <c r="A1543">
        <v>1542</v>
      </c>
      <c r="E1543" s="3">
        <v>4</v>
      </c>
    </row>
    <row r="1544" spans="1:5" x14ac:dyDescent="0.25">
      <c r="A1544">
        <v>1543</v>
      </c>
      <c r="E1544" s="3">
        <v>4</v>
      </c>
    </row>
    <row r="1545" spans="1:5" x14ac:dyDescent="0.25">
      <c r="A1545">
        <v>1544</v>
      </c>
      <c r="D1545" s="4">
        <v>3</v>
      </c>
    </row>
    <row r="1546" spans="1:5" x14ac:dyDescent="0.25">
      <c r="A1546">
        <v>1545</v>
      </c>
      <c r="C1546" s="5">
        <v>2</v>
      </c>
      <c r="D1546" s="4">
        <v>3</v>
      </c>
    </row>
    <row r="1547" spans="1:5" x14ac:dyDescent="0.25">
      <c r="A1547">
        <v>1546</v>
      </c>
      <c r="C1547" s="5">
        <v>2</v>
      </c>
      <c r="D1547" s="4">
        <v>3</v>
      </c>
    </row>
    <row r="1548" spans="1:5" x14ac:dyDescent="0.25">
      <c r="A1548">
        <v>1547</v>
      </c>
      <c r="C1548" s="5">
        <v>2</v>
      </c>
      <c r="D1548" s="4">
        <v>3</v>
      </c>
    </row>
    <row r="1549" spans="1:5" x14ac:dyDescent="0.25">
      <c r="A1549">
        <v>1548</v>
      </c>
      <c r="C1549" s="5">
        <v>2</v>
      </c>
      <c r="D1549" s="4">
        <v>3</v>
      </c>
    </row>
    <row r="1550" spans="1:5" x14ac:dyDescent="0.25">
      <c r="A1550">
        <v>1549</v>
      </c>
      <c r="C1550" s="5">
        <v>2</v>
      </c>
      <c r="D1550" s="4">
        <v>3</v>
      </c>
    </row>
    <row r="1551" spans="1:5" x14ac:dyDescent="0.25">
      <c r="A1551">
        <v>1550</v>
      </c>
      <c r="C1551" s="5">
        <v>2</v>
      </c>
      <c r="D1551" s="4">
        <v>3</v>
      </c>
    </row>
    <row r="1552" spans="1:5" x14ac:dyDescent="0.25">
      <c r="A1552">
        <v>1551</v>
      </c>
      <c r="C1552" s="5">
        <v>2</v>
      </c>
      <c r="D1552" s="4">
        <v>3</v>
      </c>
    </row>
    <row r="1553" spans="1:5" x14ac:dyDescent="0.25">
      <c r="A1553">
        <v>1552</v>
      </c>
      <c r="C1553" s="5">
        <v>2</v>
      </c>
      <c r="D1553" s="4">
        <v>3</v>
      </c>
    </row>
    <row r="1554" spans="1:5" x14ac:dyDescent="0.25">
      <c r="A1554">
        <v>1553</v>
      </c>
      <c r="C1554" s="5">
        <v>2</v>
      </c>
      <c r="D1554" s="4">
        <v>3</v>
      </c>
    </row>
    <row r="1555" spans="1:5" x14ac:dyDescent="0.25">
      <c r="A1555">
        <v>1554</v>
      </c>
      <c r="C1555" s="5">
        <v>2</v>
      </c>
      <c r="D1555" s="4">
        <v>3</v>
      </c>
    </row>
    <row r="1556" spans="1:5" x14ac:dyDescent="0.25">
      <c r="A1556">
        <v>1555</v>
      </c>
      <c r="C1556" s="5">
        <v>2</v>
      </c>
      <c r="D1556" s="4">
        <v>3</v>
      </c>
    </row>
    <row r="1557" spans="1:5" x14ac:dyDescent="0.25">
      <c r="A1557">
        <v>1556</v>
      </c>
      <c r="C1557" s="5">
        <v>2</v>
      </c>
      <c r="D1557" s="4">
        <v>3</v>
      </c>
    </row>
    <row r="1558" spans="1:5" x14ac:dyDescent="0.25">
      <c r="A1558">
        <v>1557</v>
      </c>
      <c r="C1558" s="5">
        <v>2</v>
      </c>
      <c r="D1558" s="4">
        <v>3</v>
      </c>
    </row>
    <row r="1559" spans="1:5" x14ac:dyDescent="0.25">
      <c r="A1559">
        <v>1558</v>
      </c>
      <c r="C1559" s="5">
        <v>2</v>
      </c>
    </row>
    <row r="1560" spans="1:5" x14ac:dyDescent="0.25">
      <c r="A1560">
        <v>1559</v>
      </c>
      <c r="B1560" s="2">
        <v>1</v>
      </c>
    </row>
    <row r="1561" spans="1:5" x14ac:dyDescent="0.25">
      <c r="A1561">
        <v>1560</v>
      </c>
      <c r="B1561" s="2">
        <v>1</v>
      </c>
    </row>
    <row r="1562" spans="1:5" x14ac:dyDescent="0.25">
      <c r="A1562">
        <v>1561</v>
      </c>
      <c r="B1562" s="2">
        <v>1</v>
      </c>
    </row>
    <row r="1563" spans="1:5" x14ac:dyDescent="0.25">
      <c r="A1563">
        <v>1562</v>
      </c>
      <c r="B1563" s="2">
        <v>1</v>
      </c>
      <c r="E1563" s="3">
        <v>4</v>
      </c>
    </row>
    <row r="1564" spans="1:5" x14ac:dyDescent="0.25">
      <c r="A1564">
        <v>1563</v>
      </c>
      <c r="B1564" s="2">
        <v>1</v>
      </c>
      <c r="E1564" s="3">
        <v>4</v>
      </c>
    </row>
    <row r="1565" spans="1:5" x14ac:dyDescent="0.25">
      <c r="A1565">
        <v>1564</v>
      </c>
      <c r="B1565" s="2">
        <v>1</v>
      </c>
      <c r="E1565" s="3">
        <v>4</v>
      </c>
    </row>
    <row r="1566" spans="1:5" x14ac:dyDescent="0.25">
      <c r="A1566">
        <v>1565</v>
      </c>
      <c r="B1566" s="2">
        <v>1</v>
      </c>
      <c r="E1566" s="3">
        <v>4</v>
      </c>
    </row>
    <row r="1567" spans="1:5" x14ac:dyDescent="0.25">
      <c r="A1567">
        <v>1566</v>
      </c>
      <c r="B1567" s="2">
        <v>1</v>
      </c>
      <c r="E1567" s="3">
        <v>4</v>
      </c>
    </row>
    <row r="1568" spans="1:5" x14ac:dyDescent="0.25">
      <c r="A1568">
        <v>1567</v>
      </c>
      <c r="B1568" s="2">
        <v>1</v>
      </c>
      <c r="E1568" s="3">
        <v>4</v>
      </c>
    </row>
    <row r="1569" spans="1:5" x14ac:dyDescent="0.25">
      <c r="A1569">
        <v>1568</v>
      </c>
      <c r="B1569" s="2">
        <v>1</v>
      </c>
      <c r="E1569" s="3">
        <v>4</v>
      </c>
    </row>
    <row r="1570" spans="1:5" x14ac:dyDescent="0.25">
      <c r="A1570">
        <v>1569</v>
      </c>
      <c r="B1570" s="2">
        <v>1</v>
      </c>
      <c r="E1570" s="3">
        <v>4</v>
      </c>
    </row>
    <row r="1571" spans="1:5" x14ac:dyDescent="0.25">
      <c r="A1571">
        <v>1570</v>
      </c>
      <c r="B1571" s="2">
        <v>1</v>
      </c>
      <c r="E1571" s="3">
        <v>4</v>
      </c>
    </row>
    <row r="1572" spans="1:5" x14ac:dyDescent="0.25">
      <c r="A1572">
        <v>1571</v>
      </c>
      <c r="B1572" s="2">
        <v>1</v>
      </c>
      <c r="E1572" s="3">
        <v>4</v>
      </c>
    </row>
    <row r="1573" spans="1:5" x14ac:dyDescent="0.25">
      <c r="A1573">
        <v>1572</v>
      </c>
      <c r="E1573" s="3">
        <v>4</v>
      </c>
    </row>
    <row r="1574" spans="1:5" x14ac:dyDescent="0.25">
      <c r="A1574">
        <v>1573</v>
      </c>
      <c r="D1574" s="4">
        <v>3</v>
      </c>
      <c r="E1574" s="3">
        <v>4</v>
      </c>
    </row>
    <row r="1575" spans="1:5" x14ac:dyDescent="0.25">
      <c r="A1575">
        <v>1574</v>
      </c>
      <c r="D1575" s="4">
        <v>3</v>
      </c>
      <c r="E1575" s="3">
        <v>4</v>
      </c>
    </row>
    <row r="1576" spans="1:5" x14ac:dyDescent="0.25">
      <c r="A1576">
        <v>1575</v>
      </c>
      <c r="D1576" s="4">
        <v>3</v>
      </c>
    </row>
    <row r="1577" spans="1:5" x14ac:dyDescent="0.25">
      <c r="A1577">
        <v>1576</v>
      </c>
      <c r="D1577" s="4">
        <v>3</v>
      </c>
    </row>
    <row r="1578" spans="1:5" x14ac:dyDescent="0.25">
      <c r="A1578">
        <v>1577</v>
      </c>
      <c r="C1578" s="5">
        <v>2</v>
      </c>
      <c r="D1578" s="4">
        <v>3</v>
      </c>
    </row>
    <row r="1579" spans="1:5" x14ac:dyDescent="0.25">
      <c r="A1579">
        <v>1578</v>
      </c>
      <c r="C1579" s="5">
        <v>2</v>
      </c>
      <c r="D1579" s="4">
        <v>3</v>
      </c>
    </row>
    <row r="1580" spans="1:5" x14ac:dyDescent="0.25">
      <c r="A1580">
        <v>1579</v>
      </c>
      <c r="C1580" s="5">
        <v>2</v>
      </c>
      <c r="D1580" s="4">
        <v>3</v>
      </c>
    </row>
    <row r="1581" spans="1:5" x14ac:dyDescent="0.25">
      <c r="A1581">
        <v>1580</v>
      </c>
      <c r="C1581" s="5">
        <v>2</v>
      </c>
      <c r="D1581" s="4">
        <v>3</v>
      </c>
    </row>
    <row r="1582" spans="1:5" x14ac:dyDescent="0.25">
      <c r="A1582">
        <v>1581</v>
      </c>
      <c r="C1582" s="5">
        <v>2</v>
      </c>
      <c r="D1582" s="4">
        <v>3</v>
      </c>
    </row>
    <row r="1583" spans="1:5" x14ac:dyDescent="0.25">
      <c r="A1583">
        <v>1582</v>
      </c>
      <c r="C1583" s="5">
        <v>2</v>
      </c>
      <c r="D1583" s="4">
        <v>3</v>
      </c>
    </row>
    <row r="1584" spans="1:5" x14ac:dyDescent="0.25">
      <c r="A1584">
        <v>1583</v>
      </c>
      <c r="C1584" s="5">
        <v>2</v>
      </c>
      <c r="D1584" s="4">
        <v>3</v>
      </c>
    </row>
    <row r="1585" spans="1:5" x14ac:dyDescent="0.25">
      <c r="A1585">
        <v>1584</v>
      </c>
      <c r="C1585" s="5">
        <v>2</v>
      </c>
      <c r="D1585" s="4">
        <v>3</v>
      </c>
    </row>
    <row r="1586" spans="1:5" x14ac:dyDescent="0.25">
      <c r="A1586">
        <v>1585</v>
      </c>
      <c r="C1586" s="5">
        <v>2</v>
      </c>
      <c r="D1586" s="4">
        <v>3</v>
      </c>
    </row>
    <row r="1587" spans="1:5" x14ac:dyDescent="0.25">
      <c r="A1587">
        <v>1586</v>
      </c>
      <c r="C1587" s="5">
        <v>2</v>
      </c>
      <c r="D1587" s="4">
        <v>3</v>
      </c>
    </row>
    <row r="1588" spans="1:5" x14ac:dyDescent="0.25">
      <c r="A1588">
        <v>1587</v>
      </c>
      <c r="C1588" s="5">
        <v>2</v>
      </c>
    </row>
    <row r="1589" spans="1:5" x14ac:dyDescent="0.25">
      <c r="A1589">
        <v>1588</v>
      </c>
      <c r="C1589" s="5">
        <v>2</v>
      </c>
    </row>
    <row r="1590" spans="1:5" x14ac:dyDescent="0.25">
      <c r="A1590">
        <v>1589</v>
      </c>
      <c r="B1590" s="2">
        <v>1</v>
      </c>
      <c r="C1590" s="5">
        <v>2</v>
      </c>
    </row>
    <row r="1591" spans="1:5" x14ac:dyDescent="0.25">
      <c r="A1591">
        <v>1590</v>
      </c>
      <c r="B1591" s="2">
        <v>1</v>
      </c>
    </row>
    <row r="1592" spans="1:5" x14ac:dyDescent="0.25">
      <c r="A1592">
        <v>1591</v>
      </c>
      <c r="B1592" s="2">
        <v>1</v>
      </c>
    </row>
    <row r="1593" spans="1:5" x14ac:dyDescent="0.25">
      <c r="A1593">
        <v>1592</v>
      </c>
      <c r="B1593" s="2">
        <v>1</v>
      </c>
    </row>
    <row r="1594" spans="1:5" x14ac:dyDescent="0.25">
      <c r="A1594">
        <v>1593</v>
      </c>
      <c r="B1594" s="2">
        <v>1</v>
      </c>
      <c r="E1594" s="3">
        <v>4</v>
      </c>
    </row>
    <row r="1595" spans="1:5" x14ac:dyDescent="0.25">
      <c r="A1595">
        <v>1594</v>
      </c>
      <c r="B1595" s="2">
        <v>1</v>
      </c>
      <c r="E1595" s="3">
        <v>4</v>
      </c>
    </row>
    <row r="1596" spans="1:5" x14ac:dyDescent="0.25">
      <c r="A1596">
        <v>1595</v>
      </c>
      <c r="B1596" s="2">
        <v>1</v>
      </c>
      <c r="E1596" s="3">
        <v>4</v>
      </c>
    </row>
    <row r="1597" spans="1:5" x14ac:dyDescent="0.25">
      <c r="A1597">
        <v>1596</v>
      </c>
      <c r="B1597" s="2">
        <v>1</v>
      </c>
      <c r="E1597" s="3">
        <v>4</v>
      </c>
    </row>
    <row r="1598" spans="1:5" x14ac:dyDescent="0.25">
      <c r="A1598">
        <v>1597</v>
      </c>
      <c r="B1598" s="2">
        <v>1</v>
      </c>
      <c r="E1598" s="3">
        <v>4</v>
      </c>
    </row>
    <row r="1599" spans="1:5" x14ac:dyDescent="0.25">
      <c r="A1599">
        <v>1598</v>
      </c>
      <c r="B1599" s="2">
        <v>1</v>
      </c>
      <c r="E1599" s="3">
        <v>4</v>
      </c>
    </row>
    <row r="1600" spans="1:5" x14ac:dyDescent="0.25">
      <c r="A1600">
        <v>1599</v>
      </c>
      <c r="B1600" s="2">
        <v>1</v>
      </c>
      <c r="E1600" s="3">
        <v>4</v>
      </c>
    </row>
    <row r="1601" spans="1:5" x14ac:dyDescent="0.25">
      <c r="A1601">
        <v>1600</v>
      </c>
      <c r="E1601" s="3">
        <v>4</v>
      </c>
    </row>
    <row r="1602" spans="1:5" x14ac:dyDescent="0.25">
      <c r="A1602">
        <v>1601</v>
      </c>
      <c r="E1602" s="3">
        <v>4</v>
      </c>
    </row>
    <row r="1603" spans="1:5" x14ac:dyDescent="0.25">
      <c r="A1603">
        <v>1602</v>
      </c>
      <c r="D1603" s="4">
        <v>3</v>
      </c>
      <c r="E1603" s="3">
        <v>4</v>
      </c>
    </row>
    <row r="1604" spans="1:5" x14ac:dyDescent="0.25">
      <c r="A1604">
        <v>1603</v>
      </c>
      <c r="D1604" s="4">
        <v>3</v>
      </c>
      <c r="E1604" s="3">
        <v>4</v>
      </c>
    </row>
    <row r="1605" spans="1:5" x14ac:dyDescent="0.25">
      <c r="A1605">
        <v>1604</v>
      </c>
      <c r="D1605" s="4">
        <v>3</v>
      </c>
      <c r="E1605" s="3">
        <v>4</v>
      </c>
    </row>
    <row r="1606" spans="1:5" x14ac:dyDescent="0.25">
      <c r="A1606">
        <v>1605</v>
      </c>
      <c r="D1606" s="4">
        <v>3</v>
      </c>
      <c r="E1606" s="3">
        <v>4</v>
      </c>
    </row>
    <row r="1607" spans="1:5" x14ac:dyDescent="0.25">
      <c r="A1607">
        <v>1606</v>
      </c>
      <c r="D1607" s="4">
        <v>3</v>
      </c>
    </row>
    <row r="1608" spans="1:5" x14ac:dyDescent="0.25">
      <c r="A1608">
        <v>1607</v>
      </c>
      <c r="C1608" s="5">
        <v>2</v>
      </c>
      <c r="D1608" s="4">
        <v>3</v>
      </c>
    </row>
    <row r="1609" spans="1:5" x14ac:dyDescent="0.25">
      <c r="A1609">
        <v>1608</v>
      </c>
      <c r="C1609" s="5">
        <v>2</v>
      </c>
      <c r="D1609" s="4">
        <v>3</v>
      </c>
    </row>
    <row r="1610" spans="1:5" x14ac:dyDescent="0.25">
      <c r="A1610">
        <v>1609</v>
      </c>
      <c r="C1610" s="5">
        <v>2</v>
      </c>
      <c r="D1610" s="4">
        <v>3</v>
      </c>
    </row>
    <row r="1611" spans="1:5" x14ac:dyDescent="0.25">
      <c r="A1611">
        <v>1610</v>
      </c>
      <c r="C1611" s="5">
        <v>2</v>
      </c>
      <c r="D1611" s="4">
        <v>3</v>
      </c>
    </row>
    <row r="1612" spans="1:5" x14ac:dyDescent="0.25">
      <c r="A1612">
        <v>1611</v>
      </c>
      <c r="C1612" s="5">
        <v>2</v>
      </c>
      <c r="D1612" s="4">
        <v>3</v>
      </c>
    </row>
    <row r="1613" spans="1:5" x14ac:dyDescent="0.25">
      <c r="A1613">
        <v>1612</v>
      </c>
      <c r="C1613" s="5">
        <v>2</v>
      </c>
      <c r="D1613" s="4">
        <v>3</v>
      </c>
    </row>
    <row r="1614" spans="1:5" x14ac:dyDescent="0.25">
      <c r="A1614">
        <v>1613</v>
      </c>
      <c r="C1614" s="5">
        <v>2</v>
      </c>
      <c r="D1614" s="4">
        <v>3</v>
      </c>
    </row>
    <row r="1615" spans="1:5" x14ac:dyDescent="0.25">
      <c r="A1615">
        <v>1614</v>
      </c>
      <c r="C1615" s="5">
        <v>2</v>
      </c>
    </row>
    <row r="1616" spans="1:5" x14ac:dyDescent="0.25">
      <c r="A1616">
        <v>1615</v>
      </c>
      <c r="C1616" s="5">
        <v>2</v>
      </c>
    </row>
    <row r="1617" spans="1:5" x14ac:dyDescent="0.25">
      <c r="A1617">
        <v>1616</v>
      </c>
      <c r="C1617" s="5">
        <v>2</v>
      </c>
    </row>
    <row r="1618" spans="1:5" x14ac:dyDescent="0.25">
      <c r="A1618">
        <v>1617</v>
      </c>
      <c r="B1618" s="2">
        <v>1</v>
      </c>
      <c r="C1618" s="5">
        <v>2</v>
      </c>
    </row>
    <row r="1619" spans="1:5" x14ac:dyDescent="0.25">
      <c r="A1619">
        <v>1618</v>
      </c>
      <c r="B1619" s="2">
        <v>1</v>
      </c>
      <c r="C1619" s="5">
        <v>2</v>
      </c>
    </row>
    <row r="1620" spans="1:5" x14ac:dyDescent="0.25">
      <c r="A1620">
        <v>1619</v>
      </c>
      <c r="B1620" s="2">
        <v>1</v>
      </c>
      <c r="C1620" s="5">
        <v>2</v>
      </c>
    </row>
    <row r="1621" spans="1:5" x14ac:dyDescent="0.25">
      <c r="A1621">
        <v>1620</v>
      </c>
      <c r="B1621" s="2">
        <v>1</v>
      </c>
    </row>
    <row r="1622" spans="1:5" x14ac:dyDescent="0.25">
      <c r="A1622">
        <v>1621</v>
      </c>
      <c r="B1622" s="2">
        <v>1</v>
      </c>
    </row>
    <row r="1623" spans="1:5" x14ac:dyDescent="0.25">
      <c r="A1623">
        <v>1622</v>
      </c>
      <c r="B1623" s="2">
        <v>1</v>
      </c>
    </row>
    <row r="1624" spans="1:5" x14ac:dyDescent="0.25">
      <c r="A1624">
        <v>1623</v>
      </c>
      <c r="B1624" s="2">
        <v>1</v>
      </c>
      <c r="E1624" s="3">
        <v>4</v>
      </c>
    </row>
    <row r="1625" spans="1:5" x14ac:dyDescent="0.25">
      <c r="A1625">
        <v>1624</v>
      </c>
      <c r="B1625" s="2">
        <v>1</v>
      </c>
      <c r="E1625" s="3">
        <v>4</v>
      </c>
    </row>
    <row r="1626" spans="1:5" x14ac:dyDescent="0.25">
      <c r="A1626">
        <v>1625</v>
      </c>
      <c r="B1626" s="2">
        <v>1</v>
      </c>
      <c r="E1626" s="3">
        <v>4</v>
      </c>
    </row>
    <row r="1627" spans="1:5" x14ac:dyDescent="0.25">
      <c r="A1627">
        <v>1626</v>
      </c>
      <c r="B1627" s="2">
        <v>1</v>
      </c>
      <c r="E1627" s="3">
        <v>4</v>
      </c>
    </row>
    <row r="1628" spans="1:5" x14ac:dyDescent="0.25">
      <c r="A1628">
        <v>1627</v>
      </c>
      <c r="B1628" s="2">
        <v>1</v>
      </c>
      <c r="E1628" s="3">
        <v>4</v>
      </c>
    </row>
    <row r="1629" spans="1:5" x14ac:dyDescent="0.25">
      <c r="A1629">
        <v>1628</v>
      </c>
      <c r="B1629" s="2">
        <v>1</v>
      </c>
      <c r="D1629" s="4">
        <v>3</v>
      </c>
      <c r="E1629" s="3">
        <v>4</v>
      </c>
    </row>
    <row r="1630" spans="1:5" x14ac:dyDescent="0.25">
      <c r="A1630">
        <v>1629</v>
      </c>
      <c r="D1630" s="4">
        <v>3</v>
      </c>
      <c r="E1630" s="3">
        <v>4</v>
      </c>
    </row>
    <row r="1631" spans="1:5" x14ac:dyDescent="0.25">
      <c r="A1631">
        <v>1630</v>
      </c>
      <c r="D1631" s="4">
        <v>3</v>
      </c>
      <c r="E1631" s="3">
        <v>4</v>
      </c>
    </row>
    <row r="1632" spans="1:5" x14ac:dyDescent="0.25">
      <c r="A1632">
        <v>1631</v>
      </c>
      <c r="D1632" s="4">
        <v>3</v>
      </c>
      <c r="E1632" s="3">
        <v>4</v>
      </c>
    </row>
    <row r="1633" spans="1:5" x14ac:dyDescent="0.25">
      <c r="A1633">
        <v>1632</v>
      </c>
      <c r="D1633" s="4">
        <v>3</v>
      </c>
      <c r="E1633" s="3">
        <v>4</v>
      </c>
    </row>
    <row r="1634" spans="1:5" x14ac:dyDescent="0.25">
      <c r="A1634">
        <v>1633</v>
      </c>
      <c r="C1634" s="5">
        <v>2</v>
      </c>
      <c r="D1634" s="4">
        <v>3</v>
      </c>
      <c r="E1634" s="3">
        <v>4</v>
      </c>
    </row>
    <row r="1635" spans="1:5" x14ac:dyDescent="0.25">
      <c r="A1635">
        <v>1634</v>
      </c>
      <c r="C1635" s="5">
        <v>2</v>
      </c>
      <c r="D1635" s="4">
        <v>3</v>
      </c>
      <c r="E1635" s="3">
        <v>4</v>
      </c>
    </row>
    <row r="1636" spans="1:5" x14ac:dyDescent="0.25">
      <c r="A1636">
        <v>1635</v>
      </c>
      <c r="C1636" s="5">
        <v>2</v>
      </c>
      <c r="D1636" s="4">
        <v>3</v>
      </c>
    </row>
    <row r="1637" spans="1:5" x14ac:dyDescent="0.25">
      <c r="A1637">
        <v>1636</v>
      </c>
      <c r="C1637" s="5">
        <v>2</v>
      </c>
      <c r="D1637" s="4">
        <v>3</v>
      </c>
    </row>
    <row r="1638" spans="1:5" x14ac:dyDescent="0.25">
      <c r="A1638">
        <v>1637</v>
      </c>
      <c r="C1638" s="5">
        <v>2</v>
      </c>
      <c r="D1638" s="4">
        <v>3</v>
      </c>
    </row>
    <row r="1639" spans="1:5" x14ac:dyDescent="0.25">
      <c r="A1639">
        <v>1638</v>
      </c>
      <c r="C1639" s="5">
        <v>2</v>
      </c>
      <c r="D1639" s="4">
        <v>3</v>
      </c>
    </row>
    <row r="1640" spans="1:5" x14ac:dyDescent="0.25">
      <c r="A1640">
        <v>1639</v>
      </c>
      <c r="C1640" s="5">
        <v>2</v>
      </c>
      <c r="D1640" s="4">
        <v>3</v>
      </c>
    </row>
    <row r="1641" spans="1:5" x14ac:dyDescent="0.25">
      <c r="A1641">
        <v>1640</v>
      </c>
      <c r="C1641" s="5">
        <v>2</v>
      </c>
      <c r="D1641" s="4">
        <v>3</v>
      </c>
    </row>
    <row r="1642" spans="1:5" x14ac:dyDescent="0.25">
      <c r="A1642">
        <v>1641</v>
      </c>
      <c r="C1642" s="5">
        <v>2</v>
      </c>
    </row>
    <row r="1643" spans="1:5" x14ac:dyDescent="0.25">
      <c r="A1643">
        <v>1642</v>
      </c>
      <c r="C1643" s="5">
        <v>2</v>
      </c>
    </row>
    <row r="1644" spans="1:5" x14ac:dyDescent="0.25">
      <c r="A1644">
        <v>1643</v>
      </c>
      <c r="C1644" s="5">
        <v>2</v>
      </c>
    </row>
    <row r="1645" spans="1:5" x14ac:dyDescent="0.25">
      <c r="A1645">
        <v>1644</v>
      </c>
      <c r="C1645" s="5">
        <v>2</v>
      </c>
    </row>
    <row r="1646" spans="1:5" x14ac:dyDescent="0.25">
      <c r="A1646">
        <v>1645</v>
      </c>
      <c r="B1646" s="2">
        <v>1</v>
      </c>
      <c r="C1646" s="5">
        <v>2</v>
      </c>
    </row>
    <row r="1647" spans="1:5" x14ac:dyDescent="0.25">
      <c r="A1647">
        <v>1646</v>
      </c>
      <c r="B1647" s="2">
        <v>1</v>
      </c>
      <c r="C1647" s="5">
        <v>2</v>
      </c>
    </row>
    <row r="1648" spans="1:5" x14ac:dyDescent="0.25">
      <c r="A1648">
        <v>1647</v>
      </c>
      <c r="B1648" s="2">
        <v>1</v>
      </c>
    </row>
    <row r="1649" spans="1:5" x14ac:dyDescent="0.25">
      <c r="A1649">
        <v>1648</v>
      </c>
      <c r="B1649" s="2">
        <v>1</v>
      </c>
    </row>
    <row r="1650" spans="1:5" x14ac:dyDescent="0.25">
      <c r="A1650">
        <v>1649</v>
      </c>
      <c r="B1650" s="2">
        <v>1</v>
      </c>
    </row>
    <row r="1651" spans="1:5" x14ac:dyDescent="0.25">
      <c r="A1651">
        <v>1650</v>
      </c>
      <c r="B1651" s="2">
        <v>1</v>
      </c>
      <c r="E1651" s="3">
        <v>4</v>
      </c>
    </row>
    <row r="1652" spans="1:5" x14ac:dyDescent="0.25">
      <c r="A1652">
        <v>1651</v>
      </c>
      <c r="B1652" s="2">
        <v>1</v>
      </c>
      <c r="E1652" s="3">
        <v>4</v>
      </c>
    </row>
    <row r="1653" spans="1:5" x14ac:dyDescent="0.25">
      <c r="A1653">
        <v>1652</v>
      </c>
      <c r="B1653" s="2">
        <v>1</v>
      </c>
      <c r="E1653" s="3">
        <v>4</v>
      </c>
    </row>
    <row r="1654" spans="1:5" x14ac:dyDescent="0.25">
      <c r="A1654">
        <v>1653</v>
      </c>
      <c r="B1654" s="2">
        <v>1</v>
      </c>
      <c r="E1654" s="3">
        <v>4</v>
      </c>
    </row>
    <row r="1655" spans="1:5" x14ac:dyDescent="0.25">
      <c r="A1655">
        <v>1654</v>
      </c>
      <c r="B1655" s="2">
        <v>1</v>
      </c>
      <c r="E1655" s="3">
        <v>4</v>
      </c>
    </row>
    <row r="1656" spans="1:5" x14ac:dyDescent="0.25">
      <c r="A1656">
        <v>1655</v>
      </c>
      <c r="E1656" s="3">
        <v>4</v>
      </c>
    </row>
    <row r="1657" spans="1:5" x14ac:dyDescent="0.25">
      <c r="A1657">
        <v>1656</v>
      </c>
      <c r="D1657" s="4">
        <v>3</v>
      </c>
      <c r="E1657" s="3">
        <v>4</v>
      </c>
    </row>
    <row r="1658" spans="1:5" x14ac:dyDescent="0.25">
      <c r="A1658">
        <v>1657</v>
      </c>
      <c r="D1658" s="4">
        <v>3</v>
      </c>
      <c r="E1658" s="3">
        <v>4</v>
      </c>
    </row>
    <row r="1659" spans="1:5" x14ac:dyDescent="0.25">
      <c r="A1659">
        <v>1658</v>
      </c>
      <c r="D1659" s="4">
        <v>3</v>
      </c>
      <c r="E1659" s="3">
        <v>4</v>
      </c>
    </row>
    <row r="1660" spans="1:5" x14ac:dyDescent="0.25">
      <c r="A1660">
        <v>1659</v>
      </c>
      <c r="D1660" s="4">
        <v>3</v>
      </c>
      <c r="E1660" s="3">
        <v>4</v>
      </c>
    </row>
    <row r="1661" spans="1:5" x14ac:dyDescent="0.25">
      <c r="A1661">
        <v>1660</v>
      </c>
      <c r="D1661" s="4">
        <v>3</v>
      </c>
      <c r="E1661" s="3">
        <v>4</v>
      </c>
    </row>
    <row r="1662" spans="1:5" x14ac:dyDescent="0.25">
      <c r="A1662">
        <v>1661</v>
      </c>
      <c r="D1662" s="4">
        <v>3</v>
      </c>
      <c r="E1662" s="3">
        <v>4</v>
      </c>
    </row>
    <row r="1663" spans="1:5" x14ac:dyDescent="0.25">
      <c r="A1663">
        <v>1662</v>
      </c>
      <c r="C1663" s="5">
        <v>2</v>
      </c>
      <c r="D1663" s="4">
        <v>3</v>
      </c>
      <c r="E1663" s="3">
        <v>4</v>
      </c>
    </row>
    <row r="1664" spans="1:5" x14ac:dyDescent="0.25">
      <c r="A1664">
        <v>1663</v>
      </c>
      <c r="C1664" s="5">
        <v>2</v>
      </c>
      <c r="D1664" s="4">
        <v>3</v>
      </c>
    </row>
    <row r="1665" spans="1:5" x14ac:dyDescent="0.25">
      <c r="A1665">
        <v>1664</v>
      </c>
      <c r="C1665" s="5">
        <v>2</v>
      </c>
      <c r="D1665" s="4">
        <v>3</v>
      </c>
    </row>
    <row r="1666" spans="1:5" x14ac:dyDescent="0.25">
      <c r="A1666">
        <v>1665</v>
      </c>
      <c r="C1666" s="5">
        <v>2</v>
      </c>
      <c r="D1666" s="4">
        <v>3</v>
      </c>
    </row>
    <row r="1667" spans="1:5" x14ac:dyDescent="0.25">
      <c r="A1667">
        <v>1666</v>
      </c>
      <c r="C1667" s="5">
        <v>2</v>
      </c>
      <c r="D1667" s="4">
        <v>3</v>
      </c>
    </row>
    <row r="1668" spans="1:5" x14ac:dyDescent="0.25">
      <c r="A1668">
        <v>1667</v>
      </c>
      <c r="C1668" s="5">
        <v>2</v>
      </c>
      <c r="D1668" s="4">
        <v>3</v>
      </c>
    </row>
    <row r="1669" spans="1:5" x14ac:dyDescent="0.25">
      <c r="A1669">
        <v>1668</v>
      </c>
      <c r="C1669" s="5">
        <v>2</v>
      </c>
      <c r="D1669" s="4">
        <v>3</v>
      </c>
    </row>
    <row r="1670" spans="1:5" x14ac:dyDescent="0.25">
      <c r="A1670">
        <v>1669</v>
      </c>
      <c r="C1670" s="5">
        <v>2</v>
      </c>
    </row>
    <row r="1671" spans="1:5" x14ac:dyDescent="0.25">
      <c r="A1671">
        <v>1670</v>
      </c>
      <c r="C1671" s="5">
        <v>2</v>
      </c>
    </row>
    <row r="1672" spans="1:5" x14ac:dyDescent="0.25">
      <c r="A1672">
        <v>1671</v>
      </c>
      <c r="B1672" s="2">
        <v>1</v>
      </c>
      <c r="C1672" s="5">
        <v>2</v>
      </c>
    </row>
    <row r="1673" spans="1:5" x14ac:dyDescent="0.25">
      <c r="A1673">
        <v>1672</v>
      </c>
      <c r="B1673" s="2">
        <v>1</v>
      </c>
      <c r="C1673" s="5">
        <v>2</v>
      </c>
    </row>
    <row r="1674" spans="1:5" x14ac:dyDescent="0.25">
      <c r="A1674">
        <v>1673</v>
      </c>
      <c r="B1674" s="2">
        <v>1</v>
      </c>
      <c r="C1674" s="5">
        <v>2</v>
      </c>
    </row>
    <row r="1675" spans="1:5" x14ac:dyDescent="0.25">
      <c r="A1675">
        <v>1674</v>
      </c>
      <c r="B1675" s="2">
        <v>1</v>
      </c>
      <c r="C1675" s="5">
        <v>2</v>
      </c>
    </row>
    <row r="1676" spans="1:5" x14ac:dyDescent="0.25">
      <c r="A1676">
        <v>1675</v>
      </c>
      <c r="B1676" s="2">
        <v>1</v>
      </c>
      <c r="C1676" s="5">
        <v>2</v>
      </c>
    </row>
    <row r="1677" spans="1:5" x14ac:dyDescent="0.25">
      <c r="A1677">
        <v>1676</v>
      </c>
      <c r="B1677" s="2">
        <v>1</v>
      </c>
    </row>
    <row r="1678" spans="1:5" x14ac:dyDescent="0.25">
      <c r="A1678">
        <v>1677</v>
      </c>
      <c r="B1678" s="2">
        <v>1</v>
      </c>
    </row>
    <row r="1679" spans="1:5" x14ac:dyDescent="0.25">
      <c r="A1679">
        <v>1678</v>
      </c>
      <c r="B1679" s="2">
        <v>1</v>
      </c>
    </row>
    <row r="1680" spans="1:5" x14ac:dyDescent="0.25">
      <c r="A1680">
        <v>1679</v>
      </c>
      <c r="B1680" s="2">
        <v>1</v>
      </c>
      <c r="E1680" s="3">
        <v>4</v>
      </c>
    </row>
    <row r="1681" spans="1:5" x14ac:dyDescent="0.25">
      <c r="A1681">
        <v>1680</v>
      </c>
      <c r="B1681" s="2">
        <v>1</v>
      </c>
      <c r="E1681" s="3">
        <v>4</v>
      </c>
    </row>
    <row r="1682" spans="1:5" x14ac:dyDescent="0.25">
      <c r="A1682">
        <v>1681</v>
      </c>
      <c r="B1682" s="2">
        <v>1</v>
      </c>
      <c r="E1682" s="3">
        <v>4</v>
      </c>
    </row>
    <row r="1683" spans="1:5" x14ac:dyDescent="0.25">
      <c r="A1683">
        <v>1682</v>
      </c>
      <c r="B1683" s="2">
        <v>1</v>
      </c>
      <c r="E1683" s="3">
        <v>4</v>
      </c>
    </row>
    <row r="1684" spans="1:5" x14ac:dyDescent="0.25">
      <c r="A1684">
        <v>1683</v>
      </c>
      <c r="B1684" s="2">
        <v>1</v>
      </c>
      <c r="E1684" s="3">
        <v>4</v>
      </c>
    </row>
    <row r="1685" spans="1:5" x14ac:dyDescent="0.25">
      <c r="A1685">
        <v>1684</v>
      </c>
      <c r="D1685" s="4">
        <v>3</v>
      </c>
      <c r="E1685" s="3">
        <v>4</v>
      </c>
    </row>
    <row r="1686" spans="1:5" x14ac:dyDescent="0.25">
      <c r="A1686">
        <v>1685</v>
      </c>
      <c r="D1686" s="4">
        <v>3</v>
      </c>
      <c r="E1686" s="3">
        <v>4</v>
      </c>
    </row>
    <row r="1687" spans="1:5" x14ac:dyDescent="0.25">
      <c r="A1687">
        <v>1686</v>
      </c>
      <c r="D1687" s="4">
        <v>3</v>
      </c>
      <c r="E1687" s="3">
        <v>4</v>
      </c>
    </row>
    <row r="1688" spans="1:5" x14ac:dyDescent="0.25">
      <c r="A1688">
        <v>1687</v>
      </c>
      <c r="D1688" s="4">
        <v>3</v>
      </c>
      <c r="E1688" s="3">
        <v>4</v>
      </c>
    </row>
    <row r="1689" spans="1:5" x14ac:dyDescent="0.25">
      <c r="A1689">
        <v>1688</v>
      </c>
      <c r="D1689" s="4">
        <v>3</v>
      </c>
      <c r="E1689" s="3">
        <v>4</v>
      </c>
    </row>
    <row r="1690" spans="1:5" x14ac:dyDescent="0.25">
      <c r="A1690">
        <v>1689</v>
      </c>
      <c r="D1690" s="4">
        <v>3</v>
      </c>
      <c r="E1690" s="3">
        <v>4</v>
      </c>
    </row>
    <row r="1691" spans="1:5" x14ac:dyDescent="0.25">
      <c r="A1691">
        <v>1690</v>
      </c>
      <c r="D1691" s="4">
        <v>3</v>
      </c>
      <c r="E1691" s="3">
        <v>4</v>
      </c>
    </row>
    <row r="1692" spans="1:5" x14ac:dyDescent="0.25">
      <c r="A1692">
        <v>1691</v>
      </c>
      <c r="C1692" s="5">
        <v>2</v>
      </c>
      <c r="D1692" s="4">
        <v>3</v>
      </c>
      <c r="E1692" s="3">
        <v>4</v>
      </c>
    </row>
    <row r="1693" spans="1:5" x14ac:dyDescent="0.25">
      <c r="A1693">
        <v>1692</v>
      </c>
      <c r="C1693" s="5">
        <v>2</v>
      </c>
      <c r="D1693" s="4">
        <v>3</v>
      </c>
      <c r="E1693" s="3">
        <v>4</v>
      </c>
    </row>
    <row r="1694" spans="1:5" x14ac:dyDescent="0.25">
      <c r="A1694">
        <v>1693</v>
      </c>
      <c r="C1694" s="5">
        <v>2</v>
      </c>
      <c r="D1694" s="4">
        <v>3</v>
      </c>
    </row>
    <row r="1695" spans="1:5" x14ac:dyDescent="0.25">
      <c r="A1695">
        <v>1694</v>
      </c>
      <c r="C1695" s="5">
        <v>2</v>
      </c>
      <c r="D1695" s="4">
        <v>3</v>
      </c>
    </row>
    <row r="1696" spans="1:5" x14ac:dyDescent="0.25">
      <c r="A1696">
        <v>1695</v>
      </c>
      <c r="C1696" s="5">
        <v>2</v>
      </c>
      <c r="D1696" s="4">
        <v>3</v>
      </c>
    </row>
    <row r="1697" spans="1:5" x14ac:dyDescent="0.25">
      <c r="A1697">
        <v>1696</v>
      </c>
      <c r="C1697" s="5">
        <v>2</v>
      </c>
      <c r="D1697" s="4">
        <v>3</v>
      </c>
    </row>
    <row r="1698" spans="1:5" x14ac:dyDescent="0.25">
      <c r="A1698">
        <v>1697</v>
      </c>
      <c r="C1698" s="5">
        <v>2</v>
      </c>
    </row>
    <row r="1699" spans="1:5" x14ac:dyDescent="0.25">
      <c r="A1699">
        <v>1698</v>
      </c>
      <c r="C1699" s="5">
        <v>2</v>
      </c>
    </row>
    <row r="1700" spans="1:5" x14ac:dyDescent="0.25">
      <c r="A1700">
        <v>1699</v>
      </c>
      <c r="C1700" s="5">
        <v>2</v>
      </c>
    </row>
    <row r="1701" spans="1:5" x14ac:dyDescent="0.25">
      <c r="A1701">
        <v>1700</v>
      </c>
      <c r="C1701" s="5">
        <v>2</v>
      </c>
    </row>
    <row r="1702" spans="1:5" x14ac:dyDescent="0.25">
      <c r="A1702">
        <v>1701</v>
      </c>
      <c r="B1702" s="2">
        <v>1</v>
      </c>
      <c r="C1702" s="5">
        <v>2</v>
      </c>
    </row>
    <row r="1703" spans="1:5" x14ac:dyDescent="0.25">
      <c r="A1703">
        <v>1702</v>
      </c>
      <c r="B1703" s="2">
        <v>1</v>
      </c>
      <c r="C1703" s="5">
        <v>2</v>
      </c>
    </row>
    <row r="1704" spans="1:5" x14ac:dyDescent="0.25">
      <c r="A1704">
        <v>1703</v>
      </c>
      <c r="B1704" s="2">
        <v>1</v>
      </c>
      <c r="C1704" s="5">
        <v>2</v>
      </c>
    </row>
    <row r="1705" spans="1:5" x14ac:dyDescent="0.25">
      <c r="A1705">
        <v>1704</v>
      </c>
      <c r="B1705" s="2">
        <v>1</v>
      </c>
      <c r="C1705" s="5">
        <v>2</v>
      </c>
    </row>
    <row r="1706" spans="1:5" x14ac:dyDescent="0.25">
      <c r="A1706">
        <v>1705</v>
      </c>
      <c r="B1706" s="2">
        <v>1</v>
      </c>
    </row>
    <row r="1707" spans="1:5" x14ac:dyDescent="0.25">
      <c r="A1707">
        <v>1706</v>
      </c>
      <c r="B1707" s="2">
        <v>1</v>
      </c>
    </row>
    <row r="1708" spans="1:5" x14ac:dyDescent="0.25">
      <c r="A1708">
        <v>1707</v>
      </c>
      <c r="B1708" s="2">
        <v>1</v>
      </c>
    </row>
    <row r="1709" spans="1:5" x14ac:dyDescent="0.25">
      <c r="A1709">
        <v>1708</v>
      </c>
      <c r="B1709" s="2">
        <v>1</v>
      </c>
    </row>
    <row r="1710" spans="1:5" x14ac:dyDescent="0.25">
      <c r="A1710">
        <v>1709</v>
      </c>
      <c r="B1710" s="2">
        <v>1</v>
      </c>
      <c r="E1710" s="3">
        <v>4</v>
      </c>
    </row>
    <row r="1711" spans="1:5" x14ac:dyDescent="0.25">
      <c r="A1711">
        <v>1710</v>
      </c>
      <c r="B1711" s="2">
        <v>1</v>
      </c>
      <c r="E1711" s="3">
        <v>4</v>
      </c>
    </row>
    <row r="1712" spans="1:5" x14ac:dyDescent="0.25">
      <c r="A1712">
        <v>1711</v>
      </c>
      <c r="B1712" s="2">
        <v>1</v>
      </c>
      <c r="E1712" s="3">
        <v>4</v>
      </c>
    </row>
    <row r="1713" spans="1:5" x14ac:dyDescent="0.25">
      <c r="A1713">
        <v>1712</v>
      </c>
      <c r="B1713" s="2">
        <v>1</v>
      </c>
      <c r="D1713" s="4">
        <v>3</v>
      </c>
      <c r="E1713" s="3">
        <v>4</v>
      </c>
    </row>
    <row r="1714" spans="1:5" x14ac:dyDescent="0.25">
      <c r="A1714">
        <v>1713</v>
      </c>
      <c r="D1714" s="4">
        <v>3</v>
      </c>
      <c r="E1714" s="3">
        <v>4</v>
      </c>
    </row>
    <row r="1715" spans="1:5" x14ac:dyDescent="0.25">
      <c r="A1715">
        <v>1714</v>
      </c>
      <c r="D1715" s="4">
        <v>3</v>
      </c>
      <c r="E1715" s="3">
        <v>4</v>
      </c>
    </row>
    <row r="1716" spans="1:5" x14ac:dyDescent="0.25">
      <c r="A1716">
        <v>1715</v>
      </c>
      <c r="D1716" s="4">
        <v>3</v>
      </c>
      <c r="E1716" s="3">
        <v>4</v>
      </c>
    </row>
    <row r="1717" spans="1:5" x14ac:dyDescent="0.25">
      <c r="A1717">
        <v>1716</v>
      </c>
      <c r="D1717" s="4">
        <v>3</v>
      </c>
      <c r="E1717" s="3">
        <v>4</v>
      </c>
    </row>
    <row r="1718" spans="1:5" x14ac:dyDescent="0.25">
      <c r="A1718">
        <v>1717</v>
      </c>
      <c r="D1718" s="4">
        <v>3</v>
      </c>
      <c r="E1718" s="3">
        <v>4</v>
      </c>
    </row>
    <row r="1719" spans="1:5" x14ac:dyDescent="0.25">
      <c r="A1719">
        <v>1718</v>
      </c>
      <c r="D1719" s="4">
        <v>3</v>
      </c>
      <c r="E1719" s="3">
        <v>4</v>
      </c>
    </row>
    <row r="1720" spans="1:5" x14ac:dyDescent="0.25">
      <c r="A1720">
        <v>1719</v>
      </c>
      <c r="C1720" s="5">
        <v>2</v>
      </c>
      <c r="D1720" s="4">
        <v>3</v>
      </c>
      <c r="E1720" s="3">
        <v>4</v>
      </c>
    </row>
    <row r="1721" spans="1:5" x14ac:dyDescent="0.25">
      <c r="A1721">
        <v>1720</v>
      </c>
      <c r="C1721" s="5">
        <v>2</v>
      </c>
      <c r="D1721" s="4">
        <v>3</v>
      </c>
      <c r="E1721" s="3">
        <v>4</v>
      </c>
    </row>
    <row r="1722" spans="1:5" x14ac:dyDescent="0.25">
      <c r="A1722">
        <v>1721</v>
      </c>
      <c r="C1722" s="5">
        <v>2</v>
      </c>
      <c r="D1722" s="4">
        <v>3</v>
      </c>
      <c r="E1722" s="3">
        <v>4</v>
      </c>
    </row>
    <row r="1723" spans="1:5" x14ac:dyDescent="0.25">
      <c r="A1723">
        <v>1722</v>
      </c>
      <c r="C1723" s="5">
        <v>2</v>
      </c>
      <c r="D1723" s="4">
        <v>3</v>
      </c>
    </row>
    <row r="1724" spans="1:5" x14ac:dyDescent="0.25">
      <c r="A1724">
        <v>1723</v>
      </c>
      <c r="C1724" s="5">
        <v>2</v>
      </c>
      <c r="D1724" s="4">
        <v>3</v>
      </c>
    </row>
    <row r="1725" spans="1:5" x14ac:dyDescent="0.25">
      <c r="A1725">
        <v>1724</v>
      </c>
      <c r="C1725" s="5">
        <v>2</v>
      </c>
      <c r="D1725" s="4">
        <v>3</v>
      </c>
    </row>
    <row r="1726" spans="1:5" x14ac:dyDescent="0.25">
      <c r="A1726">
        <v>1725</v>
      </c>
      <c r="C1726" s="5">
        <v>2</v>
      </c>
    </row>
    <row r="1727" spans="1:5" x14ac:dyDescent="0.25">
      <c r="A1727">
        <v>1726</v>
      </c>
      <c r="C1727" s="5">
        <v>2</v>
      </c>
    </row>
    <row r="1728" spans="1:5" x14ac:dyDescent="0.25">
      <c r="A1728">
        <v>1727</v>
      </c>
      <c r="C1728" s="5">
        <v>2</v>
      </c>
    </row>
    <row r="1729" spans="1:5" x14ac:dyDescent="0.25">
      <c r="A1729">
        <v>1728</v>
      </c>
      <c r="C1729" s="5">
        <v>2</v>
      </c>
    </row>
    <row r="1730" spans="1:5" x14ac:dyDescent="0.25">
      <c r="A1730">
        <v>1729</v>
      </c>
      <c r="C1730" s="5">
        <v>2</v>
      </c>
    </row>
    <row r="1731" spans="1:5" x14ac:dyDescent="0.25">
      <c r="A1731">
        <v>1730</v>
      </c>
      <c r="B1731" s="2">
        <v>1</v>
      </c>
      <c r="C1731" s="5">
        <v>2</v>
      </c>
    </row>
    <row r="1732" spans="1:5" x14ac:dyDescent="0.25">
      <c r="A1732">
        <v>1731</v>
      </c>
      <c r="B1732" s="2">
        <v>1</v>
      </c>
      <c r="C1732" s="5">
        <v>2</v>
      </c>
    </row>
    <row r="1733" spans="1:5" x14ac:dyDescent="0.25">
      <c r="A1733">
        <v>1732</v>
      </c>
      <c r="B1733" s="2">
        <v>1</v>
      </c>
      <c r="C1733" s="5">
        <v>2</v>
      </c>
    </row>
    <row r="1734" spans="1:5" x14ac:dyDescent="0.25">
      <c r="A1734">
        <v>1733</v>
      </c>
      <c r="B1734" s="2">
        <v>1</v>
      </c>
    </row>
    <row r="1735" spans="1:5" x14ac:dyDescent="0.25">
      <c r="A1735">
        <v>1734</v>
      </c>
      <c r="B1735" s="2">
        <v>1</v>
      </c>
    </row>
    <row r="1736" spans="1:5" x14ac:dyDescent="0.25">
      <c r="A1736">
        <v>1735</v>
      </c>
      <c r="B1736" s="2">
        <v>1</v>
      </c>
    </row>
    <row r="1737" spans="1:5" x14ac:dyDescent="0.25">
      <c r="A1737">
        <v>1736</v>
      </c>
      <c r="B1737" s="2">
        <v>1</v>
      </c>
      <c r="E1737" s="3">
        <v>4</v>
      </c>
    </row>
    <row r="1738" spans="1:5" x14ac:dyDescent="0.25">
      <c r="A1738">
        <v>1737</v>
      </c>
      <c r="B1738" s="2">
        <v>1</v>
      </c>
      <c r="E1738" s="3">
        <v>4</v>
      </c>
    </row>
    <row r="1739" spans="1:5" x14ac:dyDescent="0.25">
      <c r="A1739">
        <v>1738</v>
      </c>
      <c r="B1739" s="2">
        <v>1</v>
      </c>
      <c r="E1739" s="3">
        <v>4</v>
      </c>
    </row>
    <row r="1740" spans="1:5" x14ac:dyDescent="0.25">
      <c r="A1740">
        <v>1739</v>
      </c>
      <c r="B1740" s="2">
        <v>1</v>
      </c>
      <c r="E1740" s="3">
        <v>4</v>
      </c>
    </row>
    <row r="1741" spans="1:5" x14ac:dyDescent="0.25">
      <c r="A1741">
        <v>1740</v>
      </c>
      <c r="B1741" s="2">
        <v>1</v>
      </c>
      <c r="E1741" s="3">
        <v>4</v>
      </c>
    </row>
    <row r="1742" spans="1:5" x14ac:dyDescent="0.25">
      <c r="A1742">
        <v>1741</v>
      </c>
      <c r="B1742" s="2">
        <v>1</v>
      </c>
      <c r="E1742" s="3">
        <v>4</v>
      </c>
    </row>
    <row r="1743" spans="1:5" x14ac:dyDescent="0.25">
      <c r="A1743">
        <v>1742</v>
      </c>
      <c r="D1743" s="4">
        <v>3</v>
      </c>
      <c r="E1743" s="3">
        <v>4</v>
      </c>
    </row>
    <row r="1744" spans="1:5" x14ac:dyDescent="0.25">
      <c r="A1744">
        <v>1743</v>
      </c>
      <c r="D1744" s="4">
        <v>3</v>
      </c>
      <c r="E1744" s="3">
        <v>4</v>
      </c>
    </row>
    <row r="1745" spans="1:5" x14ac:dyDescent="0.25">
      <c r="A1745">
        <v>1744</v>
      </c>
      <c r="D1745" s="4">
        <v>3</v>
      </c>
      <c r="E1745" s="3">
        <v>4</v>
      </c>
    </row>
    <row r="1746" spans="1:5" x14ac:dyDescent="0.25">
      <c r="A1746">
        <v>1745</v>
      </c>
      <c r="D1746" s="4">
        <v>3</v>
      </c>
      <c r="E1746" s="3">
        <v>4</v>
      </c>
    </row>
    <row r="1747" spans="1:5" x14ac:dyDescent="0.25">
      <c r="A1747">
        <v>1746</v>
      </c>
      <c r="D1747" s="4">
        <v>3</v>
      </c>
      <c r="E1747" s="3">
        <v>4</v>
      </c>
    </row>
    <row r="1748" spans="1:5" x14ac:dyDescent="0.25">
      <c r="A1748">
        <v>1747</v>
      </c>
      <c r="C1748" s="5">
        <v>2</v>
      </c>
      <c r="D1748" s="4">
        <v>3</v>
      </c>
      <c r="E1748" s="3">
        <v>4</v>
      </c>
    </row>
    <row r="1749" spans="1:5" x14ac:dyDescent="0.25">
      <c r="A1749">
        <v>1748</v>
      </c>
      <c r="C1749" s="5">
        <v>2</v>
      </c>
      <c r="D1749" s="4">
        <v>3</v>
      </c>
      <c r="E1749" s="3">
        <v>4</v>
      </c>
    </row>
    <row r="1750" spans="1:5" x14ac:dyDescent="0.25">
      <c r="A1750">
        <v>1749</v>
      </c>
      <c r="C1750" s="5">
        <v>2</v>
      </c>
      <c r="D1750" s="4">
        <v>3</v>
      </c>
    </row>
    <row r="1751" spans="1:5" x14ac:dyDescent="0.25">
      <c r="A1751">
        <v>1750</v>
      </c>
      <c r="C1751" s="5">
        <v>2</v>
      </c>
      <c r="D1751" s="4">
        <v>3</v>
      </c>
    </row>
    <row r="1752" spans="1:5" x14ac:dyDescent="0.25">
      <c r="A1752">
        <v>1751</v>
      </c>
      <c r="C1752" s="5">
        <v>2</v>
      </c>
      <c r="D1752" s="4">
        <v>3</v>
      </c>
    </row>
    <row r="1753" spans="1:5" x14ac:dyDescent="0.25">
      <c r="A1753">
        <v>1752</v>
      </c>
      <c r="C1753" s="5">
        <v>2</v>
      </c>
      <c r="D1753" s="4">
        <v>3</v>
      </c>
    </row>
    <row r="1754" spans="1:5" x14ac:dyDescent="0.25">
      <c r="A1754">
        <v>1753</v>
      </c>
      <c r="C1754" s="5">
        <v>2</v>
      </c>
      <c r="D1754" s="4">
        <v>3</v>
      </c>
    </row>
    <row r="1755" spans="1:5" x14ac:dyDescent="0.25">
      <c r="A1755">
        <v>1754</v>
      </c>
      <c r="C1755" s="5">
        <v>2</v>
      </c>
    </row>
    <row r="1756" spans="1:5" x14ac:dyDescent="0.25">
      <c r="A1756">
        <v>1755</v>
      </c>
      <c r="C1756" s="5">
        <v>2</v>
      </c>
    </row>
    <row r="1757" spans="1:5" x14ac:dyDescent="0.25">
      <c r="A1757">
        <v>1756</v>
      </c>
      <c r="C1757" s="5">
        <v>2</v>
      </c>
    </row>
    <row r="1758" spans="1:5" x14ac:dyDescent="0.25">
      <c r="A1758">
        <v>1757</v>
      </c>
      <c r="C1758" s="5">
        <v>2</v>
      </c>
    </row>
    <row r="1759" spans="1:5" x14ac:dyDescent="0.25">
      <c r="A1759">
        <v>1758</v>
      </c>
      <c r="B1759" s="2">
        <v>1</v>
      </c>
      <c r="C1759" s="5">
        <v>2</v>
      </c>
    </row>
    <row r="1760" spans="1:5" x14ac:dyDescent="0.25">
      <c r="A1760">
        <v>1759</v>
      </c>
      <c r="B1760" s="2">
        <v>1</v>
      </c>
      <c r="C1760" s="5">
        <v>2</v>
      </c>
    </row>
    <row r="1761" spans="1:5" x14ac:dyDescent="0.25">
      <c r="A1761">
        <v>1760</v>
      </c>
      <c r="B1761" s="2">
        <v>1</v>
      </c>
      <c r="C1761" s="5">
        <v>2</v>
      </c>
    </row>
    <row r="1762" spans="1:5" x14ac:dyDescent="0.25">
      <c r="A1762">
        <v>1761</v>
      </c>
      <c r="B1762" s="2">
        <v>1</v>
      </c>
    </row>
    <row r="1763" spans="1:5" x14ac:dyDescent="0.25">
      <c r="A1763">
        <v>1762</v>
      </c>
      <c r="B1763" s="2">
        <v>1</v>
      </c>
    </row>
    <row r="1764" spans="1:5" x14ac:dyDescent="0.25">
      <c r="A1764">
        <v>1763</v>
      </c>
      <c r="B1764" s="2">
        <v>1</v>
      </c>
    </row>
    <row r="1765" spans="1:5" x14ac:dyDescent="0.25">
      <c r="A1765">
        <v>1764</v>
      </c>
      <c r="B1765" s="2">
        <v>1</v>
      </c>
      <c r="E1765" s="3">
        <v>4</v>
      </c>
    </row>
    <row r="1766" spans="1:5" x14ac:dyDescent="0.25">
      <c r="A1766">
        <v>1765</v>
      </c>
      <c r="B1766" s="2">
        <v>1</v>
      </c>
      <c r="E1766" s="3">
        <v>4</v>
      </c>
    </row>
    <row r="1767" spans="1:5" x14ac:dyDescent="0.25">
      <c r="A1767">
        <v>1766</v>
      </c>
      <c r="B1767" s="2">
        <v>1</v>
      </c>
      <c r="E1767" s="3">
        <v>4</v>
      </c>
    </row>
    <row r="1768" spans="1:5" x14ac:dyDescent="0.25">
      <c r="A1768">
        <v>1767</v>
      </c>
      <c r="B1768" s="2">
        <v>1</v>
      </c>
      <c r="E1768" s="3">
        <v>4</v>
      </c>
    </row>
    <row r="1769" spans="1:5" x14ac:dyDescent="0.25">
      <c r="A1769">
        <v>1768</v>
      </c>
      <c r="B1769" s="2">
        <v>1</v>
      </c>
      <c r="E1769" s="3">
        <v>4</v>
      </c>
    </row>
    <row r="1770" spans="1:5" x14ac:dyDescent="0.25">
      <c r="A1770">
        <v>1769</v>
      </c>
      <c r="B1770" s="2">
        <v>1</v>
      </c>
      <c r="E1770" s="3">
        <v>4</v>
      </c>
    </row>
    <row r="1771" spans="1:5" x14ac:dyDescent="0.25">
      <c r="A1771">
        <v>1770</v>
      </c>
      <c r="B1771" s="2">
        <v>1</v>
      </c>
      <c r="E1771" s="3">
        <v>4</v>
      </c>
    </row>
    <row r="1772" spans="1:5" x14ac:dyDescent="0.25">
      <c r="A1772">
        <v>1771</v>
      </c>
      <c r="D1772" s="4">
        <v>3</v>
      </c>
      <c r="E1772" s="3">
        <v>4</v>
      </c>
    </row>
    <row r="1773" spans="1:5" x14ac:dyDescent="0.25">
      <c r="A1773">
        <v>1772</v>
      </c>
      <c r="D1773" s="4">
        <v>3</v>
      </c>
      <c r="E1773" s="3">
        <v>4</v>
      </c>
    </row>
    <row r="1774" spans="1:5" x14ac:dyDescent="0.25">
      <c r="A1774">
        <v>1773</v>
      </c>
      <c r="D1774" s="4">
        <v>3</v>
      </c>
      <c r="E1774" s="3">
        <v>4</v>
      </c>
    </row>
    <row r="1775" spans="1:5" x14ac:dyDescent="0.25">
      <c r="A1775">
        <v>1774</v>
      </c>
      <c r="D1775" s="4">
        <v>3</v>
      </c>
      <c r="E1775" s="3">
        <v>4</v>
      </c>
    </row>
    <row r="1776" spans="1:5" x14ac:dyDescent="0.25">
      <c r="A1776">
        <v>1775</v>
      </c>
      <c r="C1776" s="5">
        <v>2</v>
      </c>
      <c r="D1776" s="4">
        <v>3</v>
      </c>
      <c r="E1776" s="3">
        <v>4</v>
      </c>
    </row>
    <row r="1777" spans="1:5" x14ac:dyDescent="0.25">
      <c r="A1777">
        <v>1776</v>
      </c>
      <c r="C1777" s="5">
        <v>2</v>
      </c>
      <c r="D1777" s="4">
        <v>3</v>
      </c>
      <c r="E1777" s="3">
        <v>4</v>
      </c>
    </row>
    <row r="1778" spans="1:5" x14ac:dyDescent="0.25">
      <c r="A1778">
        <v>1777</v>
      </c>
      <c r="C1778" s="5">
        <v>2</v>
      </c>
      <c r="D1778" s="4">
        <v>3</v>
      </c>
      <c r="E1778" s="3">
        <v>4</v>
      </c>
    </row>
    <row r="1779" spans="1:5" x14ac:dyDescent="0.25">
      <c r="A1779">
        <v>1778</v>
      </c>
      <c r="C1779" s="5">
        <v>2</v>
      </c>
      <c r="D1779" s="4">
        <v>3</v>
      </c>
    </row>
    <row r="1780" spans="1:5" x14ac:dyDescent="0.25">
      <c r="A1780">
        <v>1779</v>
      </c>
      <c r="C1780" s="5">
        <v>2</v>
      </c>
      <c r="D1780" s="4">
        <v>3</v>
      </c>
    </row>
    <row r="1781" spans="1:5" x14ac:dyDescent="0.25">
      <c r="A1781">
        <v>1780</v>
      </c>
      <c r="C1781" s="5">
        <v>2</v>
      </c>
      <c r="D1781" s="4">
        <v>3</v>
      </c>
    </row>
    <row r="1782" spans="1:5" x14ac:dyDescent="0.25">
      <c r="A1782">
        <v>1781</v>
      </c>
      <c r="C1782" s="5">
        <v>2</v>
      </c>
      <c r="D1782" s="4">
        <v>3</v>
      </c>
    </row>
    <row r="1783" spans="1:5" x14ac:dyDescent="0.25">
      <c r="A1783">
        <v>1782</v>
      </c>
      <c r="C1783" s="5">
        <v>2</v>
      </c>
      <c r="D1783" s="4">
        <v>3</v>
      </c>
    </row>
    <row r="1784" spans="1:5" x14ac:dyDescent="0.25">
      <c r="A1784">
        <v>1783</v>
      </c>
      <c r="C1784" s="5">
        <v>2</v>
      </c>
      <c r="D1784" s="4">
        <v>3</v>
      </c>
    </row>
    <row r="1785" spans="1:5" x14ac:dyDescent="0.25">
      <c r="A1785">
        <v>1784</v>
      </c>
      <c r="C1785" s="5">
        <v>2</v>
      </c>
      <c r="D1785" s="4">
        <v>3</v>
      </c>
    </row>
    <row r="1786" spans="1:5" x14ac:dyDescent="0.25">
      <c r="A1786">
        <v>1785</v>
      </c>
      <c r="C1786" s="5">
        <v>2</v>
      </c>
      <c r="D1786" s="4">
        <v>3</v>
      </c>
    </row>
    <row r="1787" spans="1:5" x14ac:dyDescent="0.25">
      <c r="A1787">
        <v>1786</v>
      </c>
      <c r="C1787" s="5">
        <v>2</v>
      </c>
    </row>
    <row r="1788" spans="1:5" x14ac:dyDescent="0.25">
      <c r="A1788">
        <v>1787</v>
      </c>
      <c r="C1788" s="5">
        <v>2</v>
      </c>
    </row>
    <row r="1789" spans="1:5" x14ac:dyDescent="0.25">
      <c r="A1789">
        <v>1788</v>
      </c>
      <c r="B1789" s="2">
        <v>1</v>
      </c>
      <c r="C1789" s="5">
        <v>2</v>
      </c>
    </row>
    <row r="1790" spans="1:5" x14ac:dyDescent="0.25">
      <c r="A1790">
        <v>1789</v>
      </c>
      <c r="B1790" s="2">
        <v>1</v>
      </c>
      <c r="C1790" s="5">
        <v>2</v>
      </c>
    </row>
    <row r="1791" spans="1:5" x14ac:dyDescent="0.25">
      <c r="A1791">
        <v>1790</v>
      </c>
      <c r="B1791" s="2">
        <v>1</v>
      </c>
      <c r="C1791" s="5">
        <v>2</v>
      </c>
    </row>
    <row r="1792" spans="1:5" x14ac:dyDescent="0.25">
      <c r="A1792">
        <v>1791</v>
      </c>
      <c r="B1792" s="2">
        <v>1</v>
      </c>
    </row>
    <row r="1793" spans="1:5" x14ac:dyDescent="0.25">
      <c r="A1793">
        <v>1792</v>
      </c>
      <c r="B1793" s="2">
        <v>1</v>
      </c>
      <c r="E1793" s="3">
        <v>4</v>
      </c>
    </row>
    <row r="1794" spans="1:5" x14ac:dyDescent="0.25">
      <c r="A1794">
        <v>1793</v>
      </c>
      <c r="B1794" s="2">
        <v>1</v>
      </c>
      <c r="E1794" s="3">
        <v>4</v>
      </c>
    </row>
    <row r="1795" spans="1:5" x14ac:dyDescent="0.25">
      <c r="A1795">
        <v>1794</v>
      </c>
      <c r="B1795" s="2">
        <v>1</v>
      </c>
      <c r="E1795" s="3">
        <v>4</v>
      </c>
    </row>
    <row r="1796" spans="1:5" x14ac:dyDescent="0.25">
      <c r="A1796">
        <v>1795</v>
      </c>
      <c r="B1796" s="2">
        <v>1</v>
      </c>
      <c r="E1796" s="3">
        <v>4</v>
      </c>
    </row>
    <row r="1797" spans="1:5" x14ac:dyDescent="0.25">
      <c r="A1797">
        <v>1796</v>
      </c>
      <c r="B1797" s="2">
        <v>1</v>
      </c>
      <c r="E1797" s="3">
        <v>4</v>
      </c>
    </row>
    <row r="1798" spans="1:5" x14ac:dyDescent="0.25">
      <c r="A1798">
        <v>1797</v>
      </c>
      <c r="B1798" s="2">
        <v>1</v>
      </c>
      <c r="E1798" s="3">
        <v>4</v>
      </c>
    </row>
    <row r="1799" spans="1:5" x14ac:dyDescent="0.25">
      <c r="A1799">
        <v>1798</v>
      </c>
      <c r="B1799" s="2">
        <v>1</v>
      </c>
      <c r="E1799" s="3">
        <v>4</v>
      </c>
    </row>
    <row r="1800" spans="1:5" x14ac:dyDescent="0.25">
      <c r="A1800">
        <v>1799</v>
      </c>
      <c r="B1800" s="2">
        <v>1</v>
      </c>
      <c r="E1800" s="3">
        <v>4</v>
      </c>
    </row>
    <row r="1801" spans="1:5" x14ac:dyDescent="0.25">
      <c r="A1801">
        <v>1800</v>
      </c>
      <c r="B1801" s="2">
        <v>1</v>
      </c>
      <c r="E1801" s="3">
        <v>4</v>
      </c>
    </row>
    <row r="1802" spans="1:5" x14ac:dyDescent="0.25">
      <c r="A1802">
        <v>1801</v>
      </c>
      <c r="B1802" s="2">
        <v>1</v>
      </c>
      <c r="E1802" s="3">
        <v>4</v>
      </c>
    </row>
    <row r="1803" spans="1:5" x14ac:dyDescent="0.25">
      <c r="A1803">
        <v>1802</v>
      </c>
      <c r="B1803" s="2">
        <v>1</v>
      </c>
      <c r="E1803" s="3">
        <v>4</v>
      </c>
    </row>
    <row r="1804" spans="1:5" x14ac:dyDescent="0.25">
      <c r="A1804">
        <v>1803</v>
      </c>
      <c r="B1804" s="2">
        <v>1</v>
      </c>
      <c r="E1804" s="3">
        <v>4</v>
      </c>
    </row>
    <row r="1805" spans="1:5" x14ac:dyDescent="0.25">
      <c r="A1805">
        <v>1804</v>
      </c>
      <c r="D1805" s="4">
        <v>3</v>
      </c>
      <c r="E1805" s="3">
        <v>4</v>
      </c>
    </row>
    <row r="1806" spans="1:5" x14ac:dyDescent="0.25">
      <c r="A1806">
        <v>1805</v>
      </c>
      <c r="D1806" s="4">
        <v>3</v>
      </c>
      <c r="E1806" s="3">
        <v>4</v>
      </c>
    </row>
    <row r="1807" spans="1:5" x14ac:dyDescent="0.25">
      <c r="A1807">
        <v>1806</v>
      </c>
      <c r="C1807" s="5">
        <v>2</v>
      </c>
      <c r="D1807" s="4">
        <v>3</v>
      </c>
      <c r="E1807" s="3">
        <v>4</v>
      </c>
    </row>
    <row r="1808" spans="1:5" x14ac:dyDescent="0.25">
      <c r="A1808">
        <v>1807</v>
      </c>
      <c r="C1808" s="5">
        <v>2</v>
      </c>
      <c r="D1808" s="4">
        <v>3</v>
      </c>
      <c r="E1808" s="3">
        <v>4</v>
      </c>
    </row>
    <row r="1809" spans="1:5" x14ac:dyDescent="0.25">
      <c r="A1809">
        <v>1808</v>
      </c>
      <c r="C1809" s="5">
        <v>2</v>
      </c>
      <c r="D1809" s="4">
        <v>3</v>
      </c>
      <c r="E1809" s="3">
        <v>4</v>
      </c>
    </row>
    <row r="1810" spans="1:5" x14ac:dyDescent="0.25">
      <c r="A1810">
        <v>1809</v>
      </c>
      <c r="C1810" s="5">
        <v>2</v>
      </c>
      <c r="D1810" s="4">
        <v>3</v>
      </c>
    </row>
    <row r="1811" spans="1:5" x14ac:dyDescent="0.25">
      <c r="A1811">
        <v>1810</v>
      </c>
      <c r="C1811" s="5">
        <v>2</v>
      </c>
      <c r="D1811" s="4">
        <v>3</v>
      </c>
    </row>
    <row r="1812" spans="1:5" x14ac:dyDescent="0.25">
      <c r="A1812">
        <v>1811</v>
      </c>
      <c r="C1812" s="5">
        <v>2</v>
      </c>
      <c r="D1812" s="4">
        <v>3</v>
      </c>
    </row>
    <row r="1813" spans="1:5" x14ac:dyDescent="0.25">
      <c r="A1813">
        <v>1812</v>
      </c>
      <c r="C1813" s="5">
        <v>2</v>
      </c>
      <c r="D1813" s="4">
        <v>3</v>
      </c>
    </row>
    <row r="1814" spans="1:5" x14ac:dyDescent="0.25">
      <c r="A1814">
        <v>1813</v>
      </c>
      <c r="C1814" s="5">
        <v>2</v>
      </c>
      <c r="D1814" s="4">
        <v>3</v>
      </c>
    </row>
    <row r="1815" spans="1:5" x14ac:dyDescent="0.25">
      <c r="A1815">
        <v>1814</v>
      </c>
      <c r="C1815" s="5">
        <v>2</v>
      </c>
      <c r="D1815" s="4">
        <v>3</v>
      </c>
    </row>
    <row r="1816" spans="1:5" x14ac:dyDescent="0.25">
      <c r="A1816">
        <v>1815</v>
      </c>
      <c r="C1816" s="5">
        <v>2</v>
      </c>
      <c r="D1816" s="4">
        <v>3</v>
      </c>
    </row>
    <row r="1817" spans="1:5" x14ac:dyDescent="0.25">
      <c r="A1817">
        <v>1816</v>
      </c>
      <c r="C1817" s="5">
        <v>2</v>
      </c>
      <c r="D1817" s="4">
        <v>3</v>
      </c>
    </row>
    <row r="1818" spans="1:5" x14ac:dyDescent="0.25">
      <c r="A1818">
        <v>1817</v>
      </c>
      <c r="C1818" s="5">
        <v>2</v>
      </c>
      <c r="D1818" s="4">
        <v>3</v>
      </c>
    </row>
    <row r="1819" spans="1:5" x14ac:dyDescent="0.25">
      <c r="A1819">
        <v>1818</v>
      </c>
      <c r="C1819" s="5">
        <v>2</v>
      </c>
      <c r="D1819" s="4">
        <v>3</v>
      </c>
    </row>
    <row r="1820" spans="1:5" x14ac:dyDescent="0.25">
      <c r="A1820">
        <v>1819</v>
      </c>
      <c r="C1820" s="5">
        <v>2</v>
      </c>
      <c r="D1820" s="4">
        <v>3</v>
      </c>
    </row>
    <row r="1821" spans="1:5" x14ac:dyDescent="0.25">
      <c r="A1821">
        <v>1820</v>
      </c>
      <c r="B1821" s="2">
        <v>1</v>
      </c>
      <c r="C1821" s="5">
        <v>2</v>
      </c>
      <c r="D1821" s="4">
        <v>3</v>
      </c>
    </row>
    <row r="1822" spans="1:5" x14ac:dyDescent="0.25">
      <c r="A1822">
        <v>1821</v>
      </c>
      <c r="B1822" s="2">
        <v>1</v>
      </c>
      <c r="C1822" s="5">
        <v>2</v>
      </c>
      <c r="D1822" s="4">
        <v>3</v>
      </c>
    </row>
    <row r="1823" spans="1:5" x14ac:dyDescent="0.25">
      <c r="A1823">
        <v>1822</v>
      </c>
      <c r="B1823" s="2">
        <v>1</v>
      </c>
      <c r="C1823" s="5">
        <v>2</v>
      </c>
    </row>
    <row r="1824" spans="1:5" x14ac:dyDescent="0.25">
      <c r="A1824">
        <v>1823</v>
      </c>
      <c r="B1824" s="2">
        <v>1</v>
      </c>
      <c r="C1824" s="5">
        <v>2</v>
      </c>
    </row>
    <row r="1825" spans="1:6" x14ac:dyDescent="0.25">
      <c r="A1825">
        <v>1824</v>
      </c>
      <c r="B1825" s="2">
        <v>1</v>
      </c>
    </row>
    <row r="1826" spans="1:6" x14ac:dyDescent="0.25">
      <c r="A1826">
        <v>1825</v>
      </c>
      <c r="B1826" s="2">
        <v>1</v>
      </c>
      <c r="F182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2025-07-08T16:18:50Z</dcterms:created>
  <dcterms:modified xsi:type="dcterms:W3CDTF">2025-07-25T15:55:51Z</dcterms:modified>
</cp:coreProperties>
</file>